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P\Documents\งบการเงิน รพสตปีงบ2564\รพ.สต. ปีงบประมาณ 2564\เดือนกันยายน 2564\"/>
    </mc:Choice>
  </mc:AlternateContent>
  <bookViews>
    <workbookView xWindow="0" yWindow="0" windowWidth="23040" windowHeight="9420" tabRatio="877" activeTab="17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'!$A$4:$WVM$1070</definedName>
    <definedName name="_xlnm._FilterDatabase" localSheetId="12" hidden="1">นคร!$A$2:$AC$2</definedName>
    <definedName name="_xlnm._FilterDatabase" localSheetId="13" hidden="1">นครพนม!$AO$1:$AP$154</definedName>
    <definedName name="_xlnm._FilterDatabase" localSheetId="1" hidden="1">บึงกาฬ!$A$1:$AQ$71</definedName>
    <definedName name="_xlnm._FilterDatabase" localSheetId="7" hidden="1">'เลย '!$A$1:$AL$130</definedName>
    <definedName name="_xlnm._FilterDatabase" localSheetId="3" hidden="1">หนองบัวลำภู!$A$1:$AI$86</definedName>
    <definedName name="_xlnm._FilterDatabase" localSheetId="4" hidden="1">อด!#REF!</definedName>
    <definedName name="_xlnm._FilterDatabase" localSheetId="5" hidden="1">อุดรธานี!$E$1:$AT$220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Titles" localSheetId="17">'3. สรุปรวมราย CUP '!$1:$4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91" i="30" l="1"/>
  <c r="AP11" i="19"/>
  <c r="AP12" i="19"/>
  <c r="AP13" i="19"/>
  <c r="AP14" i="19"/>
  <c r="AP15" i="19"/>
  <c r="AP16" i="19"/>
  <c r="AP17" i="19"/>
  <c r="AP18" i="19"/>
  <c r="AP19" i="19"/>
  <c r="AP20" i="19"/>
  <c r="AP21" i="19"/>
  <c r="AP22" i="19"/>
  <c r="AP23" i="19"/>
  <c r="AP24" i="19"/>
  <c r="AP25" i="19"/>
  <c r="AP26" i="19"/>
  <c r="AP27" i="19"/>
  <c r="AP28" i="19"/>
  <c r="AP29" i="19"/>
  <c r="AP30" i="19"/>
  <c r="AP31" i="19"/>
  <c r="AP32" i="19"/>
  <c r="AP33" i="19"/>
  <c r="AP34" i="19"/>
  <c r="AP35" i="19"/>
  <c r="AP36" i="19"/>
  <c r="AP37" i="19"/>
  <c r="AP38" i="19"/>
  <c r="AP39" i="19"/>
  <c r="AP40" i="19"/>
  <c r="AP41" i="19"/>
  <c r="AP42" i="19"/>
  <c r="AP43" i="19"/>
  <c r="AP44" i="19"/>
  <c r="AP45" i="19"/>
  <c r="AP46" i="19"/>
  <c r="AP47" i="19"/>
  <c r="AP48" i="19"/>
  <c r="AP49" i="19"/>
  <c r="AP50" i="19"/>
  <c r="AP51" i="19"/>
  <c r="AP52" i="19"/>
  <c r="AP53" i="19"/>
  <c r="AP54" i="19"/>
  <c r="AP55" i="19"/>
  <c r="AP56" i="19"/>
  <c r="AP57" i="19"/>
  <c r="AP58" i="19"/>
  <c r="AP59" i="19"/>
  <c r="AP60" i="19"/>
  <c r="AP61" i="19"/>
  <c r="AP62" i="19"/>
  <c r="AP63" i="19"/>
  <c r="AP64" i="19"/>
  <c r="AP65" i="19"/>
  <c r="AP66" i="19"/>
  <c r="AP67" i="19"/>
  <c r="AP68" i="19"/>
  <c r="AP69" i="19"/>
  <c r="AP70" i="19"/>
  <c r="AP71" i="19"/>
  <c r="AP10" i="19"/>
  <c r="AO11" i="19"/>
  <c r="AO12" i="19"/>
  <c r="AO13" i="19"/>
  <c r="AO14" i="19"/>
  <c r="AO15" i="19"/>
  <c r="AO16" i="19"/>
  <c r="AO17" i="19"/>
  <c r="AO18" i="19"/>
  <c r="AO19" i="19"/>
  <c r="AO20" i="19"/>
  <c r="AO21" i="19"/>
  <c r="AO22" i="19"/>
  <c r="AO23" i="19"/>
  <c r="AO24" i="19"/>
  <c r="AO25" i="19"/>
  <c r="AO26" i="19"/>
  <c r="AO27" i="19"/>
  <c r="AO28" i="19"/>
  <c r="AO29" i="19"/>
  <c r="AO30" i="19"/>
  <c r="AO31" i="19"/>
  <c r="AO32" i="19"/>
  <c r="AO33" i="19"/>
  <c r="AO34" i="19"/>
  <c r="AO35" i="19"/>
  <c r="AO36" i="19"/>
  <c r="AO37" i="19"/>
  <c r="AO38" i="19"/>
  <c r="AO39" i="19"/>
  <c r="AO40" i="19"/>
  <c r="AO41" i="19"/>
  <c r="AO42" i="19"/>
  <c r="AO43" i="19"/>
  <c r="AO44" i="19"/>
  <c r="AO45" i="19"/>
  <c r="AO46" i="19"/>
  <c r="AO47" i="19"/>
  <c r="AO48" i="19"/>
  <c r="AO49" i="19"/>
  <c r="AO50" i="19"/>
  <c r="AO51" i="19"/>
  <c r="AO52" i="19"/>
  <c r="AO53" i="19"/>
  <c r="AO54" i="19"/>
  <c r="AO55" i="19"/>
  <c r="AO56" i="19"/>
  <c r="AO57" i="19"/>
  <c r="AO58" i="19"/>
  <c r="AO59" i="19"/>
  <c r="AO60" i="19"/>
  <c r="AO61" i="19"/>
  <c r="AO62" i="19"/>
  <c r="AO63" i="19"/>
  <c r="AO64" i="19"/>
  <c r="AO65" i="19"/>
  <c r="AO66" i="19"/>
  <c r="AO67" i="19"/>
  <c r="AO68" i="19"/>
  <c r="AO69" i="19"/>
  <c r="AO70" i="19"/>
  <c r="AO71" i="19"/>
  <c r="AO10" i="19"/>
  <c r="AN11" i="19"/>
  <c r="AN12" i="19"/>
  <c r="AN13" i="19"/>
  <c r="AN14" i="19"/>
  <c r="AN15" i="19"/>
  <c r="AN16" i="19"/>
  <c r="AN17" i="19"/>
  <c r="AN18" i="19"/>
  <c r="AN19" i="19"/>
  <c r="AN20" i="19"/>
  <c r="AN21" i="19"/>
  <c r="AN22" i="19"/>
  <c r="AN23" i="19"/>
  <c r="AN24" i="19"/>
  <c r="AN25" i="19"/>
  <c r="AN26" i="19"/>
  <c r="AN27" i="19"/>
  <c r="AN28" i="19"/>
  <c r="AN29" i="19"/>
  <c r="AN30" i="19"/>
  <c r="AN31" i="19"/>
  <c r="AN32" i="19"/>
  <c r="AN33" i="19"/>
  <c r="AN34" i="19"/>
  <c r="AN35" i="19"/>
  <c r="AN36" i="19"/>
  <c r="AN37" i="19"/>
  <c r="AN38" i="19"/>
  <c r="AN39" i="19"/>
  <c r="AN40" i="19"/>
  <c r="AN41" i="19"/>
  <c r="AN42" i="19"/>
  <c r="AN43" i="19"/>
  <c r="AN44" i="19"/>
  <c r="AN45" i="19"/>
  <c r="AN46" i="19"/>
  <c r="AN47" i="19"/>
  <c r="AN48" i="19"/>
  <c r="AN49" i="19"/>
  <c r="AN50" i="19"/>
  <c r="AN51" i="19"/>
  <c r="AN52" i="19"/>
  <c r="AN53" i="19"/>
  <c r="AN54" i="19"/>
  <c r="AN55" i="19"/>
  <c r="AN56" i="19"/>
  <c r="AN57" i="19"/>
  <c r="AN58" i="19"/>
  <c r="AN59" i="19"/>
  <c r="AN60" i="19"/>
  <c r="AN61" i="19"/>
  <c r="AN62" i="19"/>
  <c r="AN63" i="19"/>
  <c r="AN64" i="19"/>
  <c r="AN65" i="19"/>
  <c r="AN66" i="19"/>
  <c r="AN67" i="19"/>
  <c r="AN68" i="19"/>
  <c r="AN69" i="19"/>
  <c r="AN70" i="19"/>
  <c r="AN71" i="19"/>
  <c r="AN10" i="19"/>
  <c r="AM11" i="19"/>
  <c r="AM12" i="19"/>
  <c r="AM13" i="19"/>
  <c r="AM14" i="19"/>
  <c r="AM15" i="19"/>
  <c r="AM16" i="19"/>
  <c r="AM17" i="19"/>
  <c r="AM18" i="19"/>
  <c r="AM19" i="19"/>
  <c r="AM20" i="19"/>
  <c r="AM21" i="19"/>
  <c r="AM22" i="19"/>
  <c r="AM23" i="19"/>
  <c r="AM24" i="19"/>
  <c r="AM25" i="19"/>
  <c r="AM26" i="19"/>
  <c r="AM27" i="19"/>
  <c r="AM28" i="19"/>
  <c r="AM29" i="19"/>
  <c r="AM30" i="19"/>
  <c r="AM31" i="19"/>
  <c r="AM32" i="19"/>
  <c r="AM33" i="19"/>
  <c r="AM34" i="19"/>
  <c r="AM35" i="19"/>
  <c r="AM36" i="19"/>
  <c r="AM37" i="19"/>
  <c r="AM38" i="19"/>
  <c r="AM39" i="19"/>
  <c r="AM40" i="19"/>
  <c r="AM41" i="19"/>
  <c r="AM42" i="19"/>
  <c r="AM43" i="19"/>
  <c r="AM44" i="19"/>
  <c r="AM45" i="19"/>
  <c r="AM46" i="19"/>
  <c r="AM47" i="19"/>
  <c r="AM48" i="19"/>
  <c r="AM49" i="19"/>
  <c r="AM50" i="19"/>
  <c r="AM51" i="19"/>
  <c r="AM52" i="19"/>
  <c r="AM53" i="19"/>
  <c r="AM54" i="19"/>
  <c r="AM55" i="19"/>
  <c r="AM56" i="19"/>
  <c r="AM57" i="19"/>
  <c r="AM58" i="19"/>
  <c r="AM59" i="19"/>
  <c r="AM60" i="19"/>
  <c r="AM61" i="19"/>
  <c r="AM62" i="19"/>
  <c r="AM63" i="19"/>
  <c r="AM64" i="19"/>
  <c r="AM65" i="19"/>
  <c r="AM66" i="19"/>
  <c r="AM67" i="19"/>
  <c r="AM68" i="19"/>
  <c r="AM69" i="19"/>
  <c r="AM70" i="19"/>
  <c r="AM71" i="19"/>
  <c r="AM10" i="19"/>
  <c r="AL11" i="19"/>
  <c r="AL12" i="19"/>
  <c r="AL13" i="19"/>
  <c r="AL14" i="19"/>
  <c r="AL15" i="19"/>
  <c r="AL16" i="19"/>
  <c r="AL17" i="19"/>
  <c r="AL18" i="19"/>
  <c r="AL19" i="19"/>
  <c r="AL20" i="19"/>
  <c r="AL21" i="19"/>
  <c r="AL22" i="19"/>
  <c r="AL23" i="19"/>
  <c r="AL24" i="19"/>
  <c r="AL25" i="19"/>
  <c r="AL26" i="19"/>
  <c r="AL27" i="19"/>
  <c r="AL28" i="19"/>
  <c r="AL29" i="19"/>
  <c r="AL30" i="19"/>
  <c r="AL31" i="19"/>
  <c r="AL32" i="19"/>
  <c r="AL33" i="19"/>
  <c r="AL34" i="19"/>
  <c r="AL35" i="19"/>
  <c r="AL36" i="19"/>
  <c r="AL37" i="19"/>
  <c r="AL38" i="19"/>
  <c r="AL39" i="19"/>
  <c r="AL40" i="19"/>
  <c r="AL41" i="19"/>
  <c r="AL42" i="19"/>
  <c r="AL43" i="19"/>
  <c r="AL44" i="19"/>
  <c r="AL45" i="19"/>
  <c r="AL46" i="19"/>
  <c r="AL47" i="19"/>
  <c r="AL48" i="19"/>
  <c r="AL49" i="19"/>
  <c r="AL50" i="19"/>
  <c r="AL51" i="19"/>
  <c r="AL52" i="19"/>
  <c r="AL53" i="19"/>
  <c r="AL54" i="19"/>
  <c r="AL55" i="19"/>
  <c r="AL56" i="19"/>
  <c r="AL57" i="19"/>
  <c r="AL58" i="19"/>
  <c r="AL59" i="19"/>
  <c r="AL60" i="19"/>
  <c r="AL61" i="19"/>
  <c r="AL62" i="19"/>
  <c r="AL63" i="19"/>
  <c r="AL64" i="19"/>
  <c r="AL65" i="19"/>
  <c r="AL66" i="19"/>
  <c r="AL67" i="19"/>
  <c r="AL68" i="19"/>
  <c r="AL69" i="19"/>
  <c r="AL70" i="19"/>
  <c r="AL71" i="19"/>
  <c r="AL10" i="19"/>
  <c r="AQ28" i="30" l="1"/>
  <c r="AP5" i="30"/>
  <c r="AP6" i="30"/>
  <c r="AP7" i="30"/>
  <c r="AP8" i="30"/>
  <c r="AP9" i="30"/>
  <c r="AP10" i="30"/>
  <c r="AP11" i="30"/>
  <c r="AP12" i="30"/>
  <c r="AP13" i="30"/>
  <c r="AP14" i="30"/>
  <c r="AP15" i="30"/>
  <c r="AP16" i="30"/>
  <c r="AP17" i="30"/>
  <c r="AP18" i="30"/>
  <c r="AP19" i="30"/>
  <c r="AP20" i="30"/>
  <c r="AP21" i="30"/>
  <c r="AP22" i="30"/>
  <c r="AP23" i="30"/>
  <c r="AP24" i="30"/>
  <c r="AP25" i="30"/>
  <c r="AP26" i="30"/>
  <c r="AP27" i="30"/>
  <c r="AP28" i="30"/>
  <c r="AP29" i="30"/>
  <c r="AP30" i="30"/>
  <c r="AP31" i="30"/>
  <c r="AP32" i="30"/>
  <c r="AP33" i="30"/>
  <c r="AP34" i="30"/>
  <c r="AP35" i="30"/>
  <c r="AP36" i="30"/>
  <c r="AP37" i="30"/>
  <c r="AP38" i="30"/>
  <c r="AP39" i="30"/>
  <c r="AP40" i="30"/>
  <c r="AP41" i="30"/>
  <c r="AP42" i="30"/>
  <c r="AP43" i="30"/>
  <c r="AP44" i="30"/>
  <c r="AP45" i="30"/>
  <c r="AP46" i="30"/>
  <c r="AP47" i="30"/>
  <c r="AP48" i="30"/>
  <c r="AP49" i="30"/>
  <c r="AP50" i="30"/>
  <c r="AP51" i="30"/>
  <c r="AP52" i="30"/>
  <c r="AP53" i="30"/>
  <c r="AP54" i="30"/>
  <c r="AP55" i="30"/>
  <c r="AP56" i="30"/>
  <c r="AP57" i="30"/>
  <c r="AP58" i="30"/>
  <c r="AP59" i="30"/>
  <c r="AP60" i="30"/>
  <c r="AP61" i="30"/>
  <c r="AP62" i="30"/>
  <c r="AP63" i="30"/>
  <c r="AP64" i="30"/>
  <c r="AP65" i="30"/>
  <c r="AP66" i="30"/>
  <c r="AP67" i="30"/>
  <c r="AP68" i="30"/>
  <c r="AP69" i="30"/>
  <c r="AP70" i="30"/>
  <c r="AP71" i="30"/>
  <c r="AP72" i="30"/>
  <c r="AP73" i="30"/>
  <c r="AP74" i="30"/>
  <c r="AP75" i="30"/>
  <c r="AP76" i="30"/>
  <c r="AP77" i="30"/>
  <c r="AP78" i="30"/>
  <c r="AP79" i="30"/>
  <c r="AP80" i="30"/>
  <c r="AP81" i="30"/>
  <c r="AP82" i="30"/>
  <c r="AP83" i="30"/>
  <c r="AP84" i="30"/>
  <c r="AP85" i="30"/>
  <c r="AP86" i="30"/>
  <c r="AP87" i="30"/>
  <c r="AP88" i="30"/>
  <c r="AP89" i="30"/>
  <c r="AP90" i="30"/>
  <c r="AP91" i="30"/>
  <c r="AQ91" i="30" s="1"/>
  <c r="AP92" i="30"/>
  <c r="AP93" i="30"/>
  <c r="AP94" i="30"/>
  <c r="AP95" i="30"/>
  <c r="AP96" i="30"/>
  <c r="AP97" i="30"/>
  <c r="AP98" i="30"/>
  <c r="AP99" i="30"/>
  <c r="AP100" i="30"/>
  <c r="AP101" i="30"/>
  <c r="AP102" i="30"/>
  <c r="AP103" i="30"/>
  <c r="AP104" i="30"/>
  <c r="AP105" i="30"/>
  <c r="AP106" i="30"/>
  <c r="AP107" i="30"/>
  <c r="AP108" i="30"/>
  <c r="AP109" i="30"/>
  <c r="AP110" i="30"/>
  <c r="AP111" i="30"/>
  <c r="AP112" i="30"/>
  <c r="AP113" i="30"/>
  <c r="AP114" i="30"/>
  <c r="AP115" i="30"/>
  <c r="AP116" i="30"/>
  <c r="AP117" i="30"/>
  <c r="AP118" i="30"/>
  <c r="AP119" i="30"/>
  <c r="AP120" i="30"/>
  <c r="AP121" i="30"/>
  <c r="AP122" i="30"/>
  <c r="AP123" i="30"/>
  <c r="AP124" i="30"/>
  <c r="AP125" i="30"/>
  <c r="AP126" i="30"/>
  <c r="AP127" i="30"/>
  <c r="AP128" i="30"/>
  <c r="AP129" i="30"/>
  <c r="AP130" i="30"/>
  <c r="AP131" i="30"/>
  <c r="AP132" i="30"/>
  <c r="AP133" i="30"/>
  <c r="AP134" i="30"/>
  <c r="AP135" i="30"/>
  <c r="AP136" i="30"/>
  <c r="AP137" i="30"/>
  <c r="AP138" i="30"/>
  <c r="AP139" i="30"/>
  <c r="AP140" i="30"/>
  <c r="AP141" i="30"/>
  <c r="AP142" i="30"/>
  <c r="AP143" i="30"/>
  <c r="AP144" i="30"/>
  <c r="AP145" i="30"/>
  <c r="AP146" i="30"/>
  <c r="AP147" i="30"/>
  <c r="AP148" i="30"/>
  <c r="AP149" i="30"/>
  <c r="AP150" i="30"/>
  <c r="AP151" i="30"/>
  <c r="AP152" i="30"/>
  <c r="AP153" i="30"/>
  <c r="AP154" i="30"/>
  <c r="AO5" i="30"/>
  <c r="AQ5" i="30" s="1"/>
  <c r="AO6" i="30"/>
  <c r="AQ6" i="30" s="1"/>
  <c r="AO7" i="30"/>
  <c r="AO8" i="30"/>
  <c r="AQ8" i="30" s="1"/>
  <c r="AO9" i="30"/>
  <c r="AQ9" i="30" s="1"/>
  <c r="AO10" i="30"/>
  <c r="AQ10" i="30" s="1"/>
  <c r="AO11" i="30"/>
  <c r="AQ11" i="30" s="1"/>
  <c r="AO12" i="30"/>
  <c r="AQ12" i="30" s="1"/>
  <c r="AO13" i="30"/>
  <c r="AQ13" i="30" s="1"/>
  <c r="AO14" i="30"/>
  <c r="AQ14" i="30" s="1"/>
  <c r="AO15" i="30"/>
  <c r="AO16" i="30"/>
  <c r="AQ16" i="30" s="1"/>
  <c r="AO17" i="30"/>
  <c r="AQ17" i="30" s="1"/>
  <c r="AO18" i="30"/>
  <c r="AQ18" i="30" s="1"/>
  <c r="AO19" i="30"/>
  <c r="AQ19" i="30" s="1"/>
  <c r="AO20" i="30"/>
  <c r="AQ20" i="30" s="1"/>
  <c r="AO21" i="30"/>
  <c r="AQ21" i="30" s="1"/>
  <c r="AO22" i="30"/>
  <c r="AQ22" i="30" s="1"/>
  <c r="AO23" i="30"/>
  <c r="AO24" i="30"/>
  <c r="AQ24" i="30" s="1"/>
  <c r="AO25" i="30"/>
  <c r="AQ25" i="30" s="1"/>
  <c r="AO26" i="30"/>
  <c r="AQ26" i="30" s="1"/>
  <c r="AO27" i="30"/>
  <c r="AO28" i="30"/>
  <c r="AO29" i="30"/>
  <c r="AQ29" i="30" s="1"/>
  <c r="AO30" i="30"/>
  <c r="AQ30" i="30" s="1"/>
  <c r="AO31" i="30"/>
  <c r="AO32" i="30"/>
  <c r="AQ32" i="30" s="1"/>
  <c r="AO33" i="30"/>
  <c r="AQ33" i="30" s="1"/>
  <c r="AO34" i="30"/>
  <c r="AQ34" i="30" s="1"/>
  <c r="AO35" i="30"/>
  <c r="AO36" i="30"/>
  <c r="AQ36" i="30" s="1"/>
  <c r="AO37" i="30"/>
  <c r="AQ37" i="30" s="1"/>
  <c r="AO38" i="30"/>
  <c r="AQ38" i="30" s="1"/>
  <c r="AO39" i="30"/>
  <c r="AO40" i="30"/>
  <c r="AQ40" i="30" s="1"/>
  <c r="AO41" i="30"/>
  <c r="AQ41" i="30" s="1"/>
  <c r="AO42" i="30"/>
  <c r="AQ42" i="30" s="1"/>
  <c r="AO43" i="30"/>
  <c r="AO44" i="30"/>
  <c r="AQ44" i="30" s="1"/>
  <c r="AO45" i="30"/>
  <c r="AQ45" i="30" s="1"/>
  <c r="AO46" i="30"/>
  <c r="AQ46" i="30" s="1"/>
  <c r="AO47" i="30"/>
  <c r="AO48" i="30"/>
  <c r="AQ48" i="30" s="1"/>
  <c r="AO49" i="30"/>
  <c r="AQ49" i="30" s="1"/>
  <c r="AO50" i="30"/>
  <c r="AQ50" i="30" s="1"/>
  <c r="AO51" i="30"/>
  <c r="AQ51" i="30" s="1"/>
  <c r="AO52" i="30"/>
  <c r="AQ52" i="30" s="1"/>
  <c r="AO53" i="30"/>
  <c r="AQ53" i="30" s="1"/>
  <c r="AO54" i="30"/>
  <c r="AQ54" i="30" s="1"/>
  <c r="AO55" i="30"/>
  <c r="AQ55" i="30" s="1"/>
  <c r="AO56" i="30"/>
  <c r="AQ56" i="30" s="1"/>
  <c r="AO57" i="30"/>
  <c r="AQ57" i="30" s="1"/>
  <c r="AO58" i="30"/>
  <c r="AQ58" i="30" s="1"/>
  <c r="AO59" i="30"/>
  <c r="AQ59" i="30" s="1"/>
  <c r="AO60" i="30"/>
  <c r="AQ60" i="30" s="1"/>
  <c r="AO61" i="30"/>
  <c r="AQ61" i="30" s="1"/>
  <c r="AO62" i="30"/>
  <c r="AQ62" i="30" s="1"/>
  <c r="AO63" i="30"/>
  <c r="AQ63" i="30" s="1"/>
  <c r="AO64" i="30"/>
  <c r="AQ64" i="30" s="1"/>
  <c r="AO65" i="30"/>
  <c r="AQ65" i="30" s="1"/>
  <c r="AO66" i="30"/>
  <c r="AQ66" i="30" s="1"/>
  <c r="AO67" i="30"/>
  <c r="AQ67" i="30" s="1"/>
  <c r="AO68" i="30"/>
  <c r="AQ68" i="30" s="1"/>
  <c r="AO69" i="30"/>
  <c r="AQ69" i="30" s="1"/>
  <c r="AO70" i="30"/>
  <c r="AQ70" i="30" s="1"/>
  <c r="AO71" i="30"/>
  <c r="AQ71" i="30" s="1"/>
  <c r="AO72" i="30"/>
  <c r="AQ72" i="30" s="1"/>
  <c r="AO73" i="30"/>
  <c r="AQ73" i="30" s="1"/>
  <c r="AO74" i="30"/>
  <c r="AQ74" i="30" s="1"/>
  <c r="AO75" i="30"/>
  <c r="AQ75" i="30" s="1"/>
  <c r="AO76" i="30"/>
  <c r="AQ76" i="30" s="1"/>
  <c r="AO77" i="30"/>
  <c r="AQ77" i="30" s="1"/>
  <c r="AO78" i="30"/>
  <c r="AQ78" i="30" s="1"/>
  <c r="AO79" i="30"/>
  <c r="AQ79" i="30" s="1"/>
  <c r="AO80" i="30"/>
  <c r="AQ80" i="30" s="1"/>
  <c r="AO81" i="30"/>
  <c r="AQ81" i="30" s="1"/>
  <c r="AO82" i="30"/>
  <c r="AQ82" i="30" s="1"/>
  <c r="AO83" i="30"/>
  <c r="AQ83" i="30" s="1"/>
  <c r="AO84" i="30"/>
  <c r="AQ84" i="30" s="1"/>
  <c r="AO85" i="30"/>
  <c r="AQ85" i="30" s="1"/>
  <c r="AO86" i="30"/>
  <c r="AQ86" i="30" s="1"/>
  <c r="AO87" i="30"/>
  <c r="AQ87" i="30" s="1"/>
  <c r="AO88" i="30"/>
  <c r="AQ88" i="30" s="1"/>
  <c r="AO89" i="30"/>
  <c r="AQ89" i="30" s="1"/>
  <c r="AO90" i="30"/>
  <c r="AQ90" i="30" s="1"/>
  <c r="AO92" i="30"/>
  <c r="AQ92" i="30" s="1"/>
  <c r="AO93" i="30"/>
  <c r="AO94" i="30"/>
  <c r="AO95" i="30"/>
  <c r="AQ95" i="30" s="1"/>
  <c r="AO96" i="30"/>
  <c r="AQ96" i="30" s="1"/>
  <c r="AO97" i="30"/>
  <c r="AO98" i="30"/>
  <c r="AO99" i="30"/>
  <c r="AO100" i="30"/>
  <c r="AQ100" i="30" s="1"/>
  <c r="AO101" i="30"/>
  <c r="AO102" i="30"/>
  <c r="AO103" i="30"/>
  <c r="AQ103" i="30" s="1"/>
  <c r="AO104" i="30"/>
  <c r="AQ104" i="30" s="1"/>
  <c r="AO105" i="30"/>
  <c r="AO106" i="30"/>
  <c r="AO107" i="30"/>
  <c r="AQ107" i="30" s="1"/>
  <c r="AO108" i="30"/>
  <c r="AQ108" i="30" s="1"/>
  <c r="AO109" i="30"/>
  <c r="AO110" i="30"/>
  <c r="AO111" i="30"/>
  <c r="AQ111" i="30" s="1"/>
  <c r="AO112" i="30"/>
  <c r="AQ112" i="30" s="1"/>
  <c r="AO113" i="30"/>
  <c r="AO114" i="30"/>
  <c r="AO115" i="30"/>
  <c r="AQ115" i="30" s="1"/>
  <c r="AO116" i="30"/>
  <c r="AQ116" i="30" s="1"/>
  <c r="AO117" i="30"/>
  <c r="AO118" i="30"/>
  <c r="AO119" i="30"/>
  <c r="AQ119" i="30" s="1"/>
  <c r="AO120" i="30"/>
  <c r="AQ120" i="30" s="1"/>
  <c r="AO121" i="30"/>
  <c r="AO122" i="30"/>
  <c r="AO123" i="30"/>
  <c r="AQ123" i="30" s="1"/>
  <c r="AO124" i="30"/>
  <c r="AQ124" i="30" s="1"/>
  <c r="AO125" i="30"/>
  <c r="AO126" i="30"/>
  <c r="AO127" i="30"/>
  <c r="AQ127" i="30" s="1"/>
  <c r="AO128" i="30"/>
  <c r="AQ128" i="30" s="1"/>
  <c r="AO129" i="30"/>
  <c r="AO130" i="30"/>
  <c r="AO131" i="30"/>
  <c r="AQ131" i="30" s="1"/>
  <c r="AO132" i="30"/>
  <c r="AQ132" i="30" s="1"/>
  <c r="AO133" i="30"/>
  <c r="AO134" i="30"/>
  <c r="AO135" i="30"/>
  <c r="AQ135" i="30" s="1"/>
  <c r="AO136" i="30"/>
  <c r="AQ136" i="30" s="1"/>
  <c r="AO137" i="30"/>
  <c r="AO138" i="30"/>
  <c r="AO139" i="30"/>
  <c r="AQ139" i="30" s="1"/>
  <c r="AO140" i="30"/>
  <c r="AQ140" i="30" s="1"/>
  <c r="AO141" i="30"/>
  <c r="AO142" i="30"/>
  <c r="AO143" i="30"/>
  <c r="AQ143" i="30" s="1"/>
  <c r="AO144" i="30"/>
  <c r="AQ144" i="30" s="1"/>
  <c r="AO145" i="30"/>
  <c r="AO146" i="30"/>
  <c r="AO147" i="30"/>
  <c r="AQ147" i="30" s="1"/>
  <c r="AO148" i="30"/>
  <c r="AQ148" i="30" s="1"/>
  <c r="AO149" i="30"/>
  <c r="AO150" i="30"/>
  <c r="AO151" i="30"/>
  <c r="AO152" i="30"/>
  <c r="AQ152" i="30" s="1"/>
  <c r="AO153" i="30"/>
  <c r="AO15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140" i="30"/>
  <c r="AM141" i="30"/>
  <c r="AM142" i="30"/>
  <c r="AM143" i="30"/>
  <c r="AM144" i="30"/>
  <c r="AM145" i="30"/>
  <c r="AM146" i="30"/>
  <c r="AM147" i="30"/>
  <c r="AM148" i="30"/>
  <c r="AM149" i="30"/>
  <c r="AM150" i="30"/>
  <c r="AM151" i="30"/>
  <c r="AM152" i="30"/>
  <c r="AM153" i="30"/>
  <c r="AM154" i="30"/>
  <c r="AL5" i="30"/>
  <c r="AN5" i="30" s="1"/>
  <c r="AL6" i="30"/>
  <c r="AN6" i="30" s="1"/>
  <c r="AL7" i="30"/>
  <c r="AL8" i="30"/>
  <c r="AL9" i="30"/>
  <c r="AN9" i="30" s="1"/>
  <c r="AL10" i="30"/>
  <c r="AN10" i="30" s="1"/>
  <c r="AL11" i="30"/>
  <c r="AL12" i="30"/>
  <c r="AL13" i="30"/>
  <c r="AN13" i="30" s="1"/>
  <c r="AL14" i="30"/>
  <c r="AN14" i="30" s="1"/>
  <c r="AL15" i="30"/>
  <c r="AL16" i="30"/>
  <c r="AL17" i="30"/>
  <c r="AN17" i="30" s="1"/>
  <c r="AL18" i="30"/>
  <c r="AN18" i="30" s="1"/>
  <c r="AL19" i="30"/>
  <c r="AL20" i="30"/>
  <c r="AL21" i="30"/>
  <c r="AN21" i="30" s="1"/>
  <c r="AL22" i="30"/>
  <c r="AN22" i="30" s="1"/>
  <c r="AL23" i="30"/>
  <c r="AL24" i="30"/>
  <c r="AL25" i="30"/>
  <c r="AN25" i="30" s="1"/>
  <c r="AL26" i="30"/>
  <c r="AN26" i="30" s="1"/>
  <c r="AL27" i="30"/>
  <c r="AL28" i="30"/>
  <c r="AL29" i="30"/>
  <c r="AN29" i="30" s="1"/>
  <c r="AL30" i="30"/>
  <c r="AN30" i="30" s="1"/>
  <c r="AL31" i="30"/>
  <c r="AL32" i="30"/>
  <c r="AL33" i="30"/>
  <c r="AN33" i="30" s="1"/>
  <c r="AL34" i="30"/>
  <c r="AN34" i="30" s="1"/>
  <c r="AL35" i="30"/>
  <c r="AL36" i="30"/>
  <c r="AL37" i="30"/>
  <c r="AN37" i="30" s="1"/>
  <c r="AL38" i="30"/>
  <c r="AN38" i="30" s="1"/>
  <c r="AL39" i="30"/>
  <c r="AL40" i="30"/>
  <c r="AL41" i="30"/>
  <c r="AN41" i="30" s="1"/>
  <c r="AL42" i="30"/>
  <c r="AN42" i="30" s="1"/>
  <c r="AL43" i="30"/>
  <c r="AL44" i="30"/>
  <c r="AL45" i="30"/>
  <c r="AN45" i="30" s="1"/>
  <c r="AL46" i="30"/>
  <c r="AN46" i="30" s="1"/>
  <c r="AL47" i="30"/>
  <c r="AL48" i="30"/>
  <c r="AL49" i="30"/>
  <c r="AN49" i="30" s="1"/>
  <c r="AL50" i="30"/>
  <c r="AN50" i="30" s="1"/>
  <c r="AL51" i="30"/>
  <c r="AL52" i="30"/>
  <c r="AL53" i="30"/>
  <c r="AN53" i="30" s="1"/>
  <c r="AL54" i="30"/>
  <c r="AN54" i="30" s="1"/>
  <c r="AL55" i="30"/>
  <c r="AL56" i="30"/>
  <c r="AL57" i="30"/>
  <c r="AN57" i="30" s="1"/>
  <c r="AL58" i="30"/>
  <c r="AN58" i="30" s="1"/>
  <c r="AL59" i="30"/>
  <c r="AL60" i="30"/>
  <c r="AL61" i="30"/>
  <c r="AN61" i="30" s="1"/>
  <c r="AL62" i="30"/>
  <c r="AN62" i="30" s="1"/>
  <c r="AL63" i="30"/>
  <c r="AL64" i="30"/>
  <c r="AL65" i="30"/>
  <c r="AN65" i="30" s="1"/>
  <c r="AL66" i="30"/>
  <c r="AN66" i="30" s="1"/>
  <c r="AL67" i="30"/>
  <c r="AL68" i="30"/>
  <c r="AL69" i="30"/>
  <c r="AN69" i="30" s="1"/>
  <c r="AL70" i="30"/>
  <c r="AN70" i="30" s="1"/>
  <c r="AL71" i="30"/>
  <c r="AL72" i="30"/>
  <c r="AL73" i="30"/>
  <c r="AN73" i="30" s="1"/>
  <c r="AL74" i="30"/>
  <c r="AN74" i="30" s="1"/>
  <c r="AL75" i="30"/>
  <c r="AL76" i="30"/>
  <c r="AL77" i="30"/>
  <c r="AN77" i="30" s="1"/>
  <c r="AL78" i="30"/>
  <c r="AN78" i="30" s="1"/>
  <c r="AL79" i="30"/>
  <c r="AL80" i="30"/>
  <c r="AL81" i="30"/>
  <c r="AN81" i="30" s="1"/>
  <c r="AL82" i="30"/>
  <c r="AN82" i="30" s="1"/>
  <c r="AL83" i="30"/>
  <c r="AL84" i="30"/>
  <c r="AL85" i="30"/>
  <c r="AN85" i="30" s="1"/>
  <c r="AL86" i="30"/>
  <c r="AN86" i="30" s="1"/>
  <c r="AL87" i="30"/>
  <c r="AL88" i="30"/>
  <c r="AL89" i="30"/>
  <c r="AN89" i="30" s="1"/>
  <c r="AL90" i="30"/>
  <c r="AN90" i="30" s="1"/>
  <c r="AL91" i="30"/>
  <c r="AL92" i="30"/>
  <c r="AL93" i="30"/>
  <c r="AN93" i="30" s="1"/>
  <c r="AL94" i="30"/>
  <c r="AN94" i="30" s="1"/>
  <c r="AL95" i="30"/>
  <c r="AL96" i="30"/>
  <c r="AL97" i="30"/>
  <c r="AN97" i="30" s="1"/>
  <c r="AL98" i="30"/>
  <c r="AN98" i="30" s="1"/>
  <c r="AL99" i="30"/>
  <c r="AL100" i="30"/>
  <c r="AL101" i="30"/>
  <c r="AN101" i="30" s="1"/>
  <c r="AL102" i="30"/>
  <c r="AN102" i="30" s="1"/>
  <c r="AL103" i="30"/>
  <c r="AL104" i="30"/>
  <c r="AL105" i="30"/>
  <c r="AN105" i="30" s="1"/>
  <c r="AL106" i="30"/>
  <c r="AN106" i="30" s="1"/>
  <c r="AL107" i="30"/>
  <c r="AL108" i="30"/>
  <c r="AL109" i="30"/>
  <c r="AN109" i="30" s="1"/>
  <c r="AL110" i="30"/>
  <c r="AN110" i="30" s="1"/>
  <c r="AL111" i="30"/>
  <c r="AL112" i="30"/>
  <c r="AL113" i="30"/>
  <c r="AN113" i="30" s="1"/>
  <c r="AL114" i="30"/>
  <c r="AN114" i="30" s="1"/>
  <c r="AL115" i="30"/>
  <c r="AL116" i="30"/>
  <c r="AL117" i="30"/>
  <c r="AN117" i="30" s="1"/>
  <c r="AL118" i="30"/>
  <c r="AN118" i="30" s="1"/>
  <c r="AL119" i="30"/>
  <c r="AL120" i="30"/>
  <c r="AL121" i="30"/>
  <c r="AN121" i="30" s="1"/>
  <c r="AL122" i="30"/>
  <c r="AN122" i="30" s="1"/>
  <c r="AL123" i="30"/>
  <c r="AL124" i="30"/>
  <c r="AL125" i="30"/>
  <c r="AN125" i="30" s="1"/>
  <c r="AL126" i="30"/>
  <c r="AN126" i="30" s="1"/>
  <c r="AL127" i="30"/>
  <c r="AL128" i="30"/>
  <c r="AL129" i="30"/>
  <c r="AN129" i="30" s="1"/>
  <c r="AL130" i="30"/>
  <c r="AN130" i="30" s="1"/>
  <c r="AL131" i="30"/>
  <c r="AL132" i="30"/>
  <c r="AL133" i="30"/>
  <c r="AN133" i="30" s="1"/>
  <c r="AL134" i="30"/>
  <c r="AN134" i="30" s="1"/>
  <c r="AL135" i="30"/>
  <c r="AL136" i="30"/>
  <c r="AL137" i="30"/>
  <c r="AN137" i="30" s="1"/>
  <c r="AL138" i="30"/>
  <c r="AN138" i="30" s="1"/>
  <c r="AL139" i="30"/>
  <c r="AL140" i="30"/>
  <c r="AL141" i="30"/>
  <c r="AN141" i="30" s="1"/>
  <c r="AL142" i="30"/>
  <c r="AN142" i="30" s="1"/>
  <c r="AL143" i="30"/>
  <c r="AL144" i="30"/>
  <c r="AL145" i="30"/>
  <c r="AN145" i="30" s="1"/>
  <c r="AL146" i="30"/>
  <c r="AN146" i="30" s="1"/>
  <c r="AL147" i="30"/>
  <c r="AL148" i="30"/>
  <c r="AL149" i="30"/>
  <c r="AN149" i="30" s="1"/>
  <c r="AL150" i="30"/>
  <c r="AN150" i="30" s="1"/>
  <c r="AL151" i="30"/>
  <c r="AL152" i="30"/>
  <c r="AL153" i="30"/>
  <c r="AN153" i="30" s="1"/>
  <c r="AL154" i="30"/>
  <c r="AN154" i="30" s="1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G23" i="32"/>
  <c r="AG24" i="32"/>
  <c r="AG25" i="32"/>
  <c r="AG26" i="32"/>
  <c r="AG27" i="32"/>
  <c r="AG28" i="32"/>
  <c r="AG29" i="32"/>
  <c r="AG30" i="32"/>
  <c r="AG31" i="32"/>
  <c r="AG32" i="32"/>
  <c r="AG33" i="32"/>
  <c r="AG34" i="32"/>
  <c r="AG35" i="32"/>
  <c r="AG36" i="32"/>
  <c r="AG37" i="32"/>
  <c r="AG38" i="32"/>
  <c r="AG39" i="32"/>
  <c r="AG40" i="32"/>
  <c r="AG41" i="32"/>
  <c r="AG42" i="32"/>
  <c r="AG43" i="32"/>
  <c r="AG44" i="32"/>
  <c r="AG45" i="32"/>
  <c r="AG46" i="32"/>
  <c r="AG47" i="32"/>
  <c r="AG48" i="32"/>
  <c r="AG49" i="32"/>
  <c r="AG50" i="32"/>
  <c r="AG51" i="32"/>
  <c r="AG52" i="32"/>
  <c r="AG53" i="32"/>
  <c r="AG54" i="32"/>
  <c r="AG55" i="32"/>
  <c r="AG56" i="32"/>
  <c r="AG57" i="32"/>
  <c r="AG58" i="32"/>
  <c r="AG59" i="32"/>
  <c r="AG60" i="32"/>
  <c r="AG61" i="32"/>
  <c r="AG62" i="32"/>
  <c r="AG63" i="32"/>
  <c r="AG64" i="32"/>
  <c r="AG65" i="32"/>
  <c r="AG66" i="32"/>
  <c r="AG67" i="32"/>
  <c r="AG68" i="32"/>
  <c r="AG69" i="32"/>
  <c r="AG70" i="32"/>
  <c r="AG71" i="32"/>
  <c r="AG72" i="32"/>
  <c r="AG73" i="32"/>
  <c r="AG74" i="32"/>
  <c r="AG75" i="32"/>
  <c r="AG76" i="32"/>
  <c r="AG77" i="32"/>
  <c r="AG78" i="32"/>
  <c r="AG79" i="32"/>
  <c r="AG80" i="32"/>
  <c r="AG81" i="32"/>
  <c r="AG82" i="32"/>
  <c r="AG83" i="32"/>
  <c r="AG84" i="32"/>
  <c r="AG85" i="32"/>
  <c r="AG86" i="32"/>
  <c r="AG87" i="32"/>
  <c r="AG88" i="32"/>
  <c r="AG89" i="32"/>
  <c r="AG90" i="32"/>
  <c r="AG91" i="32"/>
  <c r="AG92" i="32"/>
  <c r="AG93" i="32"/>
  <c r="AG94" i="32"/>
  <c r="AG95" i="32"/>
  <c r="AG96" i="32"/>
  <c r="AG97" i="32"/>
  <c r="AG98" i="32"/>
  <c r="AG99" i="32"/>
  <c r="AG100" i="32"/>
  <c r="AG101" i="32"/>
  <c r="AG102" i="32"/>
  <c r="AG103" i="32"/>
  <c r="AG104" i="32"/>
  <c r="AG105" i="32"/>
  <c r="AG106" i="32"/>
  <c r="AG107" i="32"/>
  <c r="AG108" i="32"/>
  <c r="AG109" i="32"/>
  <c r="AG110" i="32"/>
  <c r="AG111" i="32"/>
  <c r="AG112" i="32"/>
  <c r="AG113" i="32"/>
  <c r="AG114" i="32"/>
  <c r="AG115" i="32"/>
  <c r="AG116" i="32"/>
  <c r="AG117" i="32"/>
  <c r="AG118" i="32"/>
  <c r="AG119" i="32"/>
  <c r="AG120" i="32"/>
  <c r="AG121" i="32"/>
  <c r="AG122" i="32"/>
  <c r="AG123" i="32"/>
  <c r="AG124" i="32"/>
  <c r="AG125" i="32"/>
  <c r="AG126" i="32"/>
  <c r="AG127" i="32"/>
  <c r="AG128" i="32"/>
  <c r="AG129" i="32"/>
  <c r="AG130" i="32"/>
  <c r="AG131" i="32"/>
  <c r="AG132" i="32"/>
  <c r="AG133" i="32"/>
  <c r="AG134" i="32"/>
  <c r="AG135" i="32"/>
  <c r="AG136" i="32"/>
  <c r="AG137" i="32"/>
  <c r="AG138" i="32"/>
  <c r="AG139" i="32"/>
  <c r="AG140" i="32"/>
  <c r="AG141" i="32"/>
  <c r="AG142" i="32"/>
  <c r="AG143" i="32"/>
  <c r="AG144" i="32"/>
  <c r="AG145" i="32"/>
  <c r="AG146" i="32"/>
  <c r="AG147" i="32"/>
  <c r="AG148" i="32"/>
  <c r="AG149" i="32"/>
  <c r="AG150" i="32"/>
  <c r="AG151" i="32"/>
  <c r="AG152" i="32"/>
  <c r="AG153" i="32"/>
  <c r="AG154" i="32"/>
  <c r="AG155" i="32"/>
  <c r="AG156" i="32"/>
  <c r="AG157" i="32"/>
  <c r="AG158" i="32"/>
  <c r="AG159" i="32"/>
  <c r="AG160" i="32"/>
  <c r="AG161" i="32"/>
  <c r="AG162" i="32"/>
  <c r="AG163" i="32"/>
  <c r="AG164" i="32"/>
  <c r="AG165" i="32"/>
  <c r="AG166" i="32"/>
  <c r="AG167" i="32"/>
  <c r="AG168" i="32"/>
  <c r="AG169" i="32"/>
  <c r="AG170" i="32"/>
  <c r="AG171" i="32"/>
  <c r="AG172" i="32"/>
  <c r="AG173" i="32"/>
  <c r="AG174" i="32"/>
  <c r="AG175" i="32"/>
  <c r="AG176" i="32"/>
  <c r="AG177" i="32"/>
  <c r="AG178" i="32"/>
  <c r="AG179" i="32"/>
  <c r="AG180" i="32"/>
  <c r="AG181" i="32"/>
  <c r="AG182" i="32"/>
  <c r="AG183" i="32"/>
  <c r="AG184" i="32"/>
  <c r="AG185" i="32"/>
  <c r="AG186" i="32"/>
  <c r="AG187" i="32"/>
  <c r="AG188" i="32"/>
  <c r="AG189" i="32"/>
  <c r="AF23" i="32"/>
  <c r="AF24" i="32"/>
  <c r="AF25" i="32"/>
  <c r="AF26" i="32"/>
  <c r="AF27" i="32"/>
  <c r="AF28" i="32"/>
  <c r="AF29" i="32"/>
  <c r="AF30" i="32"/>
  <c r="AF31" i="32"/>
  <c r="AF32" i="32"/>
  <c r="AF33" i="32"/>
  <c r="AF34" i="32"/>
  <c r="AF35" i="32"/>
  <c r="AF36" i="32"/>
  <c r="AF37" i="32"/>
  <c r="AF38" i="32"/>
  <c r="AF39" i="32"/>
  <c r="AF40" i="32"/>
  <c r="AF41" i="32"/>
  <c r="AF42" i="32"/>
  <c r="AF43" i="32"/>
  <c r="AF44" i="32"/>
  <c r="AF45" i="32"/>
  <c r="AF46" i="32"/>
  <c r="AF47" i="32"/>
  <c r="AF48" i="32"/>
  <c r="AF49" i="32"/>
  <c r="AF50" i="32"/>
  <c r="AF51" i="32"/>
  <c r="AF52" i="32"/>
  <c r="AF53" i="32"/>
  <c r="AF54" i="32"/>
  <c r="AF55" i="32"/>
  <c r="AF56" i="32"/>
  <c r="AF57" i="32"/>
  <c r="AF58" i="32"/>
  <c r="AF59" i="32"/>
  <c r="AF60" i="32"/>
  <c r="AF61" i="32"/>
  <c r="AF62" i="32"/>
  <c r="AF63" i="32"/>
  <c r="AF64" i="32"/>
  <c r="AF65" i="32"/>
  <c r="AF66" i="32"/>
  <c r="AF67" i="32"/>
  <c r="AF68" i="32"/>
  <c r="AF69" i="32"/>
  <c r="AF70" i="32"/>
  <c r="AF71" i="32"/>
  <c r="AF72" i="32"/>
  <c r="AF73" i="32"/>
  <c r="AF74" i="32"/>
  <c r="AF75" i="32"/>
  <c r="AF76" i="32"/>
  <c r="AF77" i="32"/>
  <c r="AF78" i="32"/>
  <c r="AF79" i="32"/>
  <c r="AF80" i="32"/>
  <c r="AF81" i="32"/>
  <c r="AF82" i="32"/>
  <c r="AF83" i="32"/>
  <c r="AF84" i="32"/>
  <c r="AF85" i="32"/>
  <c r="AF86" i="32"/>
  <c r="AF87" i="32"/>
  <c r="AF88" i="32"/>
  <c r="AF89" i="32"/>
  <c r="AF90" i="32"/>
  <c r="AF91" i="32"/>
  <c r="AF92" i="32"/>
  <c r="AF93" i="32"/>
  <c r="AF94" i="32"/>
  <c r="AF95" i="32"/>
  <c r="AF96" i="32"/>
  <c r="AF97" i="32"/>
  <c r="AF98" i="32"/>
  <c r="AF99" i="32"/>
  <c r="AF100" i="32"/>
  <c r="AF101" i="32"/>
  <c r="AF102" i="32"/>
  <c r="AF103" i="32"/>
  <c r="AF104" i="32"/>
  <c r="AF105" i="32"/>
  <c r="AF106" i="32"/>
  <c r="AF107" i="32"/>
  <c r="AF108" i="32"/>
  <c r="AF109" i="32"/>
  <c r="AF110" i="32"/>
  <c r="AF111" i="32"/>
  <c r="AF112" i="32"/>
  <c r="AF113" i="32"/>
  <c r="AF114" i="32"/>
  <c r="AF115" i="32"/>
  <c r="AF116" i="32"/>
  <c r="AF117" i="32"/>
  <c r="AF118" i="32"/>
  <c r="AF119" i="32"/>
  <c r="AF120" i="32"/>
  <c r="AF121" i="32"/>
  <c r="AF122" i="32"/>
  <c r="AF123" i="32"/>
  <c r="AF124" i="32"/>
  <c r="AF125" i="32"/>
  <c r="AF126" i="32"/>
  <c r="AF127" i="32"/>
  <c r="AF128" i="32"/>
  <c r="AF129" i="32"/>
  <c r="AF130" i="32"/>
  <c r="AF131" i="32"/>
  <c r="AF132" i="32"/>
  <c r="AF133" i="32"/>
  <c r="AF134" i="32"/>
  <c r="AF135" i="32"/>
  <c r="AF136" i="32"/>
  <c r="AF137" i="32"/>
  <c r="AF138" i="32"/>
  <c r="AF139" i="32"/>
  <c r="AF140" i="32"/>
  <c r="AF141" i="32"/>
  <c r="AF142" i="32"/>
  <c r="AF143" i="32"/>
  <c r="AF144" i="32"/>
  <c r="AF145" i="32"/>
  <c r="AF146" i="32"/>
  <c r="AF147" i="32"/>
  <c r="AF148" i="32"/>
  <c r="AF149" i="32"/>
  <c r="AF150" i="32"/>
  <c r="AF151" i="32"/>
  <c r="AF152" i="32"/>
  <c r="AF153" i="32"/>
  <c r="AF154" i="32"/>
  <c r="AF155" i="32"/>
  <c r="AF156" i="32"/>
  <c r="AF157" i="32"/>
  <c r="AF158" i="32"/>
  <c r="AF159" i="32"/>
  <c r="AF160" i="32"/>
  <c r="AF161" i="32"/>
  <c r="AF162" i="32"/>
  <c r="AF163" i="32"/>
  <c r="AF164" i="32"/>
  <c r="AF165" i="32"/>
  <c r="AF166" i="32"/>
  <c r="AF167" i="32"/>
  <c r="AF168" i="32"/>
  <c r="AF169" i="32"/>
  <c r="AF170" i="32"/>
  <c r="AF171" i="32"/>
  <c r="AF172" i="32"/>
  <c r="AF173" i="32"/>
  <c r="AF174" i="32"/>
  <c r="AF175" i="32"/>
  <c r="AF176" i="32"/>
  <c r="AF177" i="32"/>
  <c r="AF178" i="32"/>
  <c r="AF179" i="32"/>
  <c r="AF180" i="32"/>
  <c r="AF181" i="32"/>
  <c r="AF182" i="32"/>
  <c r="AF183" i="32"/>
  <c r="AF184" i="32"/>
  <c r="AF185" i="32"/>
  <c r="AF186" i="32"/>
  <c r="AF187" i="32"/>
  <c r="AF188" i="32"/>
  <c r="AF189" i="32"/>
  <c r="AE23" i="32"/>
  <c r="AE24" i="32"/>
  <c r="AE25" i="32"/>
  <c r="AE26" i="32"/>
  <c r="AE27" i="32"/>
  <c r="AE28" i="32"/>
  <c r="AE29" i="32"/>
  <c r="AE30" i="32"/>
  <c r="AE31" i="32"/>
  <c r="AE32" i="32"/>
  <c r="AE33" i="32"/>
  <c r="AE34" i="32"/>
  <c r="AE35" i="32"/>
  <c r="AE36" i="32"/>
  <c r="AE37" i="32"/>
  <c r="AE38" i="32"/>
  <c r="AE39" i="32"/>
  <c r="AE40" i="32"/>
  <c r="AE41" i="32"/>
  <c r="AE42" i="32"/>
  <c r="AE43" i="32"/>
  <c r="AE44" i="32"/>
  <c r="AE45" i="32"/>
  <c r="AE46" i="32"/>
  <c r="AE47" i="32"/>
  <c r="AE48" i="32"/>
  <c r="AE49" i="32"/>
  <c r="AE50" i="32"/>
  <c r="AE51" i="32"/>
  <c r="AE52" i="32"/>
  <c r="AE53" i="32"/>
  <c r="AE54" i="32"/>
  <c r="AE55" i="32"/>
  <c r="AE56" i="32"/>
  <c r="AE57" i="32"/>
  <c r="AE58" i="32"/>
  <c r="AE59" i="32"/>
  <c r="AE60" i="32"/>
  <c r="AE61" i="32"/>
  <c r="AE62" i="32"/>
  <c r="AE63" i="32"/>
  <c r="AE64" i="32"/>
  <c r="AE65" i="32"/>
  <c r="AE66" i="32"/>
  <c r="AE67" i="32"/>
  <c r="AE68" i="32"/>
  <c r="AE69" i="32"/>
  <c r="AE70" i="32"/>
  <c r="AE71" i="32"/>
  <c r="AE72" i="32"/>
  <c r="AE73" i="32"/>
  <c r="AE74" i="32"/>
  <c r="AE75" i="32"/>
  <c r="AE76" i="32"/>
  <c r="AE77" i="32"/>
  <c r="AE78" i="32"/>
  <c r="AE79" i="32"/>
  <c r="AE80" i="32"/>
  <c r="AE81" i="32"/>
  <c r="AE82" i="32"/>
  <c r="AE83" i="32"/>
  <c r="AE84" i="32"/>
  <c r="AE85" i="32"/>
  <c r="AE86" i="32"/>
  <c r="AE87" i="32"/>
  <c r="AE88" i="32"/>
  <c r="AE89" i="32"/>
  <c r="AE90" i="32"/>
  <c r="AE91" i="32"/>
  <c r="AE92" i="32"/>
  <c r="AE93" i="32"/>
  <c r="AE94" i="32"/>
  <c r="AE95" i="32"/>
  <c r="AE96" i="32"/>
  <c r="AE97" i="32"/>
  <c r="AE98" i="32"/>
  <c r="AE99" i="32"/>
  <c r="AE100" i="32"/>
  <c r="AE101" i="32"/>
  <c r="AE102" i="32"/>
  <c r="AE103" i="32"/>
  <c r="AE104" i="32"/>
  <c r="AE105" i="32"/>
  <c r="AE106" i="32"/>
  <c r="AE107" i="32"/>
  <c r="AE108" i="32"/>
  <c r="AE109" i="32"/>
  <c r="AE110" i="32"/>
  <c r="AE111" i="32"/>
  <c r="AE112" i="32"/>
  <c r="AE113" i="32"/>
  <c r="AE114" i="32"/>
  <c r="AE115" i="32"/>
  <c r="AE116" i="32"/>
  <c r="AE117" i="32"/>
  <c r="AE118" i="32"/>
  <c r="AE119" i="32"/>
  <c r="AE120" i="32"/>
  <c r="AE121" i="32"/>
  <c r="AE122" i="32"/>
  <c r="AE123" i="32"/>
  <c r="AE124" i="32"/>
  <c r="AE125" i="32"/>
  <c r="AE126" i="32"/>
  <c r="AE127" i="32"/>
  <c r="AE128" i="32"/>
  <c r="AE129" i="32"/>
  <c r="AE130" i="32"/>
  <c r="AE131" i="32"/>
  <c r="AE132" i="32"/>
  <c r="AE133" i="32"/>
  <c r="AE134" i="32"/>
  <c r="AE135" i="32"/>
  <c r="AE136" i="32"/>
  <c r="AE137" i="32"/>
  <c r="AE138" i="32"/>
  <c r="AE139" i="32"/>
  <c r="AE140" i="32"/>
  <c r="AE141" i="32"/>
  <c r="AE142" i="32"/>
  <c r="AE143" i="32"/>
  <c r="AE144" i="32"/>
  <c r="AE145" i="32"/>
  <c r="AE146" i="32"/>
  <c r="AE147" i="32"/>
  <c r="AE148" i="32"/>
  <c r="AE149" i="32"/>
  <c r="AE150" i="32"/>
  <c r="AE151" i="32"/>
  <c r="AE152" i="32"/>
  <c r="AE153" i="32"/>
  <c r="AE154" i="32"/>
  <c r="AE155" i="32"/>
  <c r="AE156" i="32"/>
  <c r="AE157" i="32"/>
  <c r="AE158" i="32"/>
  <c r="AE159" i="32"/>
  <c r="AE160" i="32"/>
  <c r="AE161" i="32"/>
  <c r="AE162" i="32"/>
  <c r="AE163" i="32"/>
  <c r="AE164" i="32"/>
  <c r="AE165" i="32"/>
  <c r="AE166" i="32"/>
  <c r="AE167" i="32"/>
  <c r="AE168" i="32"/>
  <c r="AE169" i="32"/>
  <c r="AE170" i="32"/>
  <c r="AE171" i="32"/>
  <c r="AE172" i="32"/>
  <c r="AE173" i="32"/>
  <c r="AE174" i="32"/>
  <c r="AE175" i="32"/>
  <c r="AE176" i="32"/>
  <c r="AE177" i="32"/>
  <c r="AE178" i="32"/>
  <c r="AE179" i="32"/>
  <c r="AE180" i="32"/>
  <c r="AE181" i="32"/>
  <c r="AE182" i="32"/>
  <c r="AE183" i="32"/>
  <c r="AE184" i="32"/>
  <c r="AE185" i="32"/>
  <c r="AE186" i="32"/>
  <c r="AE187" i="32"/>
  <c r="AE188" i="32"/>
  <c r="AE189" i="32"/>
  <c r="AD23" i="32"/>
  <c r="AD24" i="32"/>
  <c r="AD25" i="32"/>
  <c r="AD26" i="32"/>
  <c r="AD27" i="32"/>
  <c r="AD28" i="32"/>
  <c r="AD29" i="32"/>
  <c r="AD30" i="32"/>
  <c r="AD31" i="32"/>
  <c r="AD32" i="32"/>
  <c r="AD33" i="32"/>
  <c r="AD34" i="32"/>
  <c r="AD35" i="32"/>
  <c r="AD36" i="32"/>
  <c r="AD37" i="32"/>
  <c r="AD38" i="32"/>
  <c r="AD39" i="32"/>
  <c r="AD40" i="32"/>
  <c r="AD41" i="32"/>
  <c r="AD42" i="32"/>
  <c r="AD43" i="32"/>
  <c r="AD44" i="32"/>
  <c r="AD45" i="32"/>
  <c r="AD46" i="32"/>
  <c r="AD47" i="32"/>
  <c r="AD48" i="32"/>
  <c r="AD49" i="32"/>
  <c r="AD50" i="32"/>
  <c r="AD51" i="32"/>
  <c r="AD52" i="32"/>
  <c r="AD53" i="32"/>
  <c r="AD54" i="32"/>
  <c r="AD55" i="32"/>
  <c r="AD56" i="32"/>
  <c r="AD57" i="32"/>
  <c r="AD58" i="32"/>
  <c r="AD59" i="32"/>
  <c r="AD60" i="32"/>
  <c r="AD61" i="32"/>
  <c r="AD62" i="32"/>
  <c r="AD63" i="32"/>
  <c r="AD64" i="32"/>
  <c r="AD65" i="32"/>
  <c r="AD66" i="32"/>
  <c r="AD67" i="32"/>
  <c r="AD68" i="32"/>
  <c r="AD69" i="32"/>
  <c r="AD70" i="32"/>
  <c r="AD71" i="32"/>
  <c r="AD72" i="32"/>
  <c r="AD73" i="32"/>
  <c r="AD74" i="32"/>
  <c r="AD75" i="32"/>
  <c r="AD76" i="32"/>
  <c r="AD77" i="32"/>
  <c r="AD78" i="32"/>
  <c r="AD79" i="32"/>
  <c r="AD80" i="32"/>
  <c r="AD81" i="32"/>
  <c r="AD82" i="32"/>
  <c r="AD83" i="32"/>
  <c r="AD84" i="32"/>
  <c r="AD85" i="32"/>
  <c r="AD86" i="32"/>
  <c r="AD87" i="32"/>
  <c r="AD88" i="32"/>
  <c r="AD89" i="32"/>
  <c r="AD90" i="32"/>
  <c r="AD91" i="32"/>
  <c r="AD92" i="32"/>
  <c r="AD93" i="32"/>
  <c r="AD94" i="32"/>
  <c r="AD95" i="32"/>
  <c r="AD96" i="32"/>
  <c r="AD97" i="32"/>
  <c r="AD98" i="32"/>
  <c r="AD99" i="32"/>
  <c r="AD100" i="32"/>
  <c r="AD101" i="32"/>
  <c r="AD102" i="32"/>
  <c r="AD103" i="32"/>
  <c r="AD104" i="32"/>
  <c r="AD105" i="32"/>
  <c r="AD106" i="32"/>
  <c r="AD107" i="32"/>
  <c r="AD108" i="32"/>
  <c r="AD109" i="32"/>
  <c r="AD110" i="32"/>
  <c r="AD111" i="32"/>
  <c r="AD112" i="32"/>
  <c r="AD113" i="32"/>
  <c r="AD114" i="32"/>
  <c r="AD115" i="32"/>
  <c r="AD116" i="32"/>
  <c r="AD117" i="32"/>
  <c r="AD118" i="32"/>
  <c r="AD119" i="32"/>
  <c r="AD120" i="32"/>
  <c r="AD121" i="32"/>
  <c r="AD122" i="32"/>
  <c r="AD123" i="32"/>
  <c r="AD124" i="32"/>
  <c r="AD125" i="32"/>
  <c r="AD126" i="32"/>
  <c r="AD127" i="32"/>
  <c r="AD128" i="32"/>
  <c r="AD129" i="32"/>
  <c r="AD130" i="32"/>
  <c r="AD131" i="32"/>
  <c r="AD132" i="32"/>
  <c r="AD133" i="32"/>
  <c r="AD134" i="32"/>
  <c r="AD135" i="32"/>
  <c r="AD136" i="32"/>
  <c r="AD137" i="32"/>
  <c r="AD138" i="32"/>
  <c r="AD139" i="32"/>
  <c r="AD140" i="32"/>
  <c r="AD141" i="32"/>
  <c r="AD142" i="32"/>
  <c r="AD143" i="32"/>
  <c r="AD144" i="32"/>
  <c r="AD145" i="32"/>
  <c r="AD146" i="32"/>
  <c r="AD147" i="32"/>
  <c r="AD148" i="32"/>
  <c r="AD149" i="32"/>
  <c r="AD150" i="32"/>
  <c r="AD151" i="32"/>
  <c r="AD152" i="32"/>
  <c r="AD153" i="32"/>
  <c r="AD154" i="32"/>
  <c r="AD155" i="32"/>
  <c r="AD156" i="32"/>
  <c r="AD157" i="32"/>
  <c r="AD158" i="32"/>
  <c r="AD159" i="32"/>
  <c r="AD160" i="32"/>
  <c r="AD161" i="32"/>
  <c r="AD162" i="32"/>
  <c r="AD163" i="32"/>
  <c r="AD164" i="32"/>
  <c r="AD165" i="32"/>
  <c r="AD166" i="32"/>
  <c r="AD167" i="32"/>
  <c r="AD168" i="32"/>
  <c r="AD169" i="32"/>
  <c r="AD170" i="32"/>
  <c r="AD171" i="32"/>
  <c r="AD172" i="32"/>
  <c r="AD173" i="32"/>
  <c r="AD174" i="32"/>
  <c r="AD175" i="32"/>
  <c r="AD176" i="32"/>
  <c r="AD177" i="32"/>
  <c r="AD178" i="32"/>
  <c r="AD179" i="32"/>
  <c r="AD180" i="32"/>
  <c r="AD181" i="32"/>
  <c r="AD182" i="32"/>
  <c r="AD183" i="32"/>
  <c r="AD184" i="32"/>
  <c r="AD185" i="32"/>
  <c r="AD186" i="32"/>
  <c r="AD187" i="32"/>
  <c r="AD188" i="32"/>
  <c r="AD189" i="32"/>
  <c r="AK13" i="34"/>
  <c r="AK14" i="34"/>
  <c r="AK15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K41" i="34"/>
  <c r="AK42" i="34"/>
  <c r="AK43" i="34"/>
  <c r="AK44" i="34"/>
  <c r="AK45" i="34"/>
  <c r="AK46" i="34"/>
  <c r="AK47" i="34"/>
  <c r="AK48" i="34"/>
  <c r="AK49" i="34"/>
  <c r="AK50" i="34"/>
  <c r="AK51" i="34"/>
  <c r="AK52" i="34"/>
  <c r="AK53" i="34"/>
  <c r="AK54" i="34"/>
  <c r="AK55" i="34"/>
  <c r="AK56" i="34"/>
  <c r="AK57" i="34"/>
  <c r="AK58" i="34"/>
  <c r="AK59" i="34"/>
  <c r="AK60" i="34"/>
  <c r="AK61" i="34"/>
  <c r="AK62" i="34"/>
  <c r="AK63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I13" i="34"/>
  <c r="AI14" i="34"/>
  <c r="AI15" i="34"/>
  <c r="AI16" i="34"/>
  <c r="AI17" i="34"/>
  <c r="AI18" i="34"/>
  <c r="AI19" i="34"/>
  <c r="AI20" i="34"/>
  <c r="AI21" i="34"/>
  <c r="AI22" i="34"/>
  <c r="AI23" i="34"/>
  <c r="AI24" i="34"/>
  <c r="AI25" i="34"/>
  <c r="AI26" i="34"/>
  <c r="AI27" i="34"/>
  <c r="AI28" i="34"/>
  <c r="AI29" i="34"/>
  <c r="AI30" i="34"/>
  <c r="AI31" i="34"/>
  <c r="AI32" i="34"/>
  <c r="AI33" i="34"/>
  <c r="AI34" i="34"/>
  <c r="AI35" i="34"/>
  <c r="AI36" i="34"/>
  <c r="AI37" i="34"/>
  <c r="AI38" i="34"/>
  <c r="AI39" i="34"/>
  <c r="AI40" i="34"/>
  <c r="AI41" i="34"/>
  <c r="AI42" i="34"/>
  <c r="AI43" i="34"/>
  <c r="AI44" i="34"/>
  <c r="AI45" i="34"/>
  <c r="AI46" i="34"/>
  <c r="AI47" i="34"/>
  <c r="AI48" i="34"/>
  <c r="AI49" i="34"/>
  <c r="AI50" i="34"/>
  <c r="AI51" i="34"/>
  <c r="AI52" i="34"/>
  <c r="AI53" i="34"/>
  <c r="AI54" i="34"/>
  <c r="AI55" i="34"/>
  <c r="AI56" i="34"/>
  <c r="AI57" i="34"/>
  <c r="AI58" i="34"/>
  <c r="AI59" i="34"/>
  <c r="AI60" i="34"/>
  <c r="AI61" i="34"/>
  <c r="AI62" i="34"/>
  <c r="AI63" i="34"/>
  <c r="AI64" i="34"/>
  <c r="AI65" i="34"/>
  <c r="AI66" i="34"/>
  <c r="AI67" i="34"/>
  <c r="AI68" i="34"/>
  <c r="AI69" i="34"/>
  <c r="AI70" i="34"/>
  <c r="AI71" i="34"/>
  <c r="AI72" i="34"/>
  <c r="AI73" i="34"/>
  <c r="AI74" i="34"/>
  <c r="AI75" i="34"/>
  <c r="AI76" i="34"/>
  <c r="AI77" i="34"/>
  <c r="AI78" i="34"/>
  <c r="AI79" i="34"/>
  <c r="AI80" i="34"/>
  <c r="AI81" i="34"/>
  <c r="AI82" i="34"/>
  <c r="AI83" i="34"/>
  <c r="AI84" i="34"/>
  <c r="AI85" i="34"/>
  <c r="AI86" i="34"/>
  <c r="AH13" i="34"/>
  <c r="AH14" i="34"/>
  <c r="AH15" i="34"/>
  <c r="AH16" i="34"/>
  <c r="AH17" i="34"/>
  <c r="AH18" i="34"/>
  <c r="AH19" i="34"/>
  <c r="AH20" i="34"/>
  <c r="AH21" i="34"/>
  <c r="AH22" i="34"/>
  <c r="AH23" i="34"/>
  <c r="AH24" i="34"/>
  <c r="AH25" i="34"/>
  <c r="AH26" i="34"/>
  <c r="AH27" i="34"/>
  <c r="AH28" i="34"/>
  <c r="AH29" i="34"/>
  <c r="AH30" i="34"/>
  <c r="AH31" i="34"/>
  <c r="AH32" i="34"/>
  <c r="AH33" i="34"/>
  <c r="AH34" i="34"/>
  <c r="AH35" i="34"/>
  <c r="AH36" i="34"/>
  <c r="AH37" i="34"/>
  <c r="AH38" i="34"/>
  <c r="AH39" i="34"/>
  <c r="AH40" i="34"/>
  <c r="AH41" i="34"/>
  <c r="AH42" i="34"/>
  <c r="AH43" i="34"/>
  <c r="AH44" i="34"/>
  <c r="AH45" i="34"/>
  <c r="AH46" i="34"/>
  <c r="AH47" i="34"/>
  <c r="AH48" i="34"/>
  <c r="AH49" i="34"/>
  <c r="AH50" i="34"/>
  <c r="AH51" i="34"/>
  <c r="AH52" i="34"/>
  <c r="AH53" i="34"/>
  <c r="AH54" i="34"/>
  <c r="AH55" i="34"/>
  <c r="AH56" i="34"/>
  <c r="AH57" i="34"/>
  <c r="AH58" i="34"/>
  <c r="AH59" i="34"/>
  <c r="AH60" i="34"/>
  <c r="AH61" i="34"/>
  <c r="AH62" i="34"/>
  <c r="AH63" i="34"/>
  <c r="AH64" i="34"/>
  <c r="AH65" i="34"/>
  <c r="AH66" i="34"/>
  <c r="AH67" i="34"/>
  <c r="AH68" i="34"/>
  <c r="AH69" i="34"/>
  <c r="AH70" i="34"/>
  <c r="AH71" i="34"/>
  <c r="AH72" i="34"/>
  <c r="AH73" i="34"/>
  <c r="AH74" i="34"/>
  <c r="AH75" i="34"/>
  <c r="AH76" i="34"/>
  <c r="AH77" i="34"/>
  <c r="AH78" i="34"/>
  <c r="AH79" i="34"/>
  <c r="AH80" i="34"/>
  <c r="AH81" i="34"/>
  <c r="AH82" i="34"/>
  <c r="AH83" i="34"/>
  <c r="AH84" i="34"/>
  <c r="AH85" i="34"/>
  <c r="AH86" i="34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I109" i="39"/>
  <c r="AI110" i="39"/>
  <c r="AI111" i="39"/>
  <c r="AI112" i="39"/>
  <c r="AI113" i="39"/>
  <c r="AI114" i="39"/>
  <c r="AI115" i="39"/>
  <c r="AI116" i="39"/>
  <c r="AI117" i="39"/>
  <c r="AI118" i="39"/>
  <c r="AI119" i="39"/>
  <c r="AI120" i="39"/>
  <c r="AI121" i="39"/>
  <c r="AI122" i="39"/>
  <c r="AI123" i="39"/>
  <c r="AI124" i="39"/>
  <c r="AI125" i="39"/>
  <c r="AI126" i="39"/>
  <c r="AI127" i="39"/>
  <c r="AI128" i="39"/>
  <c r="AI129" i="39"/>
  <c r="AI130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S11" i="16"/>
  <c r="AS12" i="16"/>
  <c r="AS13" i="16"/>
  <c r="AS14" i="16"/>
  <c r="AS15" i="16"/>
  <c r="AS16" i="16"/>
  <c r="AS17" i="16"/>
  <c r="AS18" i="16"/>
  <c r="AS19" i="16"/>
  <c r="AS20" i="16"/>
  <c r="AS21" i="16"/>
  <c r="AS22" i="16"/>
  <c r="AS23" i="16"/>
  <c r="AS24" i="16"/>
  <c r="AS25" i="16"/>
  <c r="AS26" i="16"/>
  <c r="AS27" i="16"/>
  <c r="AS28" i="16"/>
  <c r="AS29" i="16"/>
  <c r="AS30" i="16"/>
  <c r="AS31" i="16"/>
  <c r="AS32" i="16"/>
  <c r="AS33" i="16"/>
  <c r="AS34" i="16"/>
  <c r="AS35" i="16"/>
  <c r="AS36" i="16"/>
  <c r="AS37" i="16"/>
  <c r="AS38" i="16"/>
  <c r="AS39" i="16"/>
  <c r="AS40" i="16"/>
  <c r="AS41" i="16"/>
  <c r="AS42" i="16"/>
  <c r="AS43" i="16"/>
  <c r="AS44" i="16"/>
  <c r="AS45" i="16"/>
  <c r="AS46" i="16"/>
  <c r="AS47" i="16"/>
  <c r="AS48" i="16"/>
  <c r="AS49" i="16"/>
  <c r="AS50" i="16"/>
  <c r="AS51" i="16"/>
  <c r="AS52" i="16"/>
  <c r="AS53" i="16"/>
  <c r="AS54" i="16"/>
  <c r="AS55" i="16"/>
  <c r="AS56" i="16"/>
  <c r="AS57" i="16"/>
  <c r="AS58" i="16"/>
  <c r="AS59" i="16"/>
  <c r="AS60" i="16"/>
  <c r="AS61" i="16"/>
  <c r="AS62" i="16"/>
  <c r="AS63" i="16"/>
  <c r="AS64" i="16"/>
  <c r="AS65" i="16"/>
  <c r="AS66" i="16"/>
  <c r="AS67" i="16"/>
  <c r="AS68" i="16"/>
  <c r="AS69" i="16"/>
  <c r="AS70" i="16"/>
  <c r="AS71" i="16"/>
  <c r="AS72" i="16"/>
  <c r="AS73" i="16"/>
  <c r="AS74" i="16"/>
  <c r="AS75" i="16"/>
  <c r="AS76" i="16"/>
  <c r="AS77" i="16"/>
  <c r="AS78" i="16"/>
  <c r="AS79" i="16"/>
  <c r="AS80" i="16"/>
  <c r="AS81" i="16"/>
  <c r="AS82" i="16"/>
  <c r="AS83" i="16"/>
  <c r="AS84" i="16"/>
  <c r="AS85" i="16"/>
  <c r="AS86" i="16"/>
  <c r="AS87" i="16"/>
  <c r="AS88" i="16"/>
  <c r="AS89" i="16"/>
  <c r="AS90" i="16"/>
  <c r="AS91" i="16"/>
  <c r="AS92" i="16"/>
  <c r="AS93" i="16"/>
  <c r="AS94" i="16"/>
  <c r="AS95" i="16"/>
  <c r="AS96" i="16"/>
  <c r="AS97" i="16"/>
  <c r="AS98" i="16"/>
  <c r="AS99" i="16"/>
  <c r="AS100" i="16"/>
  <c r="AS101" i="16"/>
  <c r="AS102" i="16"/>
  <c r="AS103" i="16"/>
  <c r="AS104" i="16"/>
  <c r="AS105" i="16"/>
  <c r="AS106" i="16"/>
  <c r="AS107" i="16"/>
  <c r="AS108" i="16"/>
  <c r="AS109" i="16"/>
  <c r="AS110" i="16"/>
  <c r="AS111" i="16"/>
  <c r="AS112" i="16"/>
  <c r="AS113" i="16"/>
  <c r="AS114" i="16"/>
  <c r="AS115" i="16"/>
  <c r="AS116" i="16"/>
  <c r="AS117" i="16"/>
  <c r="AS118" i="16"/>
  <c r="AS119" i="16"/>
  <c r="AS120" i="16"/>
  <c r="AS121" i="16"/>
  <c r="AS122" i="16"/>
  <c r="AS123" i="16"/>
  <c r="AS124" i="16"/>
  <c r="AS125" i="16"/>
  <c r="AS126" i="16"/>
  <c r="AS127" i="16"/>
  <c r="AS128" i="16"/>
  <c r="AS129" i="16"/>
  <c r="AS130" i="16"/>
  <c r="AS131" i="16"/>
  <c r="AS132" i="16"/>
  <c r="AS133" i="16"/>
  <c r="AS134" i="16"/>
  <c r="AS135" i="16"/>
  <c r="AS136" i="16"/>
  <c r="AS137" i="16"/>
  <c r="AS138" i="16"/>
  <c r="AS139" i="16"/>
  <c r="AS140" i="16"/>
  <c r="AS141" i="16"/>
  <c r="AS142" i="16"/>
  <c r="AS143" i="16"/>
  <c r="AS144" i="16"/>
  <c r="AS145" i="16"/>
  <c r="AS146" i="16"/>
  <c r="AS147" i="16"/>
  <c r="AS148" i="16"/>
  <c r="AS149" i="16"/>
  <c r="AS150" i="16"/>
  <c r="AS151" i="16"/>
  <c r="AS152" i="16"/>
  <c r="AS153" i="16"/>
  <c r="AS154" i="16"/>
  <c r="AS155" i="16"/>
  <c r="AS156" i="16"/>
  <c r="AS157" i="16"/>
  <c r="AS158" i="16"/>
  <c r="AS159" i="16"/>
  <c r="AS160" i="16"/>
  <c r="AS161" i="16"/>
  <c r="AS162" i="16"/>
  <c r="AS163" i="16"/>
  <c r="AS164" i="16"/>
  <c r="AS165" i="16"/>
  <c r="AS166" i="16"/>
  <c r="AS167" i="16"/>
  <c r="AS168" i="16"/>
  <c r="AS169" i="16"/>
  <c r="AS170" i="16"/>
  <c r="AS171" i="16"/>
  <c r="AS172" i="16"/>
  <c r="AS173" i="16"/>
  <c r="AS174" i="16"/>
  <c r="AS175" i="16"/>
  <c r="AS176" i="16"/>
  <c r="AS177" i="16"/>
  <c r="AS178" i="16"/>
  <c r="AS179" i="16"/>
  <c r="AS180" i="16"/>
  <c r="AS181" i="16"/>
  <c r="AS182" i="16"/>
  <c r="AS183" i="16"/>
  <c r="AS184" i="16"/>
  <c r="AS185" i="16"/>
  <c r="AS186" i="16"/>
  <c r="AS187" i="16"/>
  <c r="AS188" i="16"/>
  <c r="AS189" i="16"/>
  <c r="AS190" i="16"/>
  <c r="AS191" i="16"/>
  <c r="AS192" i="16"/>
  <c r="AS193" i="16"/>
  <c r="AS194" i="16"/>
  <c r="AS195" i="16"/>
  <c r="AS196" i="16"/>
  <c r="AS197" i="16"/>
  <c r="AS198" i="16"/>
  <c r="AS199" i="16"/>
  <c r="AS200" i="16"/>
  <c r="AS201" i="16"/>
  <c r="AS202" i="16"/>
  <c r="AS203" i="16"/>
  <c r="AS204" i="16"/>
  <c r="AS205" i="16"/>
  <c r="AS206" i="16"/>
  <c r="AS207" i="16"/>
  <c r="AS208" i="16"/>
  <c r="AS209" i="16"/>
  <c r="AS210" i="16"/>
  <c r="AS211" i="16"/>
  <c r="AS212" i="16"/>
  <c r="AS213" i="16"/>
  <c r="AS214" i="16"/>
  <c r="AS215" i="16"/>
  <c r="AS216" i="16"/>
  <c r="AS217" i="16"/>
  <c r="AS218" i="16"/>
  <c r="AS219" i="16"/>
  <c r="AS220" i="16"/>
  <c r="AQ11" i="16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Q159" i="16"/>
  <c r="AQ160" i="16"/>
  <c r="AQ161" i="16"/>
  <c r="AQ162" i="16"/>
  <c r="AQ163" i="16"/>
  <c r="AQ164" i="16"/>
  <c r="AQ165" i="16"/>
  <c r="AQ166" i="16"/>
  <c r="AQ167" i="16"/>
  <c r="AQ168" i="16"/>
  <c r="AQ169" i="16"/>
  <c r="AQ170" i="16"/>
  <c r="AQ171" i="16"/>
  <c r="AQ172" i="16"/>
  <c r="AQ173" i="16"/>
  <c r="AQ174" i="16"/>
  <c r="AQ175" i="16"/>
  <c r="AQ176" i="16"/>
  <c r="AQ177" i="16"/>
  <c r="AQ178" i="16"/>
  <c r="AQ179" i="16"/>
  <c r="AQ180" i="16"/>
  <c r="AQ181" i="16"/>
  <c r="AQ182" i="16"/>
  <c r="AQ183" i="16"/>
  <c r="AQ184" i="16"/>
  <c r="AQ185" i="16"/>
  <c r="AQ186" i="16"/>
  <c r="AQ187" i="16"/>
  <c r="AQ188" i="16"/>
  <c r="AQ189" i="16"/>
  <c r="AQ190" i="16"/>
  <c r="AQ191" i="16"/>
  <c r="AQ192" i="16"/>
  <c r="AQ193" i="16"/>
  <c r="AQ194" i="16"/>
  <c r="AQ195" i="16"/>
  <c r="AQ196" i="16"/>
  <c r="AQ197" i="16"/>
  <c r="AQ198" i="16"/>
  <c r="AQ199" i="16"/>
  <c r="AQ200" i="16"/>
  <c r="AQ201" i="16"/>
  <c r="AQ202" i="16"/>
  <c r="AQ203" i="16"/>
  <c r="AQ204" i="16"/>
  <c r="AQ205" i="16"/>
  <c r="AQ206" i="16"/>
  <c r="AQ207" i="16"/>
  <c r="AQ208" i="16"/>
  <c r="AQ209" i="16"/>
  <c r="AQ210" i="16"/>
  <c r="AQ211" i="16"/>
  <c r="AQ212" i="16"/>
  <c r="AQ213" i="16"/>
  <c r="AQ214" i="16"/>
  <c r="AQ215" i="16"/>
  <c r="AQ216" i="16"/>
  <c r="AQ217" i="16"/>
  <c r="AQ218" i="16"/>
  <c r="AQ219" i="16"/>
  <c r="AQ220" i="16"/>
  <c r="AP11" i="16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P159" i="16"/>
  <c r="AP160" i="16"/>
  <c r="AP161" i="16"/>
  <c r="AP162" i="16"/>
  <c r="AP163" i="16"/>
  <c r="AP164" i="16"/>
  <c r="AP165" i="16"/>
  <c r="AP166" i="16"/>
  <c r="AP167" i="16"/>
  <c r="AP168" i="16"/>
  <c r="AP169" i="16"/>
  <c r="AP170" i="16"/>
  <c r="AP171" i="16"/>
  <c r="AP172" i="16"/>
  <c r="AP173" i="16"/>
  <c r="AP174" i="16"/>
  <c r="AP175" i="16"/>
  <c r="AP176" i="16"/>
  <c r="AP177" i="16"/>
  <c r="AP178" i="16"/>
  <c r="AP179" i="16"/>
  <c r="AP180" i="16"/>
  <c r="AP181" i="16"/>
  <c r="AP182" i="16"/>
  <c r="AP183" i="16"/>
  <c r="AP184" i="16"/>
  <c r="AP185" i="16"/>
  <c r="AP186" i="16"/>
  <c r="AP187" i="16"/>
  <c r="AP188" i="16"/>
  <c r="AP189" i="16"/>
  <c r="AP190" i="16"/>
  <c r="AP191" i="16"/>
  <c r="AP192" i="16"/>
  <c r="AP193" i="16"/>
  <c r="AP194" i="16"/>
  <c r="AP195" i="16"/>
  <c r="AP196" i="16"/>
  <c r="AP197" i="16"/>
  <c r="AP198" i="16"/>
  <c r="AP199" i="16"/>
  <c r="AP200" i="16"/>
  <c r="AP201" i="16"/>
  <c r="AP202" i="16"/>
  <c r="AP203" i="16"/>
  <c r="AP204" i="16"/>
  <c r="AP205" i="16"/>
  <c r="AP206" i="16"/>
  <c r="AP207" i="16"/>
  <c r="AP208" i="16"/>
  <c r="AP209" i="16"/>
  <c r="AP210" i="16"/>
  <c r="AP211" i="16"/>
  <c r="AP212" i="16"/>
  <c r="AP213" i="16"/>
  <c r="AP214" i="16"/>
  <c r="AP215" i="16"/>
  <c r="AP216" i="16"/>
  <c r="AP217" i="16"/>
  <c r="AP218" i="16"/>
  <c r="AP219" i="16"/>
  <c r="AP220" i="16"/>
  <c r="AO11" i="16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O159" i="16"/>
  <c r="AO160" i="16"/>
  <c r="AO161" i="16"/>
  <c r="AO162" i="16"/>
  <c r="AO163" i="16"/>
  <c r="AO164" i="16"/>
  <c r="AO165" i="16"/>
  <c r="AO166" i="16"/>
  <c r="AO167" i="16"/>
  <c r="AO168" i="16"/>
  <c r="AO169" i="16"/>
  <c r="AO170" i="16"/>
  <c r="AO171" i="16"/>
  <c r="AO172" i="16"/>
  <c r="AO173" i="16"/>
  <c r="AO174" i="16"/>
  <c r="AO175" i="16"/>
  <c r="AO176" i="16"/>
  <c r="AO177" i="16"/>
  <c r="AO178" i="16"/>
  <c r="AO179" i="16"/>
  <c r="AO180" i="16"/>
  <c r="AO181" i="16"/>
  <c r="AO182" i="16"/>
  <c r="AO183" i="16"/>
  <c r="AO184" i="16"/>
  <c r="AO185" i="16"/>
  <c r="AO186" i="16"/>
  <c r="AO187" i="16"/>
  <c r="AO188" i="16"/>
  <c r="AO189" i="16"/>
  <c r="AO190" i="16"/>
  <c r="AO191" i="16"/>
  <c r="AO192" i="16"/>
  <c r="AO193" i="16"/>
  <c r="AO194" i="16"/>
  <c r="AO195" i="16"/>
  <c r="AO196" i="16"/>
  <c r="AO197" i="16"/>
  <c r="AO198" i="16"/>
  <c r="AO199" i="16"/>
  <c r="AO200" i="16"/>
  <c r="AO201" i="16"/>
  <c r="AO202" i="16"/>
  <c r="AO203" i="16"/>
  <c r="AO204" i="16"/>
  <c r="AO205" i="16"/>
  <c r="AO206" i="16"/>
  <c r="AO207" i="16"/>
  <c r="AO208" i="16"/>
  <c r="AO209" i="16"/>
  <c r="AO210" i="16"/>
  <c r="AO211" i="16"/>
  <c r="AO212" i="16"/>
  <c r="AO213" i="16"/>
  <c r="AO214" i="16"/>
  <c r="AO215" i="16"/>
  <c r="AO216" i="16"/>
  <c r="AO217" i="16"/>
  <c r="AO218" i="16"/>
  <c r="AO219" i="16"/>
  <c r="AO220" i="16"/>
  <c r="AO10" i="16"/>
  <c r="AH5" i="15"/>
  <c r="AH6" i="15"/>
  <c r="AH7" i="15"/>
  <c r="AH8" i="15"/>
  <c r="AH9" i="15"/>
  <c r="AH10" i="15"/>
  <c r="AH11" i="15"/>
  <c r="AH12" i="15"/>
  <c r="AH13" i="15"/>
  <c r="AH14" i="15"/>
  <c r="AH15" i="15"/>
  <c r="AH16" i="15"/>
  <c r="AH17" i="15"/>
  <c r="AH18" i="15"/>
  <c r="AH19" i="15"/>
  <c r="AH20" i="15"/>
  <c r="AH21" i="15"/>
  <c r="AH22" i="15"/>
  <c r="AH23" i="15"/>
  <c r="AH24" i="15"/>
  <c r="AH25" i="15"/>
  <c r="AH26" i="15"/>
  <c r="AH27" i="15"/>
  <c r="AH28" i="15"/>
  <c r="AH29" i="15"/>
  <c r="AH30" i="15"/>
  <c r="AH31" i="15"/>
  <c r="AH32" i="15"/>
  <c r="AH33" i="15"/>
  <c r="AH34" i="15"/>
  <c r="AH35" i="15"/>
  <c r="AH36" i="15"/>
  <c r="AH37" i="15"/>
  <c r="AH38" i="15"/>
  <c r="AH39" i="15"/>
  <c r="AH40" i="15"/>
  <c r="AH41" i="15"/>
  <c r="AH42" i="15"/>
  <c r="AH43" i="15"/>
  <c r="AH44" i="15"/>
  <c r="AH45" i="15"/>
  <c r="AH46" i="15"/>
  <c r="AH47" i="15"/>
  <c r="AH48" i="15"/>
  <c r="AH49" i="15"/>
  <c r="AH50" i="15"/>
  <c r="AH51" i="15"/>
  <c r="AH52" i="15"/>
  <c r="AH53" i="15"/>
  <c r="AH54" i="15"/>
  <c r="AH55" i="15"/>
  <c r="AH56" i="15"/>
  <c r="AH57" i="15"/>
  <c r="AH58" i="15"/>
  <c r="AH59" i="15"/>
  <c r="AH60" i="15"/>
  <c r="AH61" i="15"/>
  <c r="AH62" i="15"/>
  <c r="AH63" i="15"/>
  <c r="AH64" i="15"/>
  <c r="AH65" i="15"/>
  <c r="AH66" i="15"/>
  <c r="AH67" i="15"/>
  <c r="AH68" i="15"/>
  <c r="AH69" i="15"/>
  <c r="AH70" i="15"/>
  <c r="AH71" i="15"/>
  <c r="AH72" i="15"/>
  <c r="AH73" i="15"/>
  <c r="AH74" i="15"/>
  <c r="AH75" i="15"/>
  <c r="AH76" i="15"/>
  <c r="AH77" i="15"/>
  <c r="AH78" i="15"/>
  <c r="AH79" i="15"/>
  <c r="AH80" i="15"/>
  <c r="AH81" i="15"/>
  <c r="AH82" i="15"/>
  <c r="AH83" i="15"/>
  <c r="AH84" i="15"/>
  <c r="AH85" i="15"/>
  <c r="AH86" i="15"/>
  <c r="AH4" i="15"/>
  <c r="AG4" i="15"/>
  <c r="AG5" i="15"/>
  <c r="AG6" i="15"/>
  <c r="AG7" i="15"/>
  <c r="AG8" i="15"/>
  <c r="AG9" i="15"/>
  <c r="AG10" i="15"/>
  <c r="AG11" i="15"/>
  <c r="AG12" i="15"/>
  <c r="AG13" i="15"/>
  <c r="AG14" i="15"/>
  <c r="AG15" i="15"/>
  <c r="AG16" i="15"/>
  <c r="AG17" i="15"/>
  <c r="AG18" i="15"/>
  <c r="AG19" i="15"/>
  <c r="AG20" i="15"/>
  <c r="AG21" i="15"/>
  <c r="AG22" i="15"/>
  <c r="AG23" i="15"/>
  <c r="AG24" i="15"/>
  <c r="AG25" i="15"/>
  <c r="AG26" i="15"/>
  <c r="AG27" i="15"/>
  <c r="AG28" i="15"/>
  <c r="AG29" i="15"/>
  <c r="AG30" i="15"/>
  <c r="AG31" i="15"/>
  <c r="AG32" i="15"/>
  <c r="AG33" i="15"/>
  <c r="AG34" i="15"/>
  <c r="AG35" i="15"/>
  <c r="AG36" i="15"/>
  <c r="AG37" i="15"/>
  <c r="AG38" i="15"/>
  <c r="AG39" i="15"/>
  <c r="AG40" i="15"/>
  <c r="AG41" i="15"/>
  <c r="AG42" i="15"/>
  <c r="AG43" i="15"/>
  <c r="AG44" i="15"/>
  <c r="AG45" i="15"/>
  <c r="AG46" i="15"/>
  <c r="AG47" i="15"/>
  <c r="AG48" i="15"/>
  <c r="AG49" i="15"/>
  <c r="AG50" i="15"/>
  <c r="AG51" i="15"/>
  <c r="AG52" i="15"/>
  <c r="AG53" i="15"/>
  <c r="AG54" i="15"/>
  <c r="AG55" i="15"/>
  <c r="AG56" i="15"/>
  <c r="AG57" i="15"/>
  <c r="AG58" i="15"/>
  <c r="AG59" i="15"/>
  <c r="AG60" i="15"/>
  <c r="AG61" i="15"/>
  <c r="AG62" i="15"/>
  <c r="AG63" i="15"/>
  <c r="AG64" i="15"/>
  <c r="AG65" i="15"/>
  <c r="AG66" i="15"/>
  <c r="AG67" i="15"/>
  <c r="AG68" i="15"/>
  <c r="AG69" i="15"/>
  <c r="AG70" i="15"/>
  <c r="AG71" i="15"/>
  <c r="AG72" i="15"/>
  <c r="AG73" i="15"/>
  <c r="AG74" i="15"/>
  <c r="AG75" i="15"/>
  <c r="AG76" i="15"/>
  <c r="AG77" i="15"/>
  <c r="AG78" i="15"/>
  <c r="AG79" i="15"/>
  <c r="AG80" i="15"/>
  <c r="AG81" i="15"/>
  <c r="AG82" i="15"/>
  <c r="AG83" i="15"/>
  <c r="AG84" i="15"/>
  <c r="AG85" i="15"/>
  <c r="AG86" i="15"/>
  <c r="AF5" i="15"/>
  <c r="AF6" i="15"/>
  <c r="AF7" i="15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E4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4" i="15"/>
  <c r="J418" i="61"/>
  <c r="M244" i="61"/>
  <c r="AP4" i="30"/>
  <c r="AO4" i="30"/>
  <c r="AM4" i="30"/>
  <c r="AL4" i="30"/>
  <c r="J184" i="61"/>
  <c r="M245" i="61"/>
  <c r="M184" i="61"/>
  <c r="AS10" i="16"/>
  <c r="AR12" i="16"/>
  <c r="L184" i="61" s="1"/>
  <c r="AR11" i="16"/>
  <c r="AR10" i="16"/>
  <c r="AP10" i="16"/>
  <c r="AQ151" i="30" l="1"/>
  <c r="AQ99" i="30"/>
  <c r="AQ15" i="30"/>
  <c r="AQ7" i="30"/>
  <c r="AQ47" i="30"/>
  <c r="AQ43" i="30"/>
  <c r="AQ39" i="30"/>
  <c r="AQ35" i="30"/>
  <c r="AQ31" i="30"/>
  <c r="AQ27" i="30"/>
  <c r="AQ23" i="30"/>
  <c r="AN148" i="30"/>
  <c r="AN132" i="30"/>
  <c r="AN120" i="30"/>
  <c r="AN112" i="30"/>
  <c r="AN104" i="30"/>
  <c r="AN96" i="30"/>
  <c r="AN88" i="30"/>
  <c r="AN80" i="30"/>
  <c r="AN72" i="30"/>
  <c r="AN64" i="30"/>
  <c r="AN56" i="30"/>
  <c r="AN48" i="30"/>
  <c r="AN40" i="30"/>
  <c r="AN32" i="30"/>
  <c r="AN24" i="30"/>
  <c r="AN20" i="30"/>
  <c r="AN12" i="30"/>
  <c r="AN152" i="30"/>
  <c r="AN144" i="30"/>
  <c r="AN140" i="30"/>
  <c r="AN136" i="30"/>
  <c r="AN128" i="30"/>
  <c r="AN124" i="30"/>
  <c r="AN116" i="30"/>
  <c r="AN108" i="30"/>
  <c r="AN100" i="30"/>
  <c r="AN92" i="30"/>
  <c r="AN84" i="30"/>
  <c r="AN76" i="30"/>
  <c r="AN68" i="30"/>
  <c r="AN60" i="30"/>
  <c r="AN52" i="30"/>
  <c r="AN44" i="30"/>
  <c r="AN36" i="30"/>
  <c r="AN28" i="30"/>
  <c r="AN16" i="30"/>
  <c r="AN8" i="30"/>
  <c r="AN151" i="30"/>
  <c r="AN147" i="30"/>
  <c r="AN143" i="30"/>
  <c r="AN139" i="30"/>
  <c r="AN135" i="30"/>
  <c r="AN131" i="30"/>
  <c r="AN127" i="30"/>
  <c r="AN123" i="30"/>
  <c r="AN119" i="30"/>
  <c r="AN115" i="30"/>
  <c r="AN111" i="30"/>
  <c r="AN107" i="30"/>
  <c r="AN103" i="30"/>
  <c r="AN99" i="30"/>
  <c r="AN95" i="30"/>
  <c r="AN91" i="30"/>
  <c r="AN87" i="30"/>
  <c r="AN83" i="30"/>
  <c r="AN79" i="30"/>
  <c r="AN75" i="30"/>
  <c r="AN71" i="30"/>
  <c r="AN67" i="30"/>
  <c r="AN63" i="30"/>
  <c r="AN59" i="30"/>
  <c r="AN55" i="30"/>
  <c r="AN51" i="30"/>
  <c r="AN47" i="30"/>
  <c r="AN43" i="30"/>
  <c r="AN39" i="30"/>
  <c r="AN35" i="30"/>
  <c r="AN31" i="30"/>
  <c r="AN27" i="30"/>
  <c r="AN23" i="30"/>
  <c r="AN19" i="30"/>
  <c r="AN15" i="30"/>
  <c r="AN11" i="30"/>
  <c r="AN7" i="30"/>
  <c r="AQ154" i="30"/>
  <c r="AQ150" i="30"/>
  <c r="AQ146" i="30"/>
  <c r="AQ142" i="30"/>
  <c r="AQ138" i="30"/>
  <c r="AQ134" i="30"/>
  <c r="AQ130" i="30"/>
  <c r="AQ126" i="30"/>
  <c r="AQ122" i="30"/>
  <c r="AQ118" i="30"/>
  <c r="AQ114" i="30"/>
  <c r="AQ110" i="30"/>
  <c r="AQ106" i="30"/>
  <c r="AQ102" i="30"/>
  <c r="AQ98" i="30"/>
  <c r="AQ94" i="30"/>
  <c r="AQ153" i="30"/>
  <c r="AQ149" i="30"/>
  <c r="AQ145" i="30"/>
  <c r="AQ141" i="30"/>
  <c r="AQ137" i="30"/>
  <c r="AQ133" i="30"/>
  <c r="AQ129" i="30"/>
  <c r="AQ125" i="30"/>
  <c r="AQ121" i="30"/>
  <c r="AQ117" i="30"/>
  <c r="AQ113" i="30"/>
  <c r="AQ109" i="30"/>
  <c r="AQ105" i="30"/>
  <c r="AQ101" i="30"/>
  <c r="AQ97" i="30"/>
  <c r="AQ93" i="30"/>
  <c r="AN4" i="30"/>
  <c r="AT11" i="16"/>
  <c r="K184" i="61"/>
  <c r="AQ10" i="16"/>
  <c r="AT12" i="16"/>
  <c r="AF4" i="15"/>
  <c r="AE3" i="15"/>
  <c r="J422" i="61"/>
  <c r="J423" i="61"/>
  <c r="J424" i="61"/>
  <c r="J425" i="61"/>
  <c r="J421" i="61"/>
  <c r="J413" i="61"/>
  <c r="J414" i="61"/>
  <c r="J415" i="61"/>
  <c r="J412" i="61"/>
  <c r="J402" i="61"/>
  <c r="J403" i="61"/>
  <c r="J404" i="61"/>
  <c r="J405" i="61"/>
  <c r="J406" i="61"/>
  <c r="J407" i="61"/>
  <c r="J408" i="61"/>
  <c r="J409" i="61"/>
  <c r="J401" i="61"/>
  <c r="J396" i="61"/>
  <c r="J397" i="61"/>
  <c r="J398" i="61"/>
  <c r="J395" i="61"/>
  <c r="J389" i="61"/>
  <c r="J390" i="61"/>
  <c r="J391" i="61"/>
  <c r="J392" i="61"/>
  <c r="J388" i="61"/>
  <c r="J381" i="61"/>
  <c r="J382" i="61"/>
  <c r="J383" i="61"/>
  <c r="J384" i="61"/>
  <c r="J385" i="61"/>
  <c r="J376" i="61"/>
  <c r="J377" i="61"/>
  <c r="J378" i="61"/>
  <c r="J379" i="61"/>
  <c r="J380" i="61"/>
  <c r="J375" i="61"/>
  <c r="J374" i="61"/>
  <c r="AD3" i="15" l="1"/>
  <c r="AR212" i="16"/>
  <c r="J267" i="61"/>
  <c r="M268" i="61"/>
  <c r="M269" i="61"/>
  <c r="M270" i="61"/>
  <c r="M271" i="61"/>
  <c r="M272" i="61"/>
  <c r="M273" i="61"/>
  <c r="M275" i="61"/>
  <c r="M276" i="61"/>
  <c r="M277" i="61"/>
  <c r="M278" i="61"/>
  <c r="M279" i="61"/>
  <c r="M280" i="61"/>
  <c r="M283" i="61"/>
  <c r="M284" i="61"/>
  <c r="M285" i="61"/>
  <c r="M286" i="61"/>
  <c r="M287" i="61"/>
  <c r="M288" i="61"/>
  <c r="M291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11" i="61"/>
  <c r="M312" i="61"/>
  <c r="M313" i="61"/>
  <c r="M314" i="61"/>
  <c r="M315" i="61"/>
  <c r="M316" i="61"/>
  <c r="M317" i="61"/>
  <c r="M318" i="61"/>
  <c r="M319" i="61"/>
  <c r="M320" i="61"/>
  <c r="M323" i="61"/>
  <c r="M324" i="61"/>
  <c r="M325" i="61"/>
  <c r="M326" i="61"/>
  <c r="M327" i="61"/>
  <c r="M328" i="61"/>
  <c r="M330" i="61"/>
  <c r="M331" i="61"/>
  <c r="M332" i="61"/>
  <c r="M333" i="61"/>
  <c r="M334" i="61"/>
  <c r="M335" i="61"/>
  <c r="M336" i="61"/>
  <c r="M340" i="61"/>
  <c r="M341" i="61"/>
  <c r="M342" i="61"/>
  <c r="M343" i="61"/>
  <c r="M344" i="61"/>
  <c r="M345" i="61"/>
  <c r="M346" i="61"/>
  <c r="M347" i="61"/>
  <c r="M348" i="61"/>
  <c r="M349" i="61"/>
  <c r="M351" i="61"/>
  <c r="M352" i="61"/>
  <c r="M353" i="61"/>
  <c r="M354" i="61"/>
  <c r="M355" i="61"/>
  <c r="M356" i="61"/>
  <c r="M357" i="61"/>
  <c r="M358" i="61"/>
  <c r="M362" i="61"/>
  <c r="M363" i="61"/>
  <c r="M364" i="61"/>
  <c r="M365" i="61"/>
  <c r="M366" i="61"/>
  <c r="M367" i="61"/>
  <c r="M368" i="61"/>
  <c r="M369" i="61"/>
  <c r="M370" i="61"/>
  <c r="M373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8" i="61"/>
  <c r="M389" i="61"/>
  <c r="M390" i="61"/>
  <c r="M391" i="61"/>
  <c r="M392" i="61"/>
  <c r="M395" i="61"/>
  <c r="M396" i="61"/>
  <c r="M397" i="61"/>
  <c r="M398" i="61"/>
  <c r="M401" i="61"/>
  <c r="M402" i="61"/>
  <c r="M403" i="61"/>
  <c r="M404" i="61"/>
  <c r="M405" i="61"/>
  <c r="M406" i="61"/>
  <c r="M407" i="61"/>
  <c r="M408" i="61"/>
  <c r="M409" i="61"/>
  <c r="M412" i="61"/>
  <c r="M413" i="61"/>
  <c r="M414" i="61"/>
  <c r="M415" i="61"/>
  <c r="M421" i="61"/>
  <c r="M422" i="61"/>
  <c r="M423" i="61"/>
  <c r="M424" i="61"/>
  <c r="M425" i="61"/>
  <c r="M428" i="61"/>
  <c r="M429" i="61"/>
  <c r="M430" i="61"/>
  <c r="M431" i="61"/>
  <c r="AR87" i="16"/>
  <c r="AT87" i="16" s="1"/>
  <c r="AR88" i="16"/>
  <c r="AT88" i="16" s="1"/>
  <c r="AR89" i="16"/>
  <c r="AR90" i="16"/>
  <c r="AR91" i="16"/>
  <c r="AT91" i="16" s="1"/>
  <c r="AR92" i="16"/>
  <c r="AT92" i="16" s="1"/>
  <c r="AR93" i="16"/>
  <c r="AR94" i="16"/>
  <c r="AR95" i="16"/>
  <c r="AT95" i="16" s="1"/>
  <c r="AR96" i="16"/>
  <c r="AT96" i="16" s="1"/>
  <c r="AR97" i="16"/>
  <c r="AR98" i="16"/>
  <c r="AR99" i="16"/>
  <c r="AT99" i="16" s="1"/>
  <c r="AR100" i="16"/>
  <c r="AT100" i="16" s="1"/>
  <c r="AR101" i="16"/>
  <c r="AR102" i="16"/>
  <c r="AR103" i="16"/>
  <c r="AT103" i="16" s="1"/>
  <c r="AR104" i="16"/>
  <c r="AT104" i="16" s="1"/>
  <c r="AR105" i="16"/>
  <c r="AR106" i="16"/>
  <c r="AR107" i="16"/>
  <c r="AT107" i="16" s="1"/>
  <c r="AR108" i="16"/>
  <c r="AT108" i="16" s="1"/>
  <c r="AR109" i="16"/>
  <c r="AR110" i="16"/>
  <c r="AR111" i="16"/>
  <c r="AT111" i="16" s="1"/>
  <c r="AR112" i="16"/>
  <c r="AR113" i="16"/>
  <c r="AR114" i="16"/>
  <c r="AR115" i="16"/>
  <c r="AT115" i="16" s="1"/>
  <c r="AR116" i="16"/>
  <c r="AT116" i="16" s="1"/>
  <c r="AR117" i="16"/>
  <c r="AR118" i="16"/>
  <c r="AT118" i="16" s="1"/>
  <c r="AR119" i="16"/>
  <c r="AT119" i="16" s="1"/>
  <c r="AR120" i="16"/>
  <c r="AR121" i="16"/>
  <c r="AR122" i="16"/>
  <c r="AR123" i="16"/>
  <c r="AT123" i="16" s="1"/>
  <c r="AR124" i="16"/>
  <c r="AT124" i="16" s="1"/>
  <c r="AR125" i="16"/>
  <c r="AR126" i="16"/>
  <c r="AR127" i="16"/>
  <c r="AT127" i="16" s="1"/>
  <c r="AR128" i="16"/>
  <c r="AT128" i="16" s="1"/>
  <c r="AR129" i="16"/>
  <c r="AR130" i="16"/>
  <c r="AT130" i="16" s="1"/>
  <c r="AR131" i="16"/>
  <c r="AT131" i="16" s="1"/>
  <c r="AR132" i="16"/>
  <c r="AT132" i="16" s="1"/>
  <c r="AR133" i="16"/>
  <c r="AR134" i="16"/>
  <c r="AT134" i="16" s="1"/>
  <c r="AR135" i="16"/>
  <c r="AT135" i="16" s="1"/>
  <c r="AR136" i="16"/>
  <c r="AT136" i="16" s="1"/>
  <c r="AR137" i="16"/>
  <c r="AR138" i="16"/>
  <c r="AR139" i="16"/>
  <c r="AT139" i="16" s="1"/>
  <c r="AR140" i="16"/>
  <c r="AT140" i="16" s="1"/>
  <c r="AR141" i="16"/>
  <c r="AR142" i="16"/>
  <c r="AR143" i="16"/>
  <c r="AT143" i="16" s="1"/>
  <c r="AR144" i="16"/>
  <c r="AT144" i="16" s="1"/>
  <c r="AR145" i="16"/>
  <c r="AR146" i="16"/>
  <c r="AR147" i="16"/>
  <c r="AT147" i="16" s="1"/>
  <c r="AR148" i="16"/>
  <c r="AR149" i="16"/>
  <c r="AR150" i="16"/>
  <c r="AT150" i="16" s="1"/>
  <c r="AR151" i="16"/>
  <c r="AT151" i="16" s="1"/>
  <c r="AR152" i="16"/>
  <c r="AT152" i="16" s="1"/>
  <c r="AR153" i="16"/>
  <c r="AR154" i="16"/>
  <c r="AR155" i="16"/>
  <c r="AT155" i="16" s="1"/>
  <c r="AR156" i="16"/>
  <c r="AT156" i="16" s="1"/>
  <c r="AR157" i="16"/>
  <c r="AR158" i="16"/>
  <c r="AR159" i="16"/>
  <c r="AT159" i="16" s="1"/>
  <c r="AR160" i="16"/>
  <c r="AT160" i="16" s="1"/>
  <c r="AR161" i="16"/>
  <c r="AR162" i="16"/>
  <c r="AT162" i="16" s="1"/>
  <c r="AR163" i="16"/>
  <c r="AR164" i="16"/>
  <c r="AT164" i="16" s="1"/>
  <c r="AR165" i="16"/>
  <c r="AR166" i="16"/>
  <c r="AR167" i="16"/>
  <c r="AR168" i="16"/>
  <c r="AT168" i="16" s="1"/>
  <c r="AR169" i="16"/>
  <c r="AR170" i="16"/>
  <c r="AR171" i="16"/>
  <c r="AR172" i="16"/>
  <c r="AR173" i="16"/>
  <c r="AR174" i="16"/>
  <c r="AR175" i="16"/>
  <c r="AR176" i="16"/>
  <c r="AT176" i="16" s="1"/>
  <c r="AR177" i="16"/>
  <c r="AR178" i="16"/>
  <c r="AT178" i="16" s="1"/>
  <c r="AR179" i="16"/>
  <c r="AR180" i="16"/>
  <c r="AR181" i="16"/>
  <c r="AR182" i="16"/>
  <c r="AR183" i="16"/>
  <c r="AR184" i="16"/>
  <c r="AR185" i="16"/>
  <c r="AR186" i="16"/>
  <c r="AR187" i="16"/>
  <c r="AR188" i="16"/>
  <c r="AR189" i="16"/>
  <c r="AR190" i="16"/>
  <c r="AR191" i="16"/>
  <c r="AR192" i="16"/>
  <c r="AR193" i="16"/>
  <c r="AR194" i="16"/>
  <c r="AR195" i="16"/>
  <c r="AR196" i="16"/>
  <c r="AR197" i="16"/>
  <c r="AR198" i="16"/>
  <c r="AR199" i="16"/>
  <c r="AR200" i="16"/>
  <c r="AR201" i="16"/>
  <c r="AR202" i="16"/>
  <c r="AR203" i="16"/>
  <c r="AR204" i="16"/>
  <c r="AR205" i="16"/>
  <c r="AR206" i="16"/>
  <c r="AR207" i="16"/>
  <c r="AR208" i="16"/>
  <c r="AR209" i="16"/>
  <c r="AR210" i="16"/>
  <c r="AR211" i="16"/>
  <c r="AR213" i="16"/>
  <c r="AR214" i="16"/>
  <c r="AR215" i="16"/>
  <c r="AR216" i="16"/>
  <c r="AT216" i="16" s="1"/>
  <c r="AR217" i="16"/>
  <c r="AR218" i="16"/>
  <c r="AR219" i="16"/>
  <c r="AR220" i="16"/>
  <c r="J183" i="61"/>
  <c r="J185" i="61"/>
  <c r="J186" i="61"/>
  <c r="J187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K413" i="61" l="1"/>
  <c r="K407" i="61"/>
  <c r="K385" i="61"/>
  <c r="K374" i="61"/>
  <c r="K368" i="61"/>
  <c r="K350" i="61"/>
  <c r="K336" i="61"/>
  <c r="K332" i="61"/>
  <c r="K314" i="61"/>
  <c r="K294" i="61"/>
  <c r="K278" i="61"/>
  <c r="K274" i="61"/>
  <c r="L429" i="61"/>
  <c r="AT218" i="16"/>
  <c r="L413" i="61"/>
  <c r="AT209" i="16"/>
  <c r="L403" i="61"/>
  <c r="AT201" i="16"/>
  <c r="L391" i="61"/>
  <c r="AT193" i="16"/>
  <c r="L381" i="61"/>
  <c r="AT185" i="16"/>
  <c r="L374" i="61"/>
  <c r="AT177" i="16"/>
  <c r="L364" i="61"/>
  <c r="AT169" i="16"/>
  <c r="L354" i="61"/>
  <c r="AT161" i="16"/>
  <c r="L346" i="61"/>
  <c r="AT153" i="16"/>
  <c r="L342" i="61"/>
  <c r="AT149" i="16"/>
  <c r="L332" i="61"/>
  <c r="AT141" i="16"/>
  <c r="L318" i="61"/>
  <c r="AT129" i="16"/>
  <c r="L308" i="61"/>
  <c r="AT121" i="16"/>
  <c r="L300" i="61"/>
  <c r="AT113" i="16"/>
  <c r="L288" i="61"/>
  <c r="AT105" i="16"/>
  <c r="L278" i="61"/>
  <c r="AT97" i="16"/>
  <c r="L270" i="61"/>
  <c r="AT89" i="16"/>
  <c r="L428" i="61"/>
  <c r="AT217" i="16"/>
  <c r="L412" i="61"/>
  <c r="AT208" i="16"/>
  <c r="L406" i="61"/>
  <c r="AT204" i="16"/>
  <c r="L396" i="61"/>
  <c r="AT196" i="16"/>
  <c r="L384" i="61"/>
  <c r="AT188" i="16"/>
  <c r="L341" i="61"/>
  <c r="AT148" i="16"/>
  <c r="L421" i="61"/>
  <c r="AT212" i="16"/>
  <c r="L423" i="61"/>
  <c r="AT214" i="16"/>
  <c r="L407" i="61"/>
  <c r="AT205" i="16"/>
  <c r="L397" i="61"/>
  <c r="AT197" i="16"/>
  <c r="L385" i="61"/>
  <c r="AT189" i="16"/>
  <c r="L377" i="61"/>
  <c r="AT181" i="16"/>
  <c r="L368" i="61"/>
  <c r="AT173" i="16"/>
  <c r="L358" i="61"/>
  <c r="AT165" i="16"/>
  <c r="L350" i="61"/>
  <c r="AT157" i="16"/>
  <c r="L336" i="61"/>
  <c r="AT145" i="16"/>
  <c r="L328" i="61"/>
  <c r="AT137" i="16"/>
  <c r="L324" i="61"/>
  <c r="AT133" i="16"/>
  <c r="L314" i="61"/>
  <c r="AT125" i="16"/>
  <c r="L304" i="61"/>
  <c r="AT117" i="16"/>
  <c r="L294" i="61"/>
  <c r="AT109" i="16"/>
  <c r="L284" i="61"/>
  <c r="AT101" i="16"/>
  <c r="L274" i="61"/>
  <c r="AT93" i="16"/>
  <c r="L422" i="61"/>
  <c r="AT213" i="16"/>
  <c r="L402" i="61"/>
  <c r="AT200" i="16"/>
  <c r="L390" i="61"/>
  <c r="AT192" i="16"/>
  <c r="L380" i="61"/>
  <c r="AT184" i="16"/>
  <c r="L376" i="61"/>
  <c r="AT180" i="16"/>
  <c r="L367" i="61"/>
  <c r="AT172" i="16"/>
  <c r="L307" i="61"/>
  <c r="AT120" i="16"/>
  <c r="L299" i="61"/>
  <c r="AT112" i="16"/>
  <c r="K425" i="61"/>
  <c r="K421" i="61"/>
  <c r="K412" i="61"/>
  <c r="K396" i="61"/>
  <c r="K390" i="61"/>
  <c r="K380" i="61"/>
  <c r="K376" i="61"/>
  <c r="K373" i="61"/>
  <c r="K357" i="61"/>
  <c r="K353" i="61"/>
  <c r="K345" i="61"/>
  <c r="K341" i="61"/>
  <c r="K335" i="61"/>
  <c r="K323" i="61"/>
  <c r="K317" i="61"/>
  <c r="K307" i="61"/>
  <c r="K303" i="61"/>
  <c r="K299" i="61"/>
  <c r="K283" i="61"/>
  <c r="K277" i="61"/>
  <c r="K269" i="61"/>
  <c r="L431" i="61"/>
  <c r="AT220" i="16"/>
  <c r="L415" i="61"/>
  <c r="AT211" i="16"/>
  <c r="L409" i="61"/>
  <c r="AT207" i="16"/>
  <c r="L405" i="61"/>
  <c r="AT203" i="16"/>
  <c r="L401" i="61"/>
  <c r="AT199" i="16"/>
  <c r="L395" i="61"/>
  <c r="AT195" i="16"/>
  <c r="L389" i="61"/>
  <c r="AT191" i="16"/>
  <c r="L383" i="61"/>
  <c r="AT187" i="16"/>
  <c r="L379" i="61"/>
  <c r="AT183" i="16"/>
  <c r="L375" i="61"/>
  <c r="AT179" i="16"/>
  <c r="L370" i="61"/>
  <c r="AT175" i="16"/>
  <c r="L366" i="61"/>
  <c r="AT171" i="16"/>
  <c r="L362" i="61"/>
  <c r="AT167" i="16"/>
  <c r="L356" i="61"/>
  <c r="AT163" i="16"/>
  <c r="K430" i="61"/>
  <c r="K424" i="61"/>
  <c r="K405" i="61"/>
  <c r="K401" i="61"/>
  <c r="K389" i="61"/>
  <c r="K383" i="61"/>
  <c r="K379" i="61"/>
  <c r="K366" i="61"/>
  <c r="K362" i="61"/>
  <c r="K352" i="61"/>
  <c r="K348" i="61"/>
  <c r="K344" i="61"/>
  <c r="K330" i="61"/>
  <c r="K326" i="61"/>
  <c r="K316" i="61"/>
  <c r="K312" i="61"/>
  <c r="K306" i="61"/>
  <c r="K292" i="61"/>
  <c r="K286" i="61"/>
  <c r="K276" i="61"/>
  <c r="K272" i="61"/>
  <c r="K268" i="61"/>
  <c r="L430" i="61"/>
  <c r="AT219" i="16"/>
  <c r="L424" i="61"/>
  <c r="AT215" i="16"/>
  <c r="L414" i="61"/>
  <c r="AT210" i="16"/>
  <c r="L408" i="61"/>
  <c r="AT206" i="16"/>
  <c r="L404" i="61"/>
  <c r="AT202" i="16"/>
  <c r="L398" i="61"/>
  <c r="AT198" i="16"/>
  <c r="L392" i="61"/>
  <c r="AT194" i="16"/>
  <c r="L388" i="61"/>
  <c r="AT190" i="16"/>
  <c r="L382" i="61"/>
  <c r="AT186" i="16"/>
  <c r="L378" i="61"/>
  <c r="AT182" i="16"/>
  <c r="L369" i="61"/>
  <c r="AT174" i="16"/>
  <c r="L365" i="61"/>
  <c r="AT170" i="16"/>
  <c r="L359" i="61"/>
  <c r="AT166" i="16"/>
  <c r="L351" i="61"/>
  <c r="AT158" i="16"/>
  <c r="L347" i="61"/>
  <c r="AT154" i="16"/>
  <c r="L337" i="61"/>
  <c r="AT146" i="16"/>
  <c r="L333" i="61"/>
  <c r="AT142" i="16"/>
  <c r="L329" i="61"/>
  <c r="AT138" i="16"/>
  <c r="L315" i="61"/>
  <c r="AT126" i="16"/>
  <c r="L311" i="61"/>
  <c r="AT122" i="16"/>
  <c r="L301" i="61"/>
  <c r="AT114" i="16"/>
  <c r="L297" i="61"/>
  <c r="AT110" i="16"/>
  <c r="L291" i="61"/>
  <c r="AT106" i="16"/>
  <c r="L285" i="61"/>
  <c r="AT102" i="16"/>
  <c r="L279" i="61"/>
  <c r="AT98" i="16"/>
  <c r="L275" i="61"/>
  <c r="AT94" i="16"/>
  <c r="L271" i="61"/>
  <c r="AT90" i="16"/>
  <c r="K428" i="61"/>
  <c r="K403" i="61"/>
  <c r="K397" i="61"/>
  <c r="K381" i="61"/>
  <c r="K377" i="61"/>
  <c r="K358" i="61"/>
  <c r="K354" i="61"/>
  <c r="K346" i="61"/>
  <c r="K328" i="61"/>
  <c r="K324" i="61"/>
  <c r="K308" i="61"/>
  <c r="K304" i="61"/>
  <c r="K300" i="61"/>
  <c r="K284" i="61"/>
  <c r="K270" i="61"/>
  <c r="L425" i="61"/>
  <c r="K431" i="61"/>
  <c r="K406" i="61"/>
  <c r="K402" i="61"/>
  <c r="K384" i="61"/>
  <c r="K367" i="61"/>
  <c r="K363" i="61"/>
  <c r="K349" i="61"/>
  <c r="K331" i="61"/>
  <c r="K327" i="61"/>
  <c r="K313" i="61"/>
  <c r="K293" i="61"/>
  <c r="K287" i="61"/>
  <c r="K273" i="61"/>
  <c r="L340" i="61"/>
  <c r="K415" i="61"/>
  <c r="K409" i="61"/>
  <c r="K395" i="61"/>
  <c r="K375" i="61"/>
  <c r="K370" i="61"/>
  <c r="K356" i="61"/>
  <c r="K340" i="61"/>
  <c r="K334" i="61"/>
  <c r="K320" i="61"/>
  <c r="K302" i="61"/>
  <c r="K298" i="61"/>
  <c r="K280" i="61"/>
  <c r="K422" i="61"/>
  <c r="K391" i="61"/>
  <c r="K364" i="61"/>
  <c r="K342" i="61"/>
  <c r="K318" i="61"/>
  <c r="K288" i="61"/>
  <c r="L355" i="61"/>
  <c r="K429" i="61"/>
  <c r="K423" i="61"/>
  <c r="K404" i="61"/>
  <c r="K398" i="61"/>
  <c r="K382" i="61"/>
  <c r="K378" i="61"/>
  <c r="K365" i="61"/>
  <c r="K359" i="61"/>
  <c r="K347" i="61"/>
  <c r="K343" i="61"/>
  <c r="K329" i="61"/>
  <c r="K325" i="61"/>
  <c r="K311" i="61"/>
  <c r="K305" i="61"/>
  <c r="K291" i="61"/>
  <c r="K285" i="61"/>
  <c r="K271" i="61"/>
  <c r="L319" i="61"/>
  <c r="K392" i="61"/>
  <c r="K333" i="61"/>
  <c r="K275" i="61"/>
  <c r="L363" i="61"/>
  <c r="L327" i="61"/>
  <c r="L317" i="61"/>
  <c r="L303" i="61"/>
  <c r="L287" i="61"/>
  <c r="L269" i="61"/>
  <c r="M297" i="61"/>
  <c r="K414" i="61"/>
  <c r="K408" i="61"/>
  <c r="K388" i="61"/>
  <c r="K369" i="61"/>
  <c r="K355" i="61"/>
  <c r="K351" i="61"/>
  <c r="K337" i="61"/>
  <c r="K319" i="61"/>
  <c r="K315" i="61"/>
  <c r="K301" i="61"/>
  <c r="K297" i="61"/>
  <c r="K279" i="61"/>
  <c r="L373" i="61"/>
  <c r="L357" i="61"/>
  <c r="L353" i="61"/>
  <c r="L349" i="61"/>
  <c r="L345" i="61"/>
  <c r="L335" i="61"/>
  <c r="L331" i="61"/>
  <c r="L323" i="61"/>
  <c r="L313" i="61"/>
  <c r="L293" i="61"/>
  <c r="L283" i="61"/>
  <c r="L277" i="61"/>
  <c r="L273" i="61"/>
  <c r="M359" i="61"/>
  <c r="M337" i="61"/>
  <c r="M329" i="61"/>
  <c r="L352" i="61"/>
  <c r="L344" i="61"/>
  <c r="L334" i="61"/>
  <c r="L326" i="61"/>
  <c r="L312" i="61"/>
  <c r="L302" i="61"/>
  <c r="L280" i="61"/>
  <c r="M274" i="61"/>
  <c r="L343" i="61"/>
  <c r="L325" i="61"/>
  <c r="L305" i="61"/>
  <c r="M308" i="61"/>
  <c r="M350" i="61"/>
  <c r="L348" i="61"/>
  <c r="L330" i="61"/>
  <c r="L320" i="61"/>
  <c r="L316" i="61"/>
  <c r="L306" i="61"/>
  <c r="L298" i="61"/>
  <c r="L276" i="61"/>
  <c r="L268" i="61"/>
  <c r="L292" i="61"/>
  <c r="L272" i="61"/>
  <c r="L286" i="61"/>
  <c r="M183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2" i="61"/>
  <c r="M213" i="61"/>
  <c r="M214" i="61"/>
  <c r="M215" i="61"/>
  <c r="M216" i="61"/>
  <c r="M217" i="61"/>
  <c r="M218" i="61"/>
  <c r="M219" i="61"/>
  <c r="M220" i="61"/>
  <c r="M221" i="61"/>
  <c r="M222" i="61"/>
  <c r="M225" i="61"/>
  <c r="M226" i="61"/>
  <c r="M227" i="61"/>
  <c r="M228" i="61"/>
  <c r="M229" i="61"/>
  <c r="M230" i="61"/>
  <c r="M231" i="61"/>
  <c r="M232" i="61"/>
  <c r="M233" i="61"/>
  <c r="M234" i="61"/>
  <c r="M235" i="61"/>
  <c r="M238" i="61"/>
  <c r="M239" i="61"/>
  <c r="M240" i="61"/>
  <c r="M241" i="61"/>
  <c r="M242" i="61"/>
  <c r="M243" i="61"/>
  <c r="M418" i="61"/>
  <c r="M246" i="61"/>
  <c r="M247" i="61"/>
  <c r="M248" i="61"/>
  <c r="M249" i="61"/>
  <c r="M250" i="61"/>
  <c r="M251" i="61"/>
  <c r="M252" i="61"/>
  <c r="M253" i="61"/>
  <c r="M256" i="61"/>
  <c r="M257" i="61"/>
  <c r="M258" i="61"/>
  <c r="M259" i="61"/>
  <c r="M260" i="61"/>
  <c r="M261" i="61"/>
  <c r="M262" i="61"/>
  <c r="M263" i="61"/>
  <c r="M264" i="61"/>
  <c r="M267" i="61"/>
  <c r="M182" i="61"/>
  <c r="L183" i="61"/>
  <c r="AR13" i="16"/>
  <c r="AR14" i="16"/>
  <c r="AR15" i="16"/>
  <c r="AR16" i="16"/>
  <c r="AR17" i="16"/>
  <c r="AR18" i="16"/>
  <c r="AR19" i="16"/>
  <c r="AR20" i="16"/>
  <c r="AR21" i="16"/>
  <c r="AR22" i="16"/>
  <c r="AR23" i="16"/>
  <c r="AR24" i="16"/>
  <c r="AR25" i="16"/>
  <c r="AR26" i="16"/>
  <c r="AR27" i="16"/>
  <c r="AR28" i="16"/>
  <c r="AR29" i="16"/>
  <c r="AR30" i="16"/>
  <c r="AR31" i="16"/>
  <c r="AR32" i="16"/>
  <c r="AR33" i="16"/>
  <c r="AR34" i="16"/>
  <c r="AR35" i="16"/>
  <c r="AR36" i="16"/>
  <c r="AR37" i="16"/>
  <c r="AR38" i="16"/>
  <c r="AR39" i="16"/>
  <c r="AR40" i="16"/>
  <c r="AR41" i="16"/>
  <c r="AR42" i="16"/>
  <c r="AR43" i="16"/>
  <c r="AR44" i="16"/>
  <c r="AR45" i="16"/>
  <c r="AR46" i="16"/>
  <c r="AR47" i="16"/>
  <c r="AR48" i="16"/>
  <c r="AR49" i="16"/>
  <c r="AR50" i="16"/>
  <c r="AR51" i="16"/>
  <c r="AR52" i="16"/>
  <c r="AR53" i="16"/>
  <c r="AR54" i="16"/>
  <c r="AR55" i="16"/>
  <c r="AR56" i="16"/>
  <c r="AR57" i="16"/>
  <c r="AR58" i="16"/>
  <c r="AR59" i="16"/>
  <c r="AR60" i="16"/>
  <c r="AR61" i="16"/>
  <c r="AR62" i="16"/>
  <c r="AR63" i="16"/>
  <c r="AR64" i="16"/>
  <c r="AR65" i="16"/>
  <c r="AR66" i="16"/>
  <c r="AT66" i="16" s="1"/>
  <c r="AR67" i="16"/>
  <c r="AR68" i="16"/>
  <c r="L245" i="61" s="1"/>
  <c r="AR69" i="16"/>
  <c r="L246" i="61" s="1"/>
  <c r="AR70" i="16"/>
  <c r="L247" i="61" s="1"/>
  <c r="AR71" i="16"/>
  <c r="L248" i="61" s="1"/>
  <c r="AR72" i="16"/>
  <c r="L249" i="61" s="1"/>
  <c r="AR73" i="16"/>
  <c r="L250" i="61" s="1"/>
  <c r="AR74" i="16"/>
  <c r="L251" i="61" s="1"/>
  <c r="AR75" i="16"/>
  <c r="L252" i="61" s="1"/>
  <c r="AR76" i="16"/>
  <c r="AR77" i="16"/>
  <c r="AR78" i="16"/>
  <c r="AR79" i="16"/>
  <c r="AR80" i="16"/>
  <c r="AR81" i="16"/>
  <c r="AR82" i="16"/>
  <c r="AR83" i="16"/>
  <c r="AR84" i="16"/>
  <c r="AR85" i="16"/>
  <c r="AR86" i="16"/>
  <c r="L182" i="61"/>
  <c r="K182" i="61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4" i="39"/>
  <c r="AJ4" i="39"/>
  <c r="AH4" i="39"/>
  <c r="AG5" i="39"/>
  <c r="AG6" i="39"/>
  <c r="AG7" i="39"/>
  <c r="AG8" i="39"/>
  <c r="AI8" i="39" s="1"/>
  <c r="AG9" i="39"/>
  <c r="AG10" i="39"/>
  <c r="AG11" i="39"/>
  <c r="AG12" i="39"/>
  <c r="AI12" i="39" s="1"/>
  <c r="AG13" i="39"/>
  <c r="AG14" i="39"/>
  <c r="AG15" i="39"/>
  <c r="AG16" i="39"/>
  <c r="AI16" i="39" s="1"/>
  <c r="AG17" i="39"/>
  <c r="AG18" i="39"/>
  <c r="AG19" i="39"/>
  <c r="AG20" i="39"/>
  <c r="AI20" i="39" s="1"/>
  <c r="AG21" i="39"/>
  <c r="AG22" i="39"/>
  <c r="AG23" i="39"/>
  <c r="AG24" i="39"/>
  <c r="AI24" i="39" s="1"/>
  <c r="AG25" i="39"/>
  <c r="AG26" i="39"/>
  <c r="AG27" i="39"/>
  <c r="AG28" i="39"/>
  <c r="AI28" i="39" s="1"/>
  <c r="AG29" i="39"/>
  <c r="AG30" i="39"/>
  <c r="AG31" i="39"/>
  <c r="AG32" i="39"/>
  <c r="AI32" i="39" s="1"/>
  <c r="AG33" i="39"/>
  <c r="AG34" i="39"/>
  <c r="AG35" i="39"/>
  <c r="AG36" i="39"/>
  <c r="AI36" i="39" s="1"/>
  <c r="AG37" i="39"/>
  <c r="AG38" i="39"/>
  <c r="AG39" i="39"/>
  <c r="AG40" i="39"/>
  <c r="AI40" i="39" s="1"/>
  <c r="AG41" i="39"/>
  <c r="AG42" i="39"/>
  <c r="AG43" i="39"/>
  <c r="AG44" i="39"/>
  <c r="AI44" i="39" s="1"/>
  <c r="AG45" i="39"/>
  <c r="AG46" i="39"/>
  <c r="AG47" i="39"/>
  <c r="AG48" i="39"/>
  <c r="AI48" i="39" s="1"/>
  <c r="AG49" i="39"/>
  <c r="AG50" i="39"/>
  <c r="AG51" i="39"/>
  <c r="AG52" i="39"/>
  <c r="AI52" i="39" s="1"/>
  <c r="AG53" i="39"/>
  <c r="AG54" i="39"/>
  <c r="AG55" i="39"/>
  <c r="AG56" i="39"/>
  <c r="AI56" i="39" s="1"/>
  <c r="AG57" i="39"/>
  <c r="AG58" i="39"/>
  <c r="AG59" i="39"/>
  <c r="AG60" i="39"/>
  <c r="AI60" i="39" s="1"/>
  <c r="AG61" i="39"/>
  <c r="AG62" i="39"/>
  <c r="AG63" i="39"/>
  <c r="AG64" i="39"/>
  <c r="AI64" i="39" s="1"/>
  <c r="AG65" i="39"/>
  <c r="AG66" i="39"/>
  <c r="AG67" i="39"/>
  <c r="AG68" i="39"/>
  <c r="AI68" i="39" s="1"/>
  <c r="AG69" i="39"/>
  <c r="AG70" i="39"/>
  <c r="AG71" i="39"/>
  <c r="AG72" i="39"/>
  <c r="AI72" i="39" s="1"/>
  <c r="AG73" i="39"/>
  <c r="AG74" i="39"/>
  <c r="AG75" i="39"/>
  <c r="AG76" i="39"/>
  <c r="AI76" i="39" s="1"/>
  <c r="AG77" i="39"/>
  <c r="AG78" i="39"/>
  <c r="AG79" i="39"/>
  <c r="AG80" i="39"/>
  <c r="AI80" i="39" s="1"/>
  <c r="AG81" i="39"/>
  <c r="AG82" i="39"/>
  <c r="AG83" i="39"/>
  <c r="AG84" i="39"/>
  <c r="AI84" i="39" s="1"/>
  <c r="AG85" i="39"/>
  <c r="AG86" i="39"/>
  <c r="AG87" i="39"/>
  <c r="AG88" i="39"/>
  <c r="AI88" i="39" s="1"/>
  <c r="AG89" i="39"/>
  <c r="AG90" i="39"/>
  <c r="AG91" i="39"/>
  <c r="AG92" i="39"/>
  <c r="AI92" i="39" s="1"/>
  <c r="AG93" i="39"/>
  <c r="AG94" i="39"/>
  <c r="AG95" i="39"/>
  <c r="AG96" i="39"/>
  <c r="AI96" i="39" s="1"/>
  <c r="AG97" i="39"/>
  <c r="AG98" i="39"/>
  <c r="AG99" i="39"/>
  <c r="AG100" i="39"/>
  <c r="AI100" i="39" s="1"/>
  <c r="AG101" i="39"/>
  <c r="AG102" i="39"/>
  <c r="AG103" i="39"/>
  <c r="AG104" i="39"/>
  <c r="AI104" i="39" s="1"/>
  <c r="AG105" i="39"/>
  <c r="AG106" i="39"/>
  <c r="AG107" i="39"/>
  <c r="AG108" i="39"/>
  <c r="AI108" i="39" s="1"/>
  <c r="AG109" i="39"/>
  <c r="AG110" i="39"/>
  <c r="AG111" i="39"/>
  <c r="AG112" i="39"/>
  <c r="AG113" i="39"/>
  <c r="AG114" i="39"/>
  <c r="AG115" i="39"/>
  <c r="AG116" i="39"/>
  <c r="AG117" i="39"/>
  <c r="AG118" i="39"/>
  <c r="AG119" i="39"/>
  <c r="AG120" i="39"/>
  <c r="AG121" i="39"/>
  <c r="AG122" i="39"/>
  <c r="AG123" i="39"/>
  <c r="AG124" i="39"/>
  <c r="AG125" i="39"/>
  <c r="AG126" i="39"/>
  <c r="AG127" i="39"/>
  <c r="AG128" i="39"/>
  <c r="AG129" i="39"/>
  <c r="AG130" i="39"/>
  <c r="AG4" i="39"/>
  <c r="AK12" i="34"/>
  <c r="AJ12" i="34"/>
  <c r="AH12" i="34"/>
  <c r="AG12" i="34"/>
  <c r="AI12" i="34" s="1"/>
  <c r="AQ4" i="30"/>
  <c r="AH22" i="32"/>
  <c r="AG22" i="32"/>
  <c r="AE22" i="32"/>
  <c r="AD22" i="32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H5" i="39"/>
  <c r="AH6" i="39"/>
  <c r="AH7" i="39"/>
  <c r="AH8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H35" i="39"/>
  <c r="AH36" i="39"/>
  <c r="AH37" i="39"/>
  <c r="AH38" i="39"/>
  <c r="AH39" i="39"/>
  <c r="AH40" i="39"/>
  <c r="AH41" i="39"/>
  <c r="AH42" i="39"/>
  <c r="AH43" i="39"/>
  <c r="AH44" i="39"/>
  <c r="AH45" i="39"/>
  <c r="AH46" i="39"/>
  <c r="AH47" i="39"/>
  <c r="AH48" i="39"/>
  <c r="AH49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H75" i="39"/>
  <c r="AH76" i="39"/>
  <c r="AH77" i="39"/>
  <c r="AH78" i="39"/>
  <c r="AH79" i="39"/>
  <c r="AH80" i="39"/>
  <c r="AH81" i="39"/>
  <c r="AH82" i="39"/>
  <c r="AH83" i="39"/>
  <c r="AH84" i="39"/>
  <c r="AH85" i="39"/>
  <c r="AH86" i="39"/>
  <c r="AH87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G3" i="15"/>
  <c r="AF22" i="32" l="1"/>
  <c r="AL4" i="39"/>
  <c r="AI105" i="39"/>
  <c r="AI101" i="39"/>
  <c r="AI97" i="39"/>
  <c r="AI93" i="39"/>
  <c r="AI89" i="39"/>
  <c r="AI85" i="39"/>
  <c r="AI81" i="39"/>
  <c r="AI77" i="39"/>
  <c r="AI73" i="39"/>
  <c r="AI69" i="39"/>
  <c r="AI65" i="39"/>
  <c r="AI61" i="39"/>
  <c r="AI57" i="39"/>
  <c r="AI53" i="39"/>
  <c r="AI49" i="39"/>
  <c r="AI45" i="39"/>
  <c r="AI41" i="39"/>
  <c r="AI37" i="39"/>
  <c r="AI33" i="39"/>
  <c r="AI29" i="39"/>
  <c r="AI25" i="39"/>
  <c r="AI21" i="39"/>
  <c r="AI17" i="39"/>
  <c r="AI13" i="39"/>
  <c r="AI9" i="39"/>
  <c r="AI5" i="39"/>
  <c r="AT76" i="16"/>
  <c r="L253" i="61"/>
  <c r="AT67" i="16"/>
  <c r="L244" i="61"/>
  <c r="K262" i="61"/>
  <c r="K258" i="61"/>
  <c r="K244" i="61"/>
  <c r="K231" i="61"/>
  <c r="K191" i="61"/>
  <c r="K241" i="61"/>
  <c r="K227" i="61"/>
  <c r="K221" i="61"/>
  <c r="K217" i="61"/>
  <c r="K203" i="61"/>
  <c r="K195" i="61"/>
  <c r="K187" i="61"/>
  <c r="K259" i="61"/>
  <c r="K253" i="61"/>
  <c r="K249" i="61"/>
  <c r="K242" i="61"/>
  <c r="K232" i="61"/>
  <c r="K222" i="61"/>
  <c r="K214" i="61"/>
  <c r="K204" i="61"/>
  <c r="K200" i="61"/>
  <c r="K196" i="61"/>
  <c r="K188" i="61"/>
  <c r="AT71" i="16"/>
  <c r="L217" i="61"/>
  <c r="AT43" i="16"/>
  <c r="L195" i="61"/>
  <c r="AT23" i="16"/>
  <c r="AI4" i="39"/>
  <c r="AI107" i="39"/>
  <c r="AI103" i="39"/>
  <c r="AI99" i="39"/>
  <c r="AI95" i="39"/>
  <c r="AI91" i="39"/>
  <c r="AI87" i="39"/>
  <c r="AI83" i="39"/>
  <c r="AI79" i="39"/>
  <c r="AI75" i="39"/>
  <c r="AI71" i="39"/>
  <c r="AI67" i="39"/>
  <c r="AI63" i="39"/>
  <c r="AI59" i="39"/>
  <c r="AI55" i="39"/>
  <c r="AI51" i="39"/>
  <c r="AI47" i="39"/>
  <c r="AI43" i="39"/>
  <c r="AI39" i="39"/>
  <c r="AI35" i="39"/>
  <c r="AI31" i="39"/>
  <c r="AI27" i="39"/>
  <c r="AI23" i="39"/>
  <c r="AI19" i="39"/>
  <c r="AI15" i="39"/>
  <c r="AI11" i="39"/>
  <c r="AI7" i="39"/>
  <c r="L262" i="61"/>
  <c r="AT83" i="16"/>
  <c r="AT75" i="16"/>
  <c r="L241" i="61"/>
  <c r="AT63" i="16"/>
  <c r="L235" i="61"/>
  <c r="AT59" i="16"/>
  <c r="L227" i="61"/>
  <c r="AT51" i="16"/>
  <c r="L213" i="61"/>
  <c r="AT39" i="16"/>
  <c r="L203" i="61"/>
  <c r="AT31" i="16"/>
  <c r="L191" i="61"/>
  <c r="AT19" i="16"/>
  <c r="AI106" i="39"/>
  <c r="AI102" i="39"/>
  <c r="AI98" i="39"/>
  <c r="AI94" i="39"/>
  <c r="AI90" i="39"/>
  <c r="AI86" i="39"/>
  <c r="AI82" i="39"/>
  <c r="AI78" i="39"/>
  <c r="AI74" i="39"/>
  <c r="AI70" i="39"/>
  <c r="AI66" i="39"/>
  <c r="AI62" i="39"/>
  <c r="AI58" i="39"/>
  <c r="AI54" i="39"/>
  <c r="AI50" i="39"/>
  <c r="AI46" i="39"/>
  <c r="AI42" i="39"/>
  <c r="AI38" i="39"/>
  <c r="AI34" i="39"/>
  <c r="AI30" i="39"/>
  <c r="AI26" i="39"/>
  <c r="AI22" i="39"/>
  <c r="AI18" i="39"/>
  <c r="AI14" i="39"/>
  <c r="AI10" i="39"/>
  <c r="AI6" i="39"/>
  <c r="L258" i="61"/>
  <c r="AT79" i="16"/>
  <c r="L231" i="61"/>
  <c r="AT55" i="16"/>
  <c r="L221" i="61"/>
  <c r="AT47" i="16"/>
  <c r="L207" i="61"/>
  <c r="AT35" i="16"/>
  <c r="L199" i="61"/>
  <c r="AT27" i="16"/>
  <c r="L187" i="61"/>
  <c r="AT15" i="16"/>
  <c r="L267" i="61"/>
  <c r="AT86" i="16"/>
  <c r="L261" i="61"/>
  <c r="AT82" i="16"/>
  <c r="L257" i="61"/>
  <c r="AT78" i="16"/>
  <c r="AT74" i="16"/>
  <c r="AT70" i="16"/>
  <c r="L240" i="61"/>
  <c r="AT62" i="16"/>
  <c r="L230" i="61"/>
  <c r="AT54" i="16"/>
  <c r="L216" i="61"/>
  <c r="AT42" i="16"/>
  <c r="L206" i="61"/>
  <c r="AT34" i="16"/>
  <c r="L194" i="61"/>
  <c r="AT22" i="16"/>
  <c r="L190" i="61"/>
  <c r="AT18" i="16"/>
  <c r="L234" i="61"/>
  <c r="AT58" i="16"/>
  <c r="L226" i="61"/>
  <c r="AT50" i="16"/>
  <c r="L220" i="61"/>
  <c r="AT46" i="16"/>
  <c r="L212" i="61"/>
  <c r="AT38" i="16"/>
  <c r="L202" i="61"/>
  <c r="AT30" i="16"/>
  <c r="L198" i="61"/>
  <c r="AT26" i="16"/>
  <c r="L186" i="61"/>
  <c r="AT14" i="16"/>
  <c r="K267" i="61"/>
  <c r="K261" i="61"/>
  <c r="K247" i="61"/>
  <c r="K418" i="61"/>
  <c r="K230" i="61"/>
  <c r="K226" i="61"/>
  <c r="K212" i="61"/>
  <c r="K206" i="61"/>
  <c r="K194" i="61"/>
  <c r="K190" i="61"/>
  <c r="L264" i="61"/>
  <c r="AT85" i="16"/>
  <c r="L260" i="61"/>
  <c r="AT81" i="16"/>
  <c r="L256" i="61"/>
  <c r="AT77" i="16"/>
  <c r="AT73" i="16"/>
  <c r="AT69" i="16"/>
  <c r="L243" i="61"/>
  <c r="AT65" i="16"/>
  <c r="L239" i="61"/>
  <c r="AT61" i="16"/>
  <c r="L233" i="61"/>
  <c r="AT57" i="16"/>
  <c r="L229" i="61"/>
  <c r="AT53" i="16"/>
  <c r="L225" i="61"/>
  <c r="AT49" i="16"/>
  <c r="L219" i="61"/>
  <c r="AT45" i="16"/>
  <c r="L215" i="61"/>
  <c r="AT41" i="16"/>
  <c r="L209" i="61"/>
  <c r="AT37" i="16"/>
  <c r="L205" i="61"/>
  <c r="AT33" i="16"/>
  <c r="L201" i="61"/>
  <c r="AT29" i="16"/>
  <c r="L197" i="61"/>
  <c r="AT25" i="16"/>
  <c r="L193" i="61"/>
  <c r="AT21" i="16"/>
  <c r="L189" i="61"/>
  <c r="AT17" i="16"/>
  <c r="L185" i="61"/>
  <c r="AT13" i="16"/>
  <c r="K264" i="61"/>
  <c r="K260" i="61"/>
  <c r="K256" i="61"/>
  <c r="K250" i="61"/>
  <c r="K246" i="61"/>
  <c r="K239" i="61"/>
  <c r="K233" i="61"/>
  <c r="K225" i="61"/>
  <c r="K219" i="61"/>
  <c r="K215" i="61"/>
  <c r="K209" i="61"/>
  <c r="K205" i="61"/>
  <c r="K201" i="61"/>
  <c r="K197" i="61"/>
  <c r="K193" i="61"/>
  <c r="K185" i="61"/>
  <c r="L263" i="61"/>
  <c r="AT84" i="16"/>
  <c r="L259" i="61"/>
  <c r="AT80" i="16"/>
  <c r="AT72" i="16"/>
  <c r="AT68" i="16"/>
  <c r="L242" i="61"/>
  <c r="AT64" i="16"/>
  <c r="L238" i="61"/>
  <c r="AT60" i="16"/>
  <c r="L232" i="61"/>
  <c r="AT56" i="16"/>
  <c r="L228" i="61"/>
  <c r="AT52" i="16"/>
  <c r="L222" i="61"/>
  <c r="AT48" i="16"/>
  <c r="L218" i="61"/>
  <c r="AT44" i="16"/>
  <c r="L214" i="61"/>
  <c r="AT40" i="16"/>
  <c r="L208" i="61"/>
  <c r="AT36" i="16"/>
  <c r="L204" i="61"/>
  <c r="AT32" i="16"/>
  <c r="L200" i="61"/>
  <c r="AT28" i="16"/>
  <c r="L196" i="61"/>
  <c r="AT24" i="16"/>
  <c r="L192" i="61"/>
  <c r="AT20" i="16"/>
  <c r="L188" i="61"/>
  <c r="AT16" i="16"/>
  <c r="K243" i="61"/>
  <c r="K229" i="61"/>
  <c r="K189" i="61"/>
  <c r="L418" i="61"/>
  <c r="K263" i="61"/>
  <c r="K245" i="61"/>
  <c r="K238" i="61"/>
  <c r="K228" i="61"/>
  <c r="K218" i="61"/>
  <c r="K208" i="61"/>
  <c r="K192" i="61"/>
  <c r="K183" i="61"/>
  <c r="AT10" i="16"/>
  <c r="K252" i="61"/>
  <c r="K248" i="61"/>
  <c r="K235" i="61"/>
  <c r="K213" i="61"/>
  <c r="K207" i="61"/>
  <c r="K199" i="61"/>
  <c r="K257" i="61"/>
  <c r="K251" i="61"/>
  <c r="K240" i="61"/>
  <c r="K234" i="61"/>
  <c r="K220" i="61"/>
  <c r="K216" i="61"/>
  <c r="K202" i="61"/>
  <c r="K198" i="61"/>
  <c r="K186" i="61"/>
  <c r="AS9" i="16"/>
  <c r="AR9" i="16"/>
  <c r="AP9" i="16"/>
  <c r="AO9" i="16"/>
  <c r="AS8" i="16"/>
  <c r="AR8" i="16"/>
  <c r="AP8" i="16"/>
  <c r="AO8" i="16"/>
  <c r="AS7" i="16"/>
  <c r="AR7" i="16"/>
  <c r="AP7" i="16"/>
  <c r="AO7" i="16"/>
  <c r="AS6" i="16"/>
  <c r="AR6" i="16"/>
  <c r="AP6" i="16"/>
  <c r="AO6" i="16"/>
  <c r="AS5" i="16"/>
  <c r="AR5" i="16"/>
  <c r="AP5" i="16"/>
  <c r="AO5" i="16"/>
  <c r="AS4" i="16"/>
  <c r="AR4" i="16"/>
  <c r="AP4" i="16"/>
  <c r="AO4" i="16"/>
  <c r="AD4" i="32"/>
  <c r="AD5" i="32"/>
  <c r="AD6" i="32"/>
  <c r="AD7" i="32"/>
  <c r="AD8" i="32"/>
  <c r="AD9" i="32"/>
  <c r="AD10" i="32"/>
  <c r="AD11" i="32"/>
  <c r="AD12" i="32"/>
  <c r="AD13" i="32"/>
  <c r="AD14" i="32"/>
  <c r="AD15" i="32"/>
  <c r="AD16" i="32"/>
  <c r="AD17" i="32"/>
  <c r="AD18" i="32"/>
  <c r="AD19" i="32"/>
  <c r="AD20" i="32"/>
  <c r="AD21" i="32"/>
  <c r="AL4" i="19"/>
  <c r="AM4" i="19"/>
  <c r="AO4" i="19"/>
  <c r="AL5" i="19"/>
  <c r="AM5" i="19"/>
  <c r="AO5" i="19"/>
  <c r="AL6" i="19"/>
  <c r="AM6" i="19"/>
  <c r="AO6" i="19"/>
  <c r="AL7" i="19"/>
  <c r="AM7" i="19"/>
  <c r="AO7" i="19"/>
  <c r="AL8" i="19"/>
  <c r="AM8" i="19"/>
  <c r="AO8" i="19"/>
  <c r="AL9" i="19"/>
  <c r="AM9" i="19"/>
  <c r="AO9" i="19"/>
  <c r="L254" i="61" l="1"/>
  <c r="K210" i="61"/>
  <c r="AQ4" i="16"/>
  <c r="AQ6" i="16"/>
  <c r="AQ7" i="16"/>
  <c r="AQ8" i="16"/>
  <c r="AQ9" i="16"/>
  <c r="AT4" i="16"/>
  <c r="AT6" i="16"/>
  <c r="AT7" i="16"/>
  <c r="AP3" i="16"/>
  <c r="AR3" i="16"/>
  <c r="AS3" i="16"/>
  <c r="AT5" i="16"/>
  <c r="AO3" i="16"/>
  <c r="AQ5" i="16"/>
  <c r="AT8" i="16"/>
  <c r="AT9" i="16"/>
  <c r="AN4" i="19"/>
  <c r="AN9" i="19"/>
  <c r="AN5" i="19"/>
  <c r="AL3" i="30"/>
  <c r="AD3" i="32"/>
  <c r="AH3" i="39"/>
  <c r="AG3" i="39"/>
  <c r="AN6" i="19"/>
  <c r="AN7" i="19"/>
  <c r="AN8" i="19"/>
  <c r="AO3" i="19"/>
  <c r="AM3" i="19"/>
  <c r="AL3" i="19"/>
  <c r="A2" i="61"/>
  <c r="A3" i="11"/>
  <c r="AT3" i="16" l="1"/>
  <c r="AQ3" i="16"/>
  <c r="AN3" i="19"/>
  <c r="AE5" i="32"/>
  <c r="AE6" i="32"/>
  <c r="AE7" i="32"/>
  <c r="AE8" i="32"/>
  <c r="AE9" i="32"/>
  <c r="AE10" i="32"/>
  <c r="AE11" i="32"/>
  <c r="AE12" i="32"/>
  <c r="AE13" i="32"/>
  <c r="AE14" i="32"/>
  <c r="AE15" i="32"/>
  <c r="AE16" i="32"/>
  <c r="AE17" i="32"/>
  <c r="AE18" i="32"/>
  <c r="AE19" i="32"/>
  <c r="AE20" i="32"/>
  <c r="AE21" i="32"/>
  <c r="AH5" i="32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G5" i="32"/>
  <c r="AG6" i="32"/>
  <c r="AG7" i="32"/>
  <c r="AG8" i="32"/>
  <c r="AG9" i="32"/>
  <c r="AG10" i="32"/>
  <c r="AG11" i="32"/>
  <c r="AG12" i="32"/>
  <c r="AG13" i="32"/>
  <c r="AG14" i="32"/>
  <c r="AG15" i="32"/>
  <c r="AG16" i="32"/>
  <c r="AG17" i="32"/>
  <c r="AG18" i="32"/>
  <c r="AG19" i="32"/>
  <c r="AG20" i="32"/>
  <c r="AG21" i="32"/>
  <c r="AH4" i="32"/>
  <c r="AG4" i="32"/>
  <c r="AE4" i="32"/>
  <c r="AK4" i="34"/>
  <c r="AJ4" i="34"/>
  <c r="AH4" i="34"/>
  <c r="AG4" i="34"/>
  <c r="AP5" i="19"/>
  <c r="AP6" i="19"/>
  <c r="AP7" i="19"/>
  <c r="AP8" i="19"/>
  <c r="AP9" i="19"/>
  <c r="AP4" i="19"/>
  <c r="AK5" i="34" l="1"/>
  <c r="AK6" i="34"/>
  <c r="AK7" i="34"/>
  <c r="AK8" i="34"/>
  <c r="AK9" i="34"/>
  <c r="AK10" i="34"/>
  <c r="AK11" i="34"/>
  <c r="AJ5" i="34"/>
  <c r="AJ6" i="34"/>
  <c r="AJ7" i="34"/>
  <c r="AJ8" i="34"/>
  <c r="AJ9" i="34"/>
  <c r="AJ10" i="34"/>
  <c r="AJ11" i="34"/>
  <c r="AH5" i="34"/>
  <c r="AH6" i="34"/>
  <c r="AH7" i="34"/>
  <c r="AH8" i="34"/>
  <c r="AH9" i="34"/>
  <c r="AH10" i="34"/>
  <c r="AH11" i="34"/>
  <c r="AF4" i="32" l="1"/>
  <c r="AG5" i="34"/>
  <c r="AG6" i="34"/>
  <c r="AG7" i="34"/>
  <c r="AG8" i="34"/>
  <c r="AG9" i="34"/>
  <c r="AG10" i="34"/>
  <c r="AG11" i="34"/>
  <c r="H24" i="11" l="1"/>
  <c r="J698" i="61"/>
  <c r="J124" i="61"/>
  <c r="J110" i="61" l="1"/>
  <c r="J699" i="61"/>
  <c r="J23" i="61"/>
  <c r="J428" i="61" l="1"/>
  <c r="H47" i="61" l="1"/>
  <c r="AL85" i="34" l="1"/>
  <c r="AL86" i="34"/>
  <c r="P20" i="61" l="1"/>
  <c r="J16" i="61"/>
  <c r="M16" i="61"/>
  <c r="L16" i="61"/>
  <c r="K16" i="61" l="1"/>
  <c r="AQ4" i="19"/>
  <c r="AF6" i="32"/>
  <c r="AF7" i="32"/>
  <c r="AF10" i="32"/>
  <c r="AF11" i="32"/>
  <c r="AF14" i="32"/>
  <c r="AF15" i="32"/>
  <c r="AF18" i="32"/>
  <c r="AF19" i="32"/>
  <c r="AF21" i="32" l="1"/>
  <c r="AF17" i="32"/>
  <c r="AF13" i="32"/>
  <c r="AF9" i="32"/>
  <c r="AF5" i="32"/>
  <c r="AF20" i="32"/>
  <c r="AF16" i="32"/>
  <c r="AF12" i="32"/>
  <c r="AF8" i="32"/>
  <c r="O179" i="61" l="1"/>
  <c r="AP3" i="19" l="1"/>
  <c r="J62" i="61"/>
  <c r="AQ59" i="19" l="1"/>
  <c r="K65" i="6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D6" i="83"/>
  <c r="AI10" i="34" l="1"/>
  <c r="AI4" i="34"/>
  <c r="AI7" i="34" l="1"/>
  <c r="AI11" i="34"/>
  <c r="AI5" i="34"/>
  <c r="AI6" i="34"/>
  <c r="AI9" i="34"/>
  <c r="AI8" i="34"/>
  <c r="AE3" i="32"/>
  <c r="J852" i="6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AF3" i="15" l="1"/>
  <c r="AO3" i="30"/>
  <c r="O433" i="61"/>
  <c r="H419" i="61"/>
  <c r="H416" i="61"/>
  <c r="H236" i="61"/>
  <c r="H426" i="61"/>
  <c r="J243" i="61"/>
  <c r="P236" i="61"/>
  <c r="P419" i="61"/>
  <c r="J419" i="61"/>
  <c r="M419" i="61" l="1"/>
  <c r="K419" i="61" l="1"/>
  <c r="R418" i="61"/>
  <c r="L419" i="61"/>
  <c r="Q418" i="61"/>
  <c r="AG3" i="34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H36" i="11" s="1"/>
  <c r="F36" i="11"/>
  <c r="F20" i="11"/>
  <c r="B18" i="11"/>
  <c r="J15" i="11"/>
  <c r="D14" i="11"/>
  <c r="L12" i="11"/>
  <c r="AK3" i="34" l="1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3" i="83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G13" i="83" l="1"/>
  <c r="D22" i="83" s="1"/>
  <c r="D13" i="83"/>
  <c r="E13" i="83" s="1"/>
  <c r="E7" i="83"/>
  <c r="C16" i="83" s="1"/>
  <c r="C22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363" i="61" l="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AQ29" i="19" l="1"/>
  <c r="AQ5" i="19"/>
  <c r="AQ63" i="19"/>
  <c r="AQ54" i="19"/>
  <c r="AQ22" i="19"/>
  <c r="AQ6" i="19"/>
  <c r="AQ66" i="19"/>
  <c r="AQ57" i="19"/>
  <c r="AQ49" i="19"/>
  <c r="AQ41" i="19"/>
  <c r="AQ33" i="19"/>
  <c r="AQ25" i="19"/>
  <c r="AQ17" i="19"/>
  <c r="AQ9" i="19"/>
  <c r="AQ32" i="19"/>
  <c r="AQ24" i="19"/>
  <c r="AQ8" i="19"/>
  <c r="AQ69" i="19"/>
  <c r="AQ61" i="19"/>
  <c r="AQ36" i="19"/>
  <c r="AQ20" i="19"/>
  <c r="AQ12" i="19"/>
  <c r="AQ64" i="19"/>
  <c r="AQ47" i="19"/>
  <c r="AQ7" i="19"/>
  <c r="AQ31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AQ56" i="19"/>
  <c r="AQ55" i="19"/>
  <c r="AQ48" i="19"/>
  <c r="AQ16" i="19"/>
  <c r="AQ23" i="19"/>
  <c r="AQ15" i="19"/>
  <c r="L31" i="61"/>
  <c r="L41" i="61"/>
  <c r="L30" i="61"/>
  <c r="AQ68" i="19"/>
  <c r="AQ60" i="19"/>
  <c r="AQ51" i="19"/>
  <c r="AQ43" i="19"/>
  <c r="AQ19" i="19"/>
  <c r="AQ11" i="19"/>
  <c r="AQ39" i="19"/>
  <c r="L27" i="61"/>
  <c r="AQ40" i="19"/>
  <c r="AQ67" i="19"/>
  <c r="AQ58" i="19"/>
  <c r="AQ50" i="19"/>
  <c r="AQ42" i="19"/>
  <c r="AQ34" i="19"/>
  <c r="AQ26" i="19"/>
  <c r="AQ18" i="19"/>
  <c r="AQ10" i="19"/>
  <c r="AQ65" i="19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AQ71" i="19"/>
  <c r="AQ46" i="19"/>
  <c r="AQ38" i="19"/>
  <c r="AQ30" i="19"/>
  <c r="AQ14" i="19"/>
  <c r="L14" i="61"/>
  <c r="AQ70" i="19"/>
  <c r="AQ62" i="19"/>
  <c r="AQ53" i="19"/>
  <c r="AQ45" i="19"/>
  <c r="AQ37" i="19"/>
  <c r="AQ21" i="19"/>
  <c r="AQ13" i="19"/>
  <c r="L13" i="61"/>
  <c r="M18" i="61"/>
  <c r="L64" i="61"/>
  <c r="L8" i="61"/>
  <c r="L15" i="61"/>
  <c r="AQ52" i="19"/>
  <c r="AQ44" i="19"/>
  <c r="AQ28" i="19"/>
  <c r="L51" i="61"/>
  <c r="L63" i="61"/>
  <c r="AQ27" i="19"/>
  <c r="AQ35" i="19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I7" i="32"/>
  <c r="AI8" i="32"/>
  <c r="AI9" i="32"/>
  <c r="AI10" i="32"/>
  <c r="AI15" i="32"/>
  <c r="AI16" i="32"/>
  <c r="AI17" i="32"/>
  <c r="AI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AI57" i="32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AI71" i="32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AI87" i="32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AI136" i="32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AI160" i="32"/>
  <c r="L852" i="61"/>
  <c r="L853" i="61"/>
  <c r="L854" i="61"/>
  <c r="L858" i="61"/>
  <c r="L859" i="61"/>
  <c r="L860" i="61"/>
  <c r="L861" i="61"/>
  <c r="AI169" i="32"/>
  <c r="L865" i="61"/>
  <c r="L866" i="61"/>
  <c r="L867" i="61"/>
  <c r="L868" i="61"/>
  <c r="L869" i="61"/>
  <c r="AI175" i="32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L5" i="34"/>
  <c r="AL7" i="34"/>
  <c r="AL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L29" i="34"/>
  <c r="L613" i="61"/>
  <c r="L614" i="61"/>
  <c r="L615" i="61"/>
  <c r="L616" i="61"/>
  <c r="L617" i="61"/>
  <c r="L618" i="61"/>
  <c r="L619" i="61"/>
  <c r="L620" i="61"/>
  <c r="L621" i="61"/>
  <c r="AL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L54" i="34"/>
  <c r="L642" i="61"/>
  <c r="L643" i="61"/>
  <c r="L644" i="61"/>
  <c r="L645" i="61"/>
  <c r="L646" i="61"/>
  <c r="AL60" i="34"/>
  <c r="L650" i="61"/>
  <c r="L651" i="61"/>
  <c r="L652" i="61"/>
  <c r="L653" i="61"/>
  <c r="L657" i="61"/>
  <c r="L658" i="61"/>
  <c r="AL68" i="34"/>
  <c r="L662" i="61"/>
  <c r="L663" i="61"/>
  <c r="L664" i="61"/>
  <c r="L665" i="61"/>
  <c r="L666" i="61"/>
  <c r="L667" i="61"/>
  <c r="AL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L49" i="39"/>
  <c r="AL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L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L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J3" i="39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K1057" i="61"/>
  <c r="K973" i="61"/>
  <c r="K937" i="61"/>
  <c r="K901" i="61"/>
  <c r="K1047" i="61"/>
  <c r="K1019" i="61"/>
  <c r="K1001" i="61"/>
  <c r="K965" i="61"/>
  <c r="K927" i="61"/>
  <c r="AI178" i="32"/>
  <c r="K867" i="61"/>
  <c r="K817" i="61"/>
  <c r="AI182" i="32"/>
  <c r="AI78" i="32"/>
  <c r="AI46" i="32"/>
  <c r="AI22" i="32"/>
  <c r="AI14" i="32"/>
  <c r="AI6" i="32"/>
  <c r="AI146" i="32"/>
  <c r="AI186" i="32"/>
  <c r="AI106" i="32"/>
  <c r="AI90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AI58" i="32"/>
  <c r="AI170" i="32"/>
  <c r="AI82" i="32"/>
  <c r="AI154" i="32"/>
  <c r="AI74" i="32"/>
  <c r="K887" i="61"/>
  <c r="K827" i="61"/>
  <c r="K799" i="61"/>
  <c r="K779" i="61"/>
  <c r="K759" i="61"/>
  <c r="K739" i="61"/>
  <c r="K693" i="61"/>
  <c r="AI156" i="32"/>
  <c r="AI20" i="32"/>
  <c r="K886" i="61"/>
  <c r="K866" i="61"/>
  <c r="K842" i="61"/>
  <c r="K826" i="61"/>
  <c r="K806" i="61"/>
  <c r="K786" i="61"/>
  <c r="K758" i="61"/>
  <c r="K738" i="61"/>
  <c r="K718" i="61"/>
  <c r="K700" i="61"/>
  <c r="AI91" i="32"/>
  <c r="AI11" i="32"/>
  <c r="AI138" i="32"/>
  <c r="AI4" i="32"/>
  <c r="AI122" i="32"/>
  <c r="AI42" i="32"/>
  <c r="K877" i="61"/>
  <c r="K807" i="61"/>
  <c r="K787" i="61"/>
  <c r="K771" i="61"/>
  <c r="K749" i="61"/>
  <c r="K731" i="61"/>
  <c r="K709" i="61"/>
  <c r="K701" i="61"/>
  <c r="AI164" i="32"/>
  <c r="AI52" i="32"/>
  <c r="AI12" i="32"/>
  <c r="K876" i="61"/>
  <c r="K854" i="61"/>
  <c r="K834" i="61"/>
  <c r="K816" i="61"/>
  <c r="K778" i="61"/>
  <c r="K748" i="61"/>
  <c r="K730" i="61"/>
  <c r="K708" i="61"/>
  <c r="K692" i="61"/>
  <c r="AI115" i="32"/>
  <c r="AI19" i="32"/>
  <c r="AI50" i="32"/>
  <c r="AI114" i="32"/>
  <c r="AI26" i="32"/>
  <c r="AL6" i="34"/>
  <c r="AL12" i="34"/>
  <c r="AL35" i="34"/>
  <c r="AL10" i="34"/>
  <c r="AL4" i="34"/>
  <c r="AL81" i="34"/>
  <c r="AL65" i="34"/>
  <c r="AL9" i="34"/>
  <c r="K614" i="61"/>
  <c r="K604" i="61"/>
  <c r="K596" i="61"/>
  <c r="AL67" i="34"/>
  <c r="AL27" i="34"/>
  <c r="AL83" i="34"/>
  <c r="K666" i="61"/>
  <c r="K644" i="61"/>
  <c r="K634" i="61"/>
  <c r="K626" i="61"/>
  <c r="K616" i="61"/>
  <c r="K606" i="61"/>
  <c r="K598" i="61"/>
  <c r="AL8" i="34"/>
  <c r="AL51" i="34"/>
  <c r="AL19" i="34"/>
  <c r="AL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L43" i="34"/>
  <c r="AL26" i="39"/>
  <c r="AL89" i="39"/>
  <c r="K543" i="61"/>
  <c r="K467" i="61"/>
  <c r="AL73" i="39"/>
  <c r="AL9" i="39"/>
  <c r="AL90" i="39"/>
  <c r="AL112" i="39"/>
  <c r="AL25" i="39"/>
  <c r="K554" i="61"/>
  <c r="K536" i="61"/>
  <c r="K486" i="61"/>
  <c r="K476" i="61"/>
  <c r="K458" i="61"/>
  <c r="AL130" i="39"/>
  <c r="AL66" i="39"/>
  <c r="AL129" i="39"/>
  <c r="AL121" i="39"/>
  <c r="AL57" i="39"/>
  <c r="AL114" i="39"/>
  <c r="AL50" i="39"/>
  <c r="AL72" i="39"/>
  <c r="AL8" i="39"/>
  <c r="K588" i="61"/>
  <c r="K568" i="61"/>
  <c r="K546" i="61"/>
  <c r="K528" i="61"/>
  <c r="K498" i="61"/>
  <c r="K460" i="61"/>
  <c r="K442" i="61"/>
  <c r="AL126" i="39"/>
  <c r="AL102" i="39"/>
  <c r="AL98" i="39"/>
  <c r="AL80" i="39"/>
  <c r="AL34" i="39"/>
  <c r="AL16" i="39"/>
  <c r="AL23" i="39"/>
  <c r="AL120" i="39"/>
  <c r="AL97" i="39"/>
  <c r="AL74" i="39"/>
  <c r="AL56" i="39"/>
  <c r="AL33" i="39"/>
  <c r="AL10" i="39"/>
  <c r="AL96" i="39"/>
  <c r="AL32" i="39"/>
  <c r="K556" i="61"/>
  <c r="K518" i="61"/>
  <c r="K488" i="61"/>
  <c r="K450" i="61"/>
  <c r="AL118" i="39"/>
  <c r="AL70" i="39"/>
  <c r="K587" i="61"/>
  <c r="K577" i="61"/>
  <c r="K555" i="61"/>
  <c r="K537" i="61"/>
  <c r="K517" i="61"/>
  <c r="K497" i="61"/>
  <c r="K477" i="61"/>
  <c r="K459" i="61"/>
  <c r="K441" i="61"/>
  <c r="AL85" i="39"/>
  <c r="AL106" i="39"/>
  <c r="AL88" i="39"/>
  <c r="AL24" i="39"/>
  <c r="AL76" i="39"/>
  <c r="AL52" i="39"/>
  <c r="AL28" i="39"/>
  <c r="AL128" i="39"/>
  <c r="AL105" i="39"/>
  <c r="AL82" i="39"/>
  <c r="AL64" i="39"/>
  <c r="AL41" i="39"/>
  <c r="AL18" i="39"/>
  <c r="K578" i="61"/>
  <c r="K538" i="61"/>
  <c r="K508" i="61"/>
  <c r="K470" i="61"/>
  <c r="AL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L107" i="39"/>
  <c r="AL122" i="39"/>
  <c r="AL104" i="39"/>
  <c r="AL81" i="39"/>
  <c r="AL58" i="39"/>
  <c r="AL40" i="39"/>
  <c r="AL17" i="39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K1052" i="61"/>
  <c r="K1034" i="61"/>
  <c r="K1016" i="61"/>
  <c r="K998" i="61"/>
  <c r="K980" i="61"/>
  <c r="K962" i="61"/>
  <c r="K1051" i="61"/>
  <c r="K1033" i="61"/>
  <c r="K1015" i="61"/>
  <c r="K997" i="61"/>
  <c r="K979" i="61"/>
  <c r="K951" i="61"/>
  <c r="K941" i="61"/>
  <c r="K933" i="61"/>
  <c r="K923" i="61"/>
  <c r="K905" i="61"/>
  <c r="K952" i="61"/>
  <c r="K942" i="61"/>
  <c r="K934" i="61"/>
  <c r="K924" i="61"/>
  <c r="K914" i="61"/>
  <c r="K906" i="61"/>
  <c r="K898" i="61"/>
  <c r="R1059" i="61"/>
  <c r="Q1059" i="61"/>
  <c r="K957" i="61"/>
  <c r="AI129" i="32"/>
  <c r="AI33" i="32"/>
  <c r="AI185" i="32"/>
  <c r="AI25" i="32"/>
  <c r="AI125" i="32"/>
  <c r="AI109" i="32"/>
  <c r="AI21" i="32"/>
  <c r="AI13" i="32"/>
  <c r="AI5" i="32"/>
  <c r="AI177" i="32"/>
  <c r="AI145" i="32"/>
  <c r="AI113" i="32"/>
  <c r="AI81" i="32"/>
  <c r="AI49" i="32"/>
  <c r="AI97" i="32"/>
  <c r="AI153" i="32"/>
  <c r="AI137" i="32"/>
  <c r="AI105" i="32"/>
  <c r="AI73" i="32"/>
  <c r="AI41" i="32"/>
  <c r="AI161" i="32"/>
  <c r="AI65" i="32"/>
  <c r="AI121" i="32"/>
  <c r="AI89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I162" i="32"/>
  <c r="AI130" i="32"/>
  <c r="AI98" i="32"/>
  <c r="AI66" i="32"/>
  <c r="AI34" i="32"/>
  <c r="AI176" i="32"/>
  <c r="AI152" i="32"/>
  <c r="AI128" i="32"/>
  <c r="AI104" i="32"/>
  <c r="AI88" i="32"/>
  <c r="AI64" i="32"/>
  <c r="AI48" i="32"/>
  <c r="AI40" i="32"/>
  <c r="AI32" i="32"/>
  <c r="AI183" i="32"/>
  <c r="AI167" i="32"/>
  <c r="AI159" i="32"/>
  <c r="AI151" i="32"/>
  <c r="AI143" i="32"/>
  <c r="AI135" i="32"/>
  <c r="AI127" i="32"/>
  <c r="AI119" i="32"/>
  <c r="AI111" i="32"/>
  <c r="AI103" i="32"/>
  <c r="AI95" i="32"/>
  <c r="AI79" i="32"/>
  <c r="AI63" i="32"/>
  <c r="AI55" i="32"/>
  <c r="AI47" i="32"/>
  <c r="AI39" i="32"/>
  <c r="AI31" i="32"/>
  <c r="AI23" i="32"/>
  <c r="AI174" i="32"/>
  <c r="AI166" i="32"/>
  <c r="AI158" i="32"/>
  <c r="AI150" i="32"/>
  <c r="AI142" i="32"/>
  <c r="AI134" i="32"/>
  <c r="AI126" i="32"/>
  <c r="AI118" i="32"/>
  <c r="AI110" i="32"/>
  <c r="AI102" i="32"/>
  <c r="AI94" i="32"/>
  <c r="AI86" i="32"/>
  <c r="AI70" i="32"/>
  <c r="AI62" i="32"/>
  <c r="AI54" i="32"/>
  <c r="AI38" i="32"/>
  <c r="AI30" i="32"/>
  <c r="AI168" i="32"/>
  <c r="AI144" i="32"/>
  <c r="AI120" i="32"/>
  <c r="AI96" i="32"/>
  <c r="AI72" i="32"/>
  <c r="AI181" i="32"/>
  <c r="AI165" i="32"/>
  <c r="AI141" i="32"/>
  <c r="AI93" i="32"/>
  <c r="AI77" i="32"/>
  <c r="AI61" i="32"/>
  <c r="AI45" i="32"/>
  <c r="AI188" i="32"/>
  <c r="AI180" i="32"/>
  <c r="AI172" i="32"/>
  <c r="AI148" i="32"/>
  <c r="AI140" i="32"/>
  <c r="AI132" i="32"/>
  <c r="AI124" i="32"/>
  <c r="AI116" i="32"/>
  <c r="AI108" i="32"/>
  <c r="AI100" i="32"/>
  <c r="AI92" i="32"/>
  <c r="AI84" i="32"/>
  <c r="AI76" i="32"/>
  <c r="AI68" i="32"/>
  <c r="AI60" i="32"/>
  <c r="AI44" i="32"/>
  <c r="AI36" i="32"/>
  <c r="AI28" i="32"/>
  <c r="AI184" i="32"/>
  <c r="AI112" i="32"/>
  <c r="AI80" i="32"/>
  <c r="AI56" i="32"/>
  <c r="AI24" i="32"/>
  <c r="AI189" i="32"/>
  <c r="AI173" i="32"/>
  <c r="AI157" i="32"/>
  <c r="AI149" i="32"/>
  <c r="AI133" i="32"/>
  <c r="AI117" i="32"/>
  <c r="AI101" i="32"/>
  <c r="AI85" i="32"/>
  <c r="AI69" i="32"/>
  <c r="AI53" i="32"/>
  <c r="AI37" i="32"/>
  <c r="AI29" i="32"/>
  <c r="AI187" i="32"/>
  <c r="AI179" i="32"/>
  <c r="AI171" i="32"/>
  <c r="AI163" i="32"/>
  <c r="AI155" i="32"/>
  <c r="AI147" i="32"/>
  <c r="AI139" i="32"/>
  <c r="AI131" i="32"/>
  <c r="AI123" i="32"/>
  <c r="AI107" i="32"/>
  <c r="AI99" i="32"/>
  <c r="AI83" i="32"/>
  <c r="AI75" i="32"/>
  <c r="AI67" i="32"/>
  <c r="AI59" i="32"/>
  <c r="AI51" i="32"/>
  <c r="AI43" i="32"/>
  <c r="AI35" i="32"/>
  <c r="AI27" i="32"/>
  <c r="AL82" i="34"/>
  <c r="AL74" i="34"/>
  <c r="AL66" i="34"/>
  <c r="AL58" i="34"/>
  <c r="AL50" i="34"/>
  <c r="AL42" i="34"/>
  <c r="AL34" i="34"/>
  <c r="AL26" i="34"/>
  <c r="AL18" i="34"/>
  <c r="AL73" i="34"/>
  <c r="AL57" i="34"/>
  <c r="AL49" i="34"/>
  <c r="AL41" i="34"/>
  <c r="AL33" i="34"/>
  <c r="AL25" i="34"/>
  <c r="AL17" i="34"/>
  <c r="L681" i="61"/>
  <c r="AL84" i="34"/>
  <c r="AL80" i="34"/>
  <c r="AL72" i="34"/>
  <c r="AL64" i="34"/>
  <c r="AL56" i="34"/>
  <c r="AL48" i="34"/>
  <c r="AL40" i="34"/>
  <c r="AL32" i="34"/>
  <c r="AL24" i="34"/>
  <c r="AL16" i="34"/>
  <c r="AL79" i="34"/>
  <c r="AL71" i="34"/>
  <c r="AL63" i="34"/>
  <c r="AL55" i="34"/>
  <c r="AL47" i="34"/>
  <c r="AL31" i="34"/>
  <c r="AL23" i="34"/>
  <c r="AL15" i="34"/>
  <c r="AL78" i="34"/>
  <c r="AL70" i="34"/>
  <c r="AL62" i="34"/>
  <c r="AL46" i="34"/>
  <c r="AL38" i="34"/>
  <c r="AL30" i="34"/>
  <c r="AL22" i="34"/>
  <c r="AL77" i="34"/>
  <c r="AL69" i="34"/>
  <c r="AL61" i="34"/>
  <c r="AL53" i="34"/>
  <c r="AL45" i="34"/>
  <c r="AL37" i="34"/>
  <c r="AL21" i="34"/>
  <c r="AL13" i="34"/>
  <c r="AL14" i="34"/>
  <c r="AL76" i="34"/>
  <c r="AL52" i="34"/>
  <c r="AL44" i="34"/>
  <c r="AL36" i="34"/>
  <c r="AL28" i="34"/>
  <c r="AL20" i="34"/>
  <c r="AK3" i="39"/>
  <c r="AL127" i="39"/>
  <c r="AL119" i="39"/>
  <c r="AL111" i="39"/>
  <c r="AL103" i="39"/>
  <c r="AL95" i="39"/>
  <c r="AL87" i="39"/>
  <c r="AL79" i="39"/>
  <c r="AL71" i="39"/>
  <c r="AL63" i="39"/>
  <c r="AL55" i="39"/>
  <c r="AL47" i="39"/>
  <c r="AL39" i="39"/>
  <c r="AL31" i="39"/>
  <c r="AL15" i="39"/>
  <c r="AL7" i="39"/>
  <c r="AL110" i="39"/>
  <c r="AL94" i="39"/>
  <c r="AL86" i="39"/>
  <c r="AL78" i="39"/>
  <c r="AL62" i="39"/>
  <c r="AL54" i="39"/>
  <c r="AL46" i="39"/>
  <c r="AL38" i="39"/>
  <c r="AL30" i="39"/>
  <c r="AL22" i="39"/>
  <c r="AL14" i="39"/>
  <c r="AL6" i="39"/>
  <c r="AL117" i="39"/>
  <c r="AL101" i="39"/>
  <c r="AL69" i="39"/>
  <c r="AL53" i="39"/>
  <c r="AL37" i="39"/>
  <c r="AL13" i="39"/>
  <c r="AL124" i="39"/>
  <c r="AL116" i="39"/>
  <c r="AL108" i="39"/>
  <c r="AL100" i="39"/>
  <c r="AL92" i="39"/>
  <c r="AL84" i="39"/>
  <c r="AL68" i="39"/>
  <c r="AL60" i="39"/>
  <c r="AL44" i="39"/>
  <c r="AL36" i="39"/>
  <c r="AL20" i="39"/>
  <c r="AL12" i="39"/>
  <c r="AL125" i="39"/>
  <c r="AL109" i="39"/>
  <c r="AL93" i="39"/>
  <c r="AL77" i="39"/>
  <c r="AL61" i="39"/>
  <c r="AL45" i="39"/>
  <c r="AL29" i="39"/>
  <c r="AL21" i="39"/>
  <c r="AL5" i="39"/>
  <c r="AL123" i="39"/>
  <c r="AL115" i="39"/>
  <c r="AL99" i="39"/>
  <c r="AL91" i="39"/>
  <c r="AL83" i="39"/>
  <c r="AL75" i="39"/>
  <c r="AL67" i="39"/>
  <c r="AL59" i="39"/>
  <c r="AL51" i="39"/>
  <c r="AL43" i="39"/>
  <c r="AL35" i="39"/>
  <c r="AL27" i="39"/>
  <c r="AL19" i="39"/>
  <c r="AL11" i="39"/>
  <c r="J6" i="61"/>
  <c r="J20" i="61" s="1"/>
  <c r="K6" i="61"/>
  <c r="K20" i="61" s="1"/>
  <c r="AI3" i="39" l="1"/>
  <c r="AQ3" i="19"/>
  <c r="AI4" i="15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393" i="61" l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J82" i="61" l="1"/>
  <c r="AI11" i="15" l="1"/>
  <c r="AI27" i="15"/>
  <c r="AI43" i="15"/>
  <c r="AI59" i="15"/>
  <c r="AI75" i="15"/>
  <c r="AI24" i="15"/>
  <c r="AI36" i="15"/>
  <c r="AI50" i="15"/>
  <c r="AI67" i="15"/>
  <c r="AI80" i="15"/>
  <c r="AI71" i="15" l="1"/>
  <c r="AI55" i="15"/>
  <c r="AI39" i="15"/>
  <c r="AI23" i="15"/>
  <c r="AI7" i="15"/>
  <c r="AI83" i="15"/>
  <c r="AI51" i="15"/>
  <c r="AI35" i="15"/>
  <c r="AI19" i="15"/>
  <c r="AI79" i="15"/>
  <c r="AI63" i="15"/>
  <c r="AI47" i="15"/>
  <c r="AI31" i="15"/>
  <c r="AI15" i="15"/>
  <c r="AI86" i="15"/>
  <c r="AI82" i="15"/>
  <c r="AI78" i="15"/>
  <c r="AI74" i="15"/>
  <c r="AI70" i="15"/>
  <c r="AI66" i="15"/>
  <c r="AI62" i="15"/>
  <c r="AI58" i="15"/>
  <c r="AI54" i="15"/>
  <c r="AI46" i="15"/>
  <c r="AI42" i="15"/>
  <c r="AI38" i="15"/>
  <c r="AI34" i="15"/>
  <c r="AI30" i="15"/>
  <c r="AI26" i="15"/>
  <c r="AI22" i="15"/>
  <c r="AI18" i="15"/>
  <c r="AI14" i="15"/>
  <c r="AI10" i="15"/>
  <c r="AI6" i="15"/>
  <c r="AI85" i="15"/>
  <c r="AI81" i="15"/>
  <c r="AI77" i="15"/>
  <c r="AI73" i="15"/>
  <c r="AI69" i="15"/>
  <c r="AI65" i="15"/>
  <c r="AI61" i="15"/>
  <c r="AI57" i="15"/>
  <c r="AI53" i="15"/>
  <c r="AI49" i="15"/>
  <c r="AI45" i="15"/>
  <c r="AI41" i="15"/>
  <c r="AI37" i="15"/>
  <c r="AI33" i="15"/>
  <c r="AI29" i="15"/>
  <c r="AI25" i="15"/>
  <c r="AI21" i="15"/>
  <c r="AI17" i="15"/>
  <c r="AI13" i="15"/>
  <c r="AI9" i="15"/>
  <c r="AI5" i="15"/>
  <c r="AI84" i="15"/>
  <c r="AI76" i="15"/>
  <c r="AI72" i="15"/>
  <c r="AI68" i="15"/>
  <c r="AI64" i="15"/>
  <c r="AI60" i="15"/>
  <c r="AI56" i="15"/>
  <c r="AI52" i="15"/>
  <c r="AI48" i="15"/>
  <c r="AI44" i="15"/>
  <c r="AI40" i="15"/>
  <c r="AI32" i="15"/>
  <c r="AI28" i="15"/>
  <c r="AI20" i="15"/>
  <c r="AI16" i="15"/>
  <c r="AI12" i="15"/>
  <c r="AI8" i="15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I3" i="15"/>
  <c r="K22" i="61"/>
  <c r="K34" i="61" s="1"/>
  <c r="K74" i="6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J210" i="61" s="1"/>
  <c r="AH3" i="32" l="1"/>
  <c r="AI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16" i="61"/>
  <c r="J410" i="61"/>
  <c r="J399" i="6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81" i="6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P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M3" i="30"/>
  <c r="Q747" i="61"/>
  <c r="AG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9" i="61" l="1"/>
  <c r="P433" i="61"/>
  <c r="O1069" i="61"/>
  <c r="P1067" i="61"/>
  <c r="P684" i="61"/>
  <c r="P890" i="61"/>
  <c r="P590" i="61"/>
  <c r="P82" i="61"/>
  <c r="J105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F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Q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N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H3" i="34"/>
  <c r="AJ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L3" i="34"/>
  <c r="AI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6" i="61"/>
  <c r="L393" i="61"/>
  <c r="L371" i="61"/>
  <c r="L338" i="61"/>
  <c r="L321" i="61"/>
  <c r="L289" i="61"/>
  <c r="L432" i="61"/>
  <c r="L223" i="61"/>
  <c r="M410" i="61"/>
  <c r="M399" i="61"/>
  <c r="M386" i="61"/>
  <c r="M360" i="61"/>
  <c r="M309" i="61"/>
  <c r="M295" i="61"/>
  <c r="M281" i="61"/>
  <c r="M265" i="61"/>
  <c r="M254" i="61"/>
  <c r="M236" i="61"/>
  <c r="L410" i="61"/>
  <c r="L399" i="61"/>
  <c r="L386" i="61"/>
  <c r="L360" i="61"/>
  <c r="L309" i="61"/>
  <c r="L295" i="61"/>
  <c r="L281" i="61"/>
  <c r="L265" i="61"/>
  <c r="L236" i="61"/>
  <c r="M416" i="61"/>
  <c r="M393" i="61"/>
  <c r="M371" i="61"/>
  <c r="M338" i="61"/>
  <c r="M321" i="61"/>
  <c r="M289" i="61"/>
  <c r="M432" i="61"/>
  <c r="M223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L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254" i="61"/>
  <c r="K236" i="61"/>
  <c r="R321" i="61"/>
  <c r="R371" i="61"/>
  <c r="K371" i="61"/>
  <c r="K338" i="61"/>
  <c r="K410" i="61"/>
  <c r="K399" i="61"/>
  <c r="K386" i="61"/>
  <c r="K360" i="61"/>
  <c r="K309" i="61"/>
  <c r="K295" i="61"/>
  <c r="K223" i="6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81" i="61"/>
  <c r="K265" i="61"/>
  <c r="R338" i="61"/>
  <c r="K321" i="61"/>
  <c r="K416" i="61"/>
  <c r="K393" i="61"/>
  <c r="K432" i="6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H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289" i="61"/>
  <c r="L433" i="61"/>
  <c r="R433" i="61" s="1"/>
  <c r="M433" i="61"/>
  <c r="K426" i="61"/>
  <c r="L591" i="61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J179" i="61"/>
  <c r="J180" i="61" l="1"/>
  <c r="J711" i="61"/>
  <c r="J890" i="61" s="1"/>
  <c r="J891" i="61" s="1"/>
  <c r="J1069" i="61" l="1"/>
  <c r="J1070" i="61" s="1"/>
</calcChain>
</file>

<file path=xl/comments1.xml><?xml version="1.0" encoding="utf-8"?>
<comments xmlns="http://schemas.openxmlformats.org/spreadsheetml/2006/main">
  <authors>
    <author>HP</author>
  </authors>
  <commentList>
    <comment ref="AQ10" authorId="0" shapeId="0">
      <text>
        <r>
          <rPr>
            <b/>
            <sz val="9"/>
            <color indexed="81"/>
            <rFont val="Tahoma"/>
            <charset val="222"/>
          </rPr>
          <t>HP:</t>
        </r>
        <r>
          <rPr>
            <sz val="9"/>
            <color indexed="81"/>
            <rFont val="Tahoma"/>
            <charset val="22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asus pc</author>
  </authors>
  <commentList>
    <comment ref="H1" authorId="0" shapeId="0">
      <text>
        <r>
          <rPr>
            <b/>
            <sz val="9"/>
            <color indexed="81"/>
            <rFont val="Tahoma"/>
            <charset val="222"/>
          </rPr>
          <t>เอาข้อมูลมาจากการส่งงบตรวจสอบเบี้ยงต้น</t>
        </r>
        <r>
          <rPr>
            <sz val="9"/>
            <color indexed="81"/>
            <rFont val="Tahoma"/>
            <charset val="22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charset val="222"/>
          </rPr>
          <t>asus pc:
เอาข้อมูลมาก้อนข้อมูลตรวจคุณภาพบัญชี C5308
ที่เป็นไฟล์ EX</t>
        </r>
        <r>
          <rPr>
            <sz val="9"/>
            <color indexed="81"/>
            <rFont val="Tahoma"/>
            <charset val="22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charset val="222"/>
          </rPr>
          <t>ปริ้นรายงานสรุปเสน ผอ เขตและลงประสัมพันธ์</t>
        </r>
      </text>
    </comment>
  </commentList>
</comments>
</file>

<file path=xl/sharedStrings.xml><?xml version="1.0" encoding="utf-8"?>
<sst xmlns="http://schemas.openxmlformats.org/spreadsheetml/2006/main" count="16540" uniqueCount="3360">
  <si>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</si>
  <si>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</si>
  <si>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</si>
  <si>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</si>
  <si>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</si>
  <si>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</si>
  <si>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</si>
  <si>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</si>
  <si>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</si>
  <si>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</si>
  <si>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</si>
  <si>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</si>
  <si>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00408 สำนักงานสาธารณสุขอำเภอบ้านผือ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</si>
  <si>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</si>
  <si>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</si>
  <si>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</si>
  <si>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</si>
  <si>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</si>
  <si>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</si>
  <si>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</si>
  <si>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</si>
  <si>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</si>
  <si>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</si>
  <si>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</si>
  <si>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</si>
  <si>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</si>
  <si>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</si>
  <si>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</si>
  <si>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</si>
  <si>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</si>
  <si>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</si>
  <si>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</si>
  <si>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</si>
  <si>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</si>
  <si>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</si>
  <si>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</si>
  <si>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</si>
  <si>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</si>
  <si>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</si>
  <si>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</si>
  <si>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</si>
  <si>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</si>
  <si>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</si>
  <si>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</si>
  <si>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</si>
  <si>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</si>
  <si>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</si>
  <si>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</si>
  <si>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</si>
  <si>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</si>
  <si>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</si>
  <si>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</si>
  <si>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</si>
  <si>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</si>
  <si>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</si>
  <si>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</si>
  <si>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</si>
  <si>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</si>
  <si>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</si>
  <si>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</si>
  <si>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</si>
  <si>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</si>
  <si>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</si>
  <si>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</si>
  <si>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</si>
  <si>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</si>
  <si>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</si>
  <si>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</si>
  <si>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</si>
  <si>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</si>
  <si>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</si>
  <si>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</si>
  <si>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</si>
  <si>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</si>
  <si>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</si>
  <si>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</si>
  <si>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</si>
  <si>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</si>
  <si>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</si>
  <si>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</si>
  <si>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</si>
  <si>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</si>
  <si>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</si>
  <si>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</si>
  <si>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</si>
  <si>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</si>
  <si>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</si>
  <si>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</si>
  <si>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</si>
  <si>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</si>
  <si>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</si>
  <si>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</si>
  <si>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</si>
  <si>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</si>
  <si>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</si>
  <si>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</si>
  <si>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</si>
  <si>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</si>
  <si>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</si>
  <si>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</si>
  <si>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</si>
  <si>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</si>
  <si>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</si>
  <si>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</si>
  <si>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</si>
  <si>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</si>
  <si>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</si>
  <si>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</si>
  <si>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</si>
  <si>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</si>
  <si>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</si>
  <si>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</si>
  <si>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</si>
  <si>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</si>
  <si>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</si>
  <si>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</si>
  <si>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</si>
  <si>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</si>
  <si>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</si>
  <si>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</si>
  <si>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</si>
  <si>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</si>
  <si>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</si>
  <si>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</si>
  <si>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</si>
  <si>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</si>
  <si>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</si>
  <si>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</si>
  <si>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</si>
  <si>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</si>
  <si>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</si>
  <si>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</si>
  <si>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</si>
  <si>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</si>
  <si>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</si>
  <si>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</si>
  <si>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</si>
  <si>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</si>
  <si>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</si>
  <si>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</si>
  <si>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</si>
  <si>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</si>
  <si>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</si>
  <si>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</si>
  <si>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</si>
  <si>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</si>
  <si>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</si>
  <si>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</si>
  <si>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</si>
  <si>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</si>
  <si>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</si>
  <si>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</si>
  <si>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</si>
  <si>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</si>
  <si>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</si>
  <si>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</si>
  <si>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</si>
  <si>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</si>
  <si>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</si>
  <si>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</si>
  <si>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</si>
  <si>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</si>
  <si>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</si>
  <si>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</si>
  <si>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</si>
  <si>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</si>
  <si>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</si>
  <si>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</si>
  <si>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</si>
  <si>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</si>
  <si>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</si>
  <si>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</si>
  <si>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</si>
  <si>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</si>
  <si>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</si>
  <si>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</si>
  <si>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</si>
  <si>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</si>
  <si>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</si>
  <si>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</si>
  <si>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</si>
  <si>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</si>
  <si>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</si>
  <si>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</si>
  <si>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</si>
  <si>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</si>
  <si>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</si>
  <si>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</si>
  <si>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</si>
  <si>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</si>
  <si>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</si>
  <si>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</si>
  <si>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</si>
  <si>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</si>
  <si>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</si>
  <si>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</si>
  <si>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</si>
  <si>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</si>
  <si>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</si>
  <si>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</si>
  <si>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</si>
  <si>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</si>
  <si>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</si>
  <si>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</si>
  <si>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</si>
  <si>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</si>
  <si>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</si>
  <si>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</si>
  <si>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</si>
  <si>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</si>
  <si>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</si>
  <si>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</si>
  <si>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</si>
  <si>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</si>
  <si>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</si>
  <si>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</si>
  <si>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</si>
  <si>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</si>
  <si>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</si>
  <si>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</si>
  <si>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</si>
  <si>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</si>
  <si>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</si>
  <si>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</si>
  <si>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</si>
  <si>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</si>
  <si>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</si>
  <si>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</si>
  <si>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</si>
  <si>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</si>
  <si>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</si>
  <si>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</si>
  <si>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</si>
  <si>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</si>
  <si>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</si>
  <si>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</si>
  <si>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</si>
  <si>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</si>
  <si>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</si>
  <si>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</si>
  <si>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</si>
  <si>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</si>
  <si>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</si>
  <si>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</si>
  <si>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</si>
  <si>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</si>
  <si>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</si>
  <si>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</si>
  <si>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</si>
  <si>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</si>
  <si>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</si>
  <si>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</si>
  <si>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</si>
  <si>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</si>
  <si>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</si>
  <si>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</si>
  <si>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</si>
  <si>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</si>
  <si>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</si>
  <si>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</si>
  <si>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</si>
  <si>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</si>
  <si>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</si>
  <si>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</si>
  <si>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</si>
  <si>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</si>
  <si>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</si>
  <si>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</si>
  <si>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</si>
  <si>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</si>
  <si>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</si>
  <si>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</si>
  <si>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</si>
  <si>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</si>
  <si>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</si>
  <si>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</si>
  <si>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</si>
  <si>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</si>
  <si>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</si>
  <si>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</si>
  <si>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</si>
  <si>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</si>
  <si>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</si>
  <si>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</si>
  <si>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</si>
  <si>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</si>
  <si>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</si>
  <si>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</si>
  <si>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</si>
  <si>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</si>
  <si>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</si>
  <si>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</si>
  <si>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</si>
  <si>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</si>
  <si>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</si>
  <si>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</si>
  <si>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</si>
  <si>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</si>
  <si>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</si>
  <si>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</si>
  <si>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</si>
  <si>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</si>
  <si>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</si>
  <si>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</si>
  <si>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</si>
  <si>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</si>
  <si>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</si>
  <si>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</si>
  <si>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</si>
  <si>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</si>
  <si>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</si>
  <si>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</si>
  <si>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</si>
  <si>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</si>
  <si>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</si>
  <si>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</si>
  <si>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</si>
  <si>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</si>
  <si>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</si>
  <si>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</si>
  <si>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</si>
  <si>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</si>
  <si>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</si>
  <si>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</si>
  <si>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</si>
  <si>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</si>
  <si>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</si>
  <si>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</si>
  <si>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</si>
  <si>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</si>
  <si>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</si>
  <si>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</si>
  <si>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</si>
  <si>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</si>
  <si>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</si>
  <si>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</si>
  <si>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</si>
  <si>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</si>
  <si>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</si>
  <si>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</si>
  <si>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</si>
  <si>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</si>
  <si>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</si>
  <si>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</si>
  <si>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</si>
  <si>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</si>
  <si>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</si>
  <si>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</si>
  <si>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</si>
  <si>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</si>
  <si>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</si>
  <si>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</si>
  <si>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</si>
  <si>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</si>
  <si>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</si>
  <si>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</si>
  <si>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</si>
  <si>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</si>
  <si>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</si>
  <si>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</si>
  <si>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</si>
  <si>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</si>
  <si>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</si>
  <si>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</si>
  <si>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</si>
  <si>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</si>
  <si>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</si>
  <si>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</si>
  <si>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</si>
  <si>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</si>
  <si>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</si>
  <si>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</si>
  <si>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</si>
  <si>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</si>
  <si>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</si>
  <si>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</si>
  <si>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</si>
  <si>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</si>
  <si>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</si>
  <si>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</si>
  <si>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</si>
  <si>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</si>
  <si>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</si>
  <si>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</si>
  <si>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</si>
  <si>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</si>
  <si>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</si>
  <si>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</si>
  <si>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</si>
  <si>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</si>
  <si>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</si>
  <si>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</si>
  <si>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</si>
  <si>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</si>
  <si>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</si>
  <si>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</si>
  <si>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</si>
  <si>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</si>
  <si>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</si>
  <si>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</si>
  <si>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</si>
  <si>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</si>
  <si>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</si>
  <si>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</si>
  <si>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</si>
  <si>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</si>
  <si>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</si>
  <si>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</si>
  <si>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</si>
  <si>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</si>
  <si>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</si>
  <si>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</si>
  <si>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</si>
  <si>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</si>
  <si>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</si>
  <si>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</si>
  <si>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</si>
  <si>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</si>
  <si>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</si>
  <si>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</si>
  <si>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</si>
  <si>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</si>
  <si>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</si>
  <si>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</si>
  <si>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</si>
  <si>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</si>
  <si>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</si>
  <si>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</si>
  <si>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</si>
  <si>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</si>
  <si>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</si>
  <si>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</si>
  <si>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</si>
  <si>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</si>
  <si>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</si>
  <si>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</si>
  <si>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</si>
  <si>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</si>
  <si>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</si>
  <si>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</si>
  <si>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</si>
  <si>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</si>
  <si>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</si>
  <si>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</si>
  <si>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</si>
  <si>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</si>
  <si>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</si>
  <si>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</si>
  <si>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</si>
  <si>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</si>
  <si>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</si>
  <si>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</si>
  <si>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</si>
  <si>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</si>
  <si>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</si>
  <si>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</si>
  <si>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</si>
  <si>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</si>
  <si>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</si>
  <si>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</si>
  <si>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</si>
  <si>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</si>
  <si>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</si>
  <si>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</si>
  <si>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</si>
  <si>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</si>
  <si>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</si>
  <si>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</si>
  <si>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</si>
  <si>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</si>
  <si>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</si>
  <si>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</si>
  <si>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</si>
  <si>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</si>
  <si>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</si>
  <si>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</si>
  <si>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</si>
  <si>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</si>
  <si>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</si>
  <si>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</si>
  <si>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</si>
  <si>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</si>
  <si>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</si>
  <si>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</si>
  <si>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</si>
  <si>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</si>
  <si>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</si>
  <si>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</si>
  <si>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</si>
  <si>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</si>
  <si>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</si>
  <si>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</si>
  <si>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</si>
  <si>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</si>
  <si>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</si>
  <si>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</si>
  <si>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</si>
  <si>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</si>
  <si>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</si>
  <si>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</si>
  <si>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</si>
  <si>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</si>
  <si>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</si>
  <si>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</si>
  <si>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</si>
  <si>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</si>
  <si>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</si>
  <si>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</si>
  <si>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</si>
  <si>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</si>
  <si>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</si>
  <si>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</si>
  <si>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</si>
  <si>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</si>
  <si>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</si>
  <si>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</si>
  <si>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</si>
  <si>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</si>
  <si>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</si>
  <si>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</si>
  <si>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</si>
  <si>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</si>
  <si>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</si>
  <si>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</si>
  <si>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</si>
  <si>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</si>
  <si>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</si>
  <si>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</si>
  <si>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</si>
  <si>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</si>
  <si>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</si>
  <si>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</si>
  <si>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</si>
  <si>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</si>
  <si>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</si>
  <si>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</si>
  <si>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</si>
  <si>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</si>
  <si>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</si>
  <si>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</si>
  <si>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</si>
  <si>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</si>
  <si>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</si>
  <si>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</si>
  <si>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</si>
  <si>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</si>
  <si>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</si>
  <si>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</si>
  <si>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</si>
  <si>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</si>
  <si>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</si>
  <si>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</si>
  <si>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</si>
  <si>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</si>
  <si>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</si>
  <si>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</si>
  <si>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</si>
  <si>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</si>
  <si>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</si>
  <si>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</si>
  <si>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</si>
  <si>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</si>
  <si>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</si>
  <si>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</si>
  <si>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</si>
  <si>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</si>
  <si>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</si>
  <si>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</si>
  <si>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</si>
  <si>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</si>
  <si>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</si>
  <si>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</si>
  <si>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</si>
  <si>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</si>
  <si>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</si>
  <si>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</si>
  <si>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</si>
  <si>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</si>
  <si>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</si>
  <si>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</si>
  <si>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</si>
  <si>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</si>
  <si>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</si>
  <si>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</si>
  <si>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</si>
  <si>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</si>
  <si>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</si>
  <si>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</si>
  <si>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</si>
  <si>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</si>
  <si>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</si>
  <si>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</si>
  <si>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</si>
  <si>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</si>
  <si>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</si>
  <si>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</si>
  <si>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</si>
  <si>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</si>
  <si>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</si>
  <si>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</si>
  <si>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</si>
  <si>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</si>
  <si>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</si>
  <si>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</si>
  <si>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</si>
  <si>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</si>
  <si>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</si>
  <si>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</si>
  <si>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</si>
  <si>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</si>
  <si>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</si>
  <si>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</si>
  <si>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</si>
  <si>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</si>
  <si>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</si>
  <si>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</si>
  <si>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</si>
  <si>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</si>
  <si>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</si>
  <si>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</si>
  <si>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</si>
  <si>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</si>
  <si>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</si>
  <si>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</si>
  <si>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</si>
  <si>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</si>
  <si>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</si>
  <si>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</si>
  <si>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</si>
  <si>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</si>
  <si>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</si>
  <si>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</si>
  <si>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</si>
  <si>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</si>
  <si>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</si>
  <si>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</si>
  <si>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</si>
  <si>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</si>
  <si>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</si>
  <si>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</si>
  <si>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</si>
  <si>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</si>
  <si>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</si>
  <si>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</si>
  <si>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</si>
  <si>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</si>
  <si>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</si>
  <si>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</si>
  <si>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</si>
  <si>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</si>
  <si>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</si>
  <si>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</si>
  <si>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</si>
  <si>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</si>
  <si>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</si>
  <si>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</si>
  <si>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</si>
  <si>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</si>
  <si>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</si>
  <si>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</si>
  <si>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</si>
  <si>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</si>
  <si>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</si>
  <si>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</si>
  <si>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</si>
  <si>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</si>
  <si>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</si>
  <si>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</si>
  <si>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</si>
  <si>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</si>
  <si>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</si>
  <si>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</si>
  <si>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</si>
  <si>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</si>
  <si>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</si>
  <si>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</si>
  <si>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</si>
  <si>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</si>
  <si>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</si>
  <si>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</si>
  <si>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</si>
  <si>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</si>
  <si>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</si>
  <si>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</si>
  <si>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</si>
  <si>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</si>
  <si>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</si>
  <si>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</si>
  <si>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</si>
  <si>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</si>
  <si>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</si>
  <si>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</si>
  <si>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</si>
  <si>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</si>
  <si>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</si>
  <si>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</si>
  <si>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</si>
  <si>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</si>
  <si>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</si>
  <si>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</si>
  <si>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</si>
  <si>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</si>
  <si>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</si>
  <si>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</si>
  <si>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</si>
  <si>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</si>
  <si>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</si>
  <si>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</si>
  <si>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</si>
  <si>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</si>
  <si>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</si>
  <si>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</si>
  <si>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</si>
  <si>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</si>
  <si>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</si>
  <si>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</si>
  <si>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</si>
  <si>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</si>
  <si>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</si>
  <si>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</si>
  <si>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</si>
  <si>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</si>
  <si>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</si>
  <si>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</si>
  <si>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</si>
  <si>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</si>
  <si>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</si>
  <si>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</si>
  <si>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</si>
  <si>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</si>
  <si>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</si>
  <si>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</si>
  <si>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</si>
  <si>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</si>
  <si>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</si>
  <si>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</si>
  <si>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</si>
  <si>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</si>
  <si>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</si>
  <si>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</si>
  <si>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</si>
  <si>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</si>
  <si>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</si>
  <si>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</si>
  <si>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</si>
  <si>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</si>
  <si>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</si>
  <si>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</si>
  <si>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</si>
  <si>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</si>
  <si>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</si>
  <si>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</si>
  <si>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</si>
  <si>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</si>
  <si>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</si>
  <si>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</si>
  <si>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</si>
  <si>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</si>
  <si>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</si>
  <si>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</si>
  <si>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</si>
  <si>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</si>
  <si>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</si>
  <si>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</si>
  <si>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</si>
  <si>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</si>
  <si>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</si>
  <si>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</si>
  <si>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</si>
  <si>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</si>
  <si>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</si>
  <si>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</si>
  <si>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</si>
  <si>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</si>
  <si>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</si>
  <si>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</si>
  <si>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</si>
  <si>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</si>
  <si>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</si>
  <si>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</si>
  <si>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</si>
  <si>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</si>
  <si>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</si>
  <si>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</si>
  <si>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</si>
  <si>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</si>
  <si>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</si>
  <si>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</si>
  <si>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</si>
  <si>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</si>
  <si>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</si>
  <si>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</si>
  <si>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</si>
  <si>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</si>
  <si>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</si>
  <si>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</si>
  <si>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</si>
  <si>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</si>
  <si>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</si>
  <si>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</si>
  <si>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</si>
  <si>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</si>
  <si>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</si>
  <si>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</si>
  <si>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</si>
  <si>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</si>
  <si>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</si>
  <si>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</si>
  <si>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</si>
  <si>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</si>
  <si>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</si>
  <si>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</si>
  <si>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</si>
  <si>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</si>
  <si>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</si>
  <si>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</si>
  <si>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</si>
  <si>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</si>
  <si>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</si>
  <si>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</si>
  <si>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</si>
  <si>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</si>
  <si>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</si>
  <si>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</si>
  <si>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</si>
  <si>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</si>
  <si>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</si>
  <si>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</si>
  <si>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</si>
  <si>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</si>
  <si>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</si>
  <si>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</si>
  <si>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</si>
  <si>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</si>
  <si>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</si>
  <si>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</si>
  <si>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</si>
  <si>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</si>
  <si>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</si>
  <si>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</si>
  <si>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</si>
  <si>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</si>
  <si>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</si>
  <si>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</si>
  <si>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</si>
  <si>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</si>
  <si>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</si>
  <si>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</si>
  <si>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</si>
  <si>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</si>
  <si>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</si>
  <si>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</si>
  <si>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</si>
  <si>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</si>
  <si>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</si>
  <si>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</si>
  <si>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</si>
  <si>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</si>
  <si>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</si>
  <si>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</si>
  <si>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</si>
  <si>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</si>
  <si>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</si>
  <si>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</si>
  <si>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</si>
  <si>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</si>
  <si>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</si>
  <si>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</si>
  <si>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</si>
  <si>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</si>
  <si>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</si>
  <si>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</si>
  <si>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</si>
  <si>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</si>
  <si>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</si>
  <si>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</si>
  <si>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</si>
  <si>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</si>
  <si>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</si>
  <si>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</si>
  <si>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</si>
  <si>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</si>
  <si>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</si>
  <si>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</si>
  <si>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</si>
  <si>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</si>
  <si>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</si>
  <si>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</si>
  <si>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</si>
  <si>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</si>
  <si>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</si>
  <si>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</si>
  <si>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</si>
  <si>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</si>
  <si>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</si>
  <si>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</si>
  <si>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</si>
  <si>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</si>
  <si>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</si>
  <si>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</si>
  <si>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</si>
  <si>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</si>
  <si>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</si>
  <si>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</si>
  <si>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</si>
  <si>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</si>
  <si>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</si>
  <si>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</si>
  <si>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</si>
  <si>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</si>
  <si>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</si>
  <si>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</si>
  <si>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</si>
  <si>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</si>
  <si>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</si>
  <si>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</si>
  <si>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</si>
  <si>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</si>
  <si>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</si>
  <si>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</si>
  <si>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</si>
  <si>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</si>
  <si>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</si>
  <si>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</si>
  <si>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</si>
  <si>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</si>
  <si>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</si>
  <si>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</si>
  <si>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</si>
  <si>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</si>
  <si>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</si>
  <si>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</si>
  <si>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</si>
  <si>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</si>
  <si>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</si>
  <si>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</si>
  <si>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</si>
  <si>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</si>
  <si>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</si>
  <si>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</si>
  <si>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</si>
  <si>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</si>
  <si>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</si>
  <si>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</si>
  <si>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</si>
  <si>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</si>
  <si>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</si>
  <si>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</si>
  <si>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</si>
  <si>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</si>
  <si>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</si>
  <si>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</si>
  <si>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</si>
  <si>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</si>
  <si>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</si>
  <si>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</si>
  <si>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</si>
  <si>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</si>
  <si>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</si>
  <si>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</si>
  <si>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</si>
  <si>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</si>
  <si>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</si>
  <si>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</si>
  <si>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</si>
  <si>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</si>
  <si>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</si>
  <si>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</si>
  <si>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</si>
  <si>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</si>
  <si>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</si>
  <si>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</si>
  <si>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</si>
  <si>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</si>
  <si>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</si>
  <si>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</si>
  <si>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</si>
  <si>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</si>
  <si>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</si>
  <si>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</si>
  <si>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</si>
  <si>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</si>
  <si>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</si>
  <si>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</si>
  <si>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</si>
  <si>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</si>
  <si>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</si>
  <si>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</si>
  <si>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</si>
  <si>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</si>
  <si>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</si>
  <si>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</si>
  <si>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</si>
  <si>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</si>
  <si>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</si>
  <si>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</si>
  <si>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</si>
  <si>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</si>
  <si>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</si>
  <si>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</si>
  <si>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</si>
  <si>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</si>
  <si>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</si>
  <si>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</si>
  <si>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</si>
  <si>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</si>
  <si>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</si>
  <si>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</si>
  <si>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</si>
  <si>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</si>
  <si>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</si>
  <si>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</si>
  <si>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</si>
  <si>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</si>
  <si>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</si>
  <si>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</si>
  <si>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</si>
  <si>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</si>
  <si>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</si>
  <si>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</si>
  <si>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</si>
  <si>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</si>
  <si>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</si>
  <si>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</si>
  <si>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</si>
  <si>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</si>
  <si>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</si>
  <si>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</si>
  <si>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</si>
  <si>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</si>
  <si>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</si>
  <si>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</si>
  <si>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</si>
  <si>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</si>
  <si>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</si>
  <si>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</si>
  <si>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</si>
  <si>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</si>
  <si>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</si>
  <si>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</si>
  <si>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</si>
  <si>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</si>
  <si>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</si>
  <si>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</si>
  <si>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</si>
  <si>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</si>
  <si>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</si>
  <si>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</si>
  <si>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</si>
  <si>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</si>
  <si>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</si>
  <si>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</si>
  <si>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</si>
  <si>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</si>
  <si>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</si>
  <si>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</si>
  <si>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</si>
  <si>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</si>
  <si>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</si>
  <si>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</si>
  <si>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</si>
  <si>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</si>
  <si>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</si>
  <si>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</si>
  <si>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</si>
  <si>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</si>
  <si>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</si>
  <si>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</si>
  <si>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</si>
  <si>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</si>
  <si>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</si>
  <si>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</si>
  <si>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</si>
  <si>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</si>
  <si>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</si>
  <si>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</si>
  <si>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</si>
  <si>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</si>
  <si>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</si>
  <si>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</si>
  <si>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</si>
  <si>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</si>
  <si>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</si>
  <si>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</si>
  <si>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</si>
  <si>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</si>
  <si>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</si>
  <si>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</si>
  <si>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</si>
  <si>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</si>
  <si>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</si>
  <si>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</si>
  <si>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</si>
  <si>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</si>
  <si>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</si>
  <si>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</si>
  <si>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</si>
  <si>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</si>
  <si>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</si>
  <si>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</si>
  <si>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</si>
  <si>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</si>
  <si>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</si>
  <si>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</si>
  <si>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</si>
  <si>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</si>
  <si>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</si>
  <si>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</si>
  <si>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</si>
  <si>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</si>
  <si>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</si>
  <si>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</si>
  <si>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</si>
  <si>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</si>
  <si>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</si>
  <si>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</si>
  <si>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</si>
  <si>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</si>
  <si>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</si>
  <si>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</si>
  <si>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</si>
  <si>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</si>
  <si>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</si>
  <si>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</si>
  <si>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</si>
  <si>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</si>
  <si>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</si>
  <si>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</si>
  <si>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</si>
  <si>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</si>
  <si>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</si>
  <si>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</si>
  <si>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</si>
  <si>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</si>
  <si>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</si>
  <si>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</si>
  <si>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</si>
  <si>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</si>
  <si>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</si>
  <si>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</si>
  <si>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</si>
  <si>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</si>
  <si>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</si>
  <si>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</si>
  <si>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</si>
  <si>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</si>
  <si>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</si>
  <si>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</si>
  <si>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</si>
  <si>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</si>
  <si>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</si>
  <si>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</si>
  <si>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</si>
  <si>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</si>
  <si>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</si>
  <si>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</si>
  <si>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</si>
  <si>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</si>
  <si>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</si>
  <si>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</si>
  <si>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</si>
  <si>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</si>
  <si>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</si>
  <si>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</si>
  <si>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</si>
  <si>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</si>
  <si>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</si>
  <si>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</si>
  <si>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</si>
  <si>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</si>
  <si>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</si>
  <si>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</si>
  <si>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</si>
  <si>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</si>
  <si>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</si>
  <si>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</si>
  <si>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</si>
  <si>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</si>
  <si>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</si>
  <si>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</si>
  <si>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</si>
  <si>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</si>
  <si>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</si>
  <si>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</si>
  <si>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</si>
  <si>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</si>
  <si>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</si>
  <si>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</si>
  <si>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</si>
  <si>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</si>
  <si>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</si>
  <si>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</si>
  <si>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</si>
  <si>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</si>
  <si>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</si>
  <si>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</si>
  <si>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</si>
  <si>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</si>
  <si>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</si>
  <si>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</si>
  <si>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</si>
  <si>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</si>
  <si>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</si>
  <si>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</si>
  <si>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</si>
  <si>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</si>
  <si>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</si>
  <si>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</si>
  <si>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</si>
  <si>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</si>
  <si>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</si>
  <si>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</si>
  <si>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</si>
  <si>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</si>
  <si>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</si>
  <si>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</si>
  <si>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</si>
  <si>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</si>
  <si>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</si>
  <si>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</si>
  <si>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</si>
  <si>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</si>
  <si>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</si>
  <si>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</si>
  <si>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</si>
  <si>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</si>
  <si>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</si>
  <si>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</si>
  <si>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</si>
  <si>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</si>
  <si>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</si>
  <si>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</si>
  <si>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</si>
  <si>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</si>
  <si>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</si>
  <si>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</si>
  <si>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</si>
  <si>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</si>
  <si>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</si>
  <si>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</si>
  <si>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</si>
  <si>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</si>
  <si>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</si>
  <si>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</si>
  <si>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</si>
  <si>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</si>
  <si>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</si>
  <si>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</si>
  <si>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</si>
  <si>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</si>
  <si>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</si>
  <si>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</si>
  <si>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</si>
  <si>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</si>
  <si>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</si>
  <si>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</si>
  <si>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</si>
  <si>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</si>
  <si>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</si>
  <si>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</si>
  <si>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</si>
  <si>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</si>
  <si>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</si>
  <si>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</si>
  <si>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</si>
  <si>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</si>
  <si>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</si>
  <si>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</si>
  <si>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</si>
  <si>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</si>
  <si>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</si>
  <si>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</si>
  <si>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</si>
  <si>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</si>
  <si>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</si>
  <si>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</si>
  <si>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</si>
  <si>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</si>
  <si>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</si>
  <si>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</si>
  <si>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</si>
  <si>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</si>
  <si>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</si>
  <si>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</si>
  <si>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</si>
  <si>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</si>
  <si>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</si>
  <si>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</si>
  <si>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</si>
  <si>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</si>
  <si>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</si>
  <si>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</si>
  <si>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</si>
  <si>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</si>
  <si>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</si>
  <si>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</si>
  <si>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</si>
  <si>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</si>
  <si>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</si>
  <si>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</si>
  <si>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</si>
  <si>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</si>
  <si>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</si>
  <si>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</si>
  <si>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</si>
  <si>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</si>
  <si>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</si>
  <si>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</si>
  <si>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</si>
  <si>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</si>
  <si>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</si>
  <si>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</si>
  <si>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</si>
  <si>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</si>
  <si>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</si>
  <si>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</si>
  <si>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</si>
  <si>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</si>
  <si>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</si>
  <si>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</si>
  <si>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</si>
  <si>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</si>
  <si>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</si>
  <si>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</si>
  <si>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</si>
  <si>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</si>
  <si>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</si>
  <si>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</si>
  <si>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</si>
  <si>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</si>
  <si>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</si>
  <si>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</si>
  <si>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</si>
  <si>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</si>
  <si>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</si>
  <si>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</si>
  <si>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</si>
  <si>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</si>
  <si>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</si>
  <si>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</si>
  <si>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</si>
  <si>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</si>
  <si>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</si>
  <si>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</si>
  <si>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</si>
  <si>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</si>
  <si>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</si>
  <si>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</si>
  <si>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</si>
  <si>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</si>
  <si>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</si>
  <si>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</si>
  <si>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</si>
  <si>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</si>
  <si>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</si>
  <si>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</si>
  <si>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</si>
  <si>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</si>
  <si>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</si>
  <si>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</si>
  <si>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</si>
  <si>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</si>
  <si>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</si>
  <si>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</si>
  <si>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</si>
  <si>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</si>
  <si>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</si>
  <si>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</si>
  <si>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</si>
  <si>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</si>
  <si>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</si>
  <si>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</si>
  <si>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</si>
  <si>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</si>
  <si>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</si>
  <si>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</si>
  <si>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</si>
  <si>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</si>
  <si>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</si>
  <si>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</si>
  <si>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</si>
  <si>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</si>
  <si>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</si>
  <si>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</si>
  <si>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</si>
  <si>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</si>
  <si>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</si>
  <si>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</si>
  <si>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</si>
  <si>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</si>
  <si>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</si>
  <si>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</si>
  <si>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</si>
  <si>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</si>
  <si>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</si>
  <si>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</si>
  <si>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</si>
  <si>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</si>
  <si>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</si>
  <si>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</si>
  <si>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</si>
  <si>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</si>
  <si>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</si>
  <si>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</si>
  <si>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</si>
  <si>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</si>
  <si>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</si>
  <si>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</si>
  <si>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</si>
  <si>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</si>
  <si>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</si>
  <si>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</si>
  <si>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</si>
  <si>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</si>
  <si>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</si>
  <si>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</si>
  <si>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</si>
  <si>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</si>
  <si>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</si>
  <si>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</si>
  <si>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</si>
  <si>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</si>
  <si>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</si>
  <si>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</si>
  <si>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</si>
  <si>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</si>
  <si>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</si>
  <si>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</si>
  <si>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</si>
  <si>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</si>
  <si>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</si>
  <si>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</si>
  <si>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</si>
  <si>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</si>
  <si>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</si>
  <si>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</si>
  <si>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</si>
  <si>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</si>
  <si>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</si>
  <si>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</si>
  <si>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</si>
  <si>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</si>
  <si>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</si>
  <si>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</si>
  <si>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</si>
  <si>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</si>
  <si>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</si>
  <si>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</si>
  <si>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</si>
  <si>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</si>
  <si>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</si>
  <si>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</si>
  <si>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</si>
  <si>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</si>
  <si>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</si>
  <si>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</si>
  <si>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</si>
  <si>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</si>
  <si>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</si>
  <si>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</si>
  <si>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</si>
  <si>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</si>
  <si>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</si>
  <si>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</si>
  <si>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</si>
  <si>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</si>
  <si>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</si>
  <si>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</si>
  <si>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</si>
  <si>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</si>
  <si>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</si>
  <si>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</si>
  <si>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</si>
  <si>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</si>
  <si>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</si>
  <si>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</si>
  <si>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</si>
  <si>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</si>
  <si>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</si>
  <si>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</si>
  <si>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</si>
  <si>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</si>
  <si>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</si>
  <si>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</si>
  <si>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</si>
  <si>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</si>
  <si>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</si>
  <si>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</si>
  <si>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</si>
  <si>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</si>
  <si>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</si>
  <si>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</si>
  <si>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</si>
  <si>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</si>
  <si>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</si>
  <si>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</si>
  <si>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</si>
  <si>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</si>
  <si>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</si>
  <si>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</si>
  <si>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</si>
  <si>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</si>
  <si>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</si>
  <si>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</si>
  <si>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</si>
  <si>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</si>
  <si>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</si>
  <si>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</si>
  <si>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</si>
  <si>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</si>
  <si>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</si>
  <si>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</si>
  <si>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</si>
  <si>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</si>
  <si>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</si>
  <si>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</si>
  <si>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</si>
  <si>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</si>
  <si>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</si>
  <si>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</si>
  <si>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</si>
  <si>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</si>
  <si>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</si>
  <si>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</si>
  <si>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</si>
  <si>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</si>
  <si>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</si>
  <si>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</si>
  <si>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</si>
  <si>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</si>
  <si>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</si>
  <si>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</si>
  <si>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</si>
  <si>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</si>
  <si>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</si>
  <si>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</si>
  <si>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</si>
  <si>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</si>
  <si>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</si>
  <si>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</si>
  <si>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</si>
  <si>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</si>
  <si>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</si>
  <si>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</si>
  <si>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</si>
  <si>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</si>
  <si>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</si>
  <si>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</si>
  <si>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</si>
  <si>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</si>
  <si>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</si>
  <si>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</si>
  <si>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</si>
  <si>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</si>
  <si>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</si>
  <si>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</si>
  <si>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</si>
  <si>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</si>
  <si>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</si>
  <si>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</si>
  <si>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</si>
  <si>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</si>
  <si>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</si>
  <si>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</si>
  <si>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</si>
  <si>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</si>
  <si>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</si>
  <si>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</si>
  <si>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</si>
  <si>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</si>
  <si>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</si>
  <si>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</si>
  <si>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</si>
  <si>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</si>
  <si>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</si>
  <si>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</si>
  <si>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</si>
  <si>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</si>
  <si>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</si>
  <si>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</si>
  <si>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</si>
  <si>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</si>
  <si>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</si>
  <si>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</si>
  <si>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</si>
  <si>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</si>
  <si>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</si>
  <si>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</si>
  <si>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</si>
  <si>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</si>
  <si>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</si>
  <si>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</si>
  <si>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</si>
  <si>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</si>
  <si>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</si>
  <si>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</si>
  <si>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</si>
  <si>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</si>
  <si>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</si>
  <si>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</si>
  <si>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</si>
  <si>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</si>
  <si>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</si>
  <si>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</si>
  <si>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</si>
  <si>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</si>
  <si>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</si>
  <si>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</si>
  <si>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</si>
  <si>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</si>
  <si>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</si>
  <si>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</si>
  <si>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</si>
  <si>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</si>
  <si>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</si>
  <si>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</si>
  <si>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</si>
  <si>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</si>
  <si>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</si>
  <si>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</si>
  <si>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</si>
  <si>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</si>
  <si>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</si>
  <si>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</si>
  <si>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</si>
  <si>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</si>
  <si>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</si>
  <si>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</si>
  <si>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</si>
  <si>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</si>
  <si>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</si>
  <si>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</si>
  <si>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</si>
  <si>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</si>
  <si>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</si>
  <si>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</si>
  <si>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</si>
  <si>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</si>
  <si>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</si>
  <si>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</si>
  <si>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</si>
  <si>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</si>
  <si>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</si>
  <si>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</si>
  <si>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</si>
  <si>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</si>
  <si>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</si>
  <si>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</si>
  <si>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</si>
  <si>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</si>
  <si>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</si>
  <si>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</si>
  <si>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</si>
  <si>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</si>
  <si>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</si>
  <si>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</si>
  <si>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</si>
  <si>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</si>
  <si>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</si>
  <si>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</si>
  <si>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</si>
  <si>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</si>
  <si>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</si>
  <si>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</si>
  <si>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</si>
  <si>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</si>
  <si>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</si>
  <si>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</si>
  <si>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</si>
  <si>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</si>
  <si>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</si>
  <si>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</si>
  <si>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</si>
  <si>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</si>
  <si>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</si>
  <si>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</si>
  <si>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</si>
  <si>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</si>
  <si>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</si>
  <si>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</si>
  <si>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</si>
  <si>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</si>
  <si>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</si>
  <si>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</si>
  <si>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</si>
  <si>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</si>
  <si>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</si>
  <si>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</si>
  <si>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</si>
  <si>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</si>
  <si>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</si>
  <si>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</si>
  <si>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</si>
  <si>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</si>
  <si>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</si>
  <si>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</si>
  <si>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</si>
  <si>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</si>
  <si>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</si>
  <si>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</si>
  <si>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</si>
  <si>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</si>
  <si>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</si>
  <si>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</si>
  <si>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</si>
  <si>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</si>
  <si>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</si>
  <si>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</si>
  <si>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</si>
  <si>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</si>
  <si>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</si>
  <si>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</si>
  <si>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</si>
  <si>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</si>
  <si>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</si>
  <si>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</si>
  <si>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</si>
  <si>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</si>
  <si>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</si>
  <si>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</si>
  <si>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</si>
  <si>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</si>
  <si>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</si>
  <si>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</si>
  <si>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</si>
  <si>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</si>
  <si>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</si>
  <si>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</si>
  <si>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</si>
  <si>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</si>
  <si>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</si>
  <si>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</si>
  <si>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</si>
  <si>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</si>
  <si>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</si>
  <si>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</si>
  <si>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</si>
  <si>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</si>
  <si>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</si>
  <si>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</si>
  <si>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</si>
  <si>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</si>
  <si>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</si>
  <si>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</si>
  <si>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</si>
  <si>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</si>
  <si>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</si>
  <si>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</si>
  <si>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</si>
  <si>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</si>
  <si>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</si>
  <si>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</si>
  <si>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</si>
  <si>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</si>
  <si>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</si>
  <si>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</si>
  <si>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</si>
  <si>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</si>
  <si>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</si>
  <si>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</si>
  <si>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</si>
  <si>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</si>
  <si>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</si>
  <si>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</si>
  <si>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</si>
  <si>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</si>
  <si>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</si>
  <si>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</si>
  <si>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</si>
  <si>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</si>
  <si>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</si>
  <si>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</si>
  <si>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</si>
  <si>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</si>
  <si>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</si>
  <si>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</si>
  <si>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</si>
  <si>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</si>
  <si>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</si>
  <si>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</si>
  <si>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</si>
  <si>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</si>
  <si>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</si>
  <si>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</si>
  <si>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</si>
  <si>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</si>
  <si>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</si>
  <si>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</si>
  <si>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</si>
  <si>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</si>
  <si>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</si>
  <si>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</si>
  <si>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</si>
  <si>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</si>
  <si>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</si>
  <si>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</si>
  <si>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</si>
  <si>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</si>
  <si>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</si>
  <si>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</si>
  <si>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</si>
  <si>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</si>
  <si>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</si>
  <si>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</si>
  <si>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</si>
  <si>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</si>
  <si>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</si>
  <si>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</si>
  <si>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</si>
  <si>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</si>
  <si>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</si>
  <si>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</si>
  <si>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</si>
  <si>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</si>
  <si>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</si>
  <si>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</si>
  <si>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</si>
  <si>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</si>
  <si>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</si>
  <si>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</si>
  <si>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</si>
  <si>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</si>
  <si>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</si>
  <si>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</si>
  <si>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</si>
  <si>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</si>
  <si>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</si>
  <si>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</si>
  <si>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</si>
  <si>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</si>
  <si>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</si>
  <si>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</si>
  <si>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</si>
  <si>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</si>
  <si>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</si>
  <si>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</si>
  <si>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</si>
  <si>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</si>
  <si>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</si>
  <si>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</si>
  <si>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</si>
  <si>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</si>
  <si>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</si>
  <si>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</si>
  <si>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</si>
  <si>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</si>
  <si>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</si>
  <si>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</si>
  <si>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</si>
  <si>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</si>
  <si>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</si>
  <si>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</si>
  <si>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</si>
  <si>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</si>
  <si>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</si>
  <si>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</si>
  <si>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</si>
  <si>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</si>
  <si>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</si>
  <si>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</si>
  <si>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</si>
  <si>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</si>
  <si>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</si>
  <si>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</si>
  <si>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</si>
  <si>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</si>
  <si>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</si>
  <si>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</si>
  <si>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</si>
  <si>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</si>
  <si>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</si>
  <si>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</si>
  <si>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</si>
  <si>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</si>
  <si>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</si>
  <si>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</si>
  <si>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</si>
  <si>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</si>
  <si>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</si>
  <si>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</si>
  <si>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</si>
  <si>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</si>
  <si>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</si>
  <si>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</si>
  <si>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</si>
  <si>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</si>
  <si>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</si>
  <si>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</si>
  <si>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</si>
  <si>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</si>
  <si>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</si>
  <si>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</si>
  <si>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</si>
  <si>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</si>
  <si>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</si>
  <si>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</si>
  <si>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</si>
  <si>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</si>
  <si>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</si>
  <si>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</si>
  <si>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</si>
  <si>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</si>
  <si>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</si>
  <si>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</si>
  <si>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</si>
  <si>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</si>
  <si>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</si>
  <si>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</si>
  <si>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</si>
  <si>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</si>
  <si>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</si>
  <si>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</si>
  <si>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</si>
  <si>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</si>
  <si>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</si>
  <si>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</si>
  <si>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</si>
  <si>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</si>
  <si>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</si>
  <si>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</si>
  <si>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</si>
  <si>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</si>
  <si>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</si>
  <si>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</si>
  <si>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</si>
  <si>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</si>
  <si>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</si>
  <si>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</si>
  <si>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</si>
  <si>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</si>
  <si>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</si>
  <si>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</si>
  <si>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</si>
  <si>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</si>
  <si>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</si>
  <si>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</si>
  <si>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</si>
  <si>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</si>
  <si>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</si>
  <si>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</si>
  <si>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</si>
  <si>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</si>
  <si>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</si>
  <si>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</si>
  <si>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</si>
  <si>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</si>
  <si>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</si>
  <si>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</si>
  <si>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</si>
  <si>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</si>
  <si>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</si>
  <si>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</si>
  <si>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</si>
  <si>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</si>
  <si>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</si>
  <si>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</si>
  <si>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</si>
  <si>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</si>
  <si>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</si>
  <si>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</si>
  <si>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</si>
  <si>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</si>
  <si>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</si>
  <si>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</si>
  <si>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</si>
  <si>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</si>
  <si>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</si>
  <si>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</si>
  <si>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</si>
  <si>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</si>
  <si>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</si>
  <si>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</si>
  <si>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</si>
  <si>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</si>
  <si>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</si>
  <si>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</si>
  <si>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</si>
  <si>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</si>
  <si>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</si>
  <si>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</si>
  <si>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</si>
  <si>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</si>
  <si>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</si>
  <si>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</si>
  <si>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</si>
  <si>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</si>
  <si>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</si>
  <si>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</si>
  <si>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</si>
  <si>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</si>
  <si>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</si>
  <si>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</si>
  <si>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</si>
  <si>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</si>
  <si>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</si>
  <si>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</si>
  <si>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</si>
  <si>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</si>
  <si>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</si>
  <si>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</si>
  <si>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</si>
  <si>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</si>
  <si>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</si>
  <si>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</si>
  <si>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</si>
  <si>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</si>
  <si>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</si>
  <si>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</si>
  <si>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</si>
  <si>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</si>
  <si>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</si>
  <si>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</si>
  <si>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</si>
  <si>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</si>
  <si>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</si>
  <si>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</si>
  <si>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</si>
  <si>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</si>
  <si>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</si>
  <si>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</si>
  <si>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</si>
  <si>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</si>
  <si>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</si>
  <si>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</si>
  <si>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</si>
  <si>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</si>
  <si>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</si>
  <si>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</si>
  <si>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</si>
  <si>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</si>
  <si>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</si>
  <si>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</si>
  <si>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</si>
  <si>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</si>
  <si>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</si>
  <si>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</si>
  <si>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</si>
  <si>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</si>
  <si>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</si>
  <si>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</si>
  <si>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</si>
  <si>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</si>
  <si>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</si>
  <si>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</si>
  <si>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</si>
  <si>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</si>
  <si>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</si>
  <si>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</si>
  <si>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</si>
  <si>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</si>
  <si>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</si>
  <si>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</si>
  <si>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</si>
  <si>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</si>
  <si>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</si>
  <si>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</si>
  <si>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</si>
  <si>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</si>
  <si>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</si>
  <si>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</si>
  <si>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</si>
  <si>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</si>
  <si>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</si>
  <si>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</si>
  <si>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</si>
  <si>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</si>
  <si>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</si>
  <si>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</si>
  <si>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</si>
  <si>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</si>
  <si>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</si>
  <si>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</si>
  <si>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</si>
  <si>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</si>
  <si>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</si>
  <si>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</si>
  <si>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</si>
  <si>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</si>
  <si>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</si>
  <si>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</si>
  <si>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</si>
  <si>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</si>
  <si>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</si>
  <si>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</si>
  <si>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</si>
  <si>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</si>
  <si>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</si>
  <si>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</si>
  <si>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</si>
  <si>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</si>
  <si>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</si>
  <si>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</si>
  <si>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</si>
  <si>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</si>
  <si>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</si>
  <si>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</si>
  <si>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</si>
  <si>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</si>
  <si>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</si>
  <si>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</si>
  <si>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</si>
  <si>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</si>
  <si>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</si>
  <si>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</si>
  <si>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</si>
  <si>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</si>
  <si>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</si>
  <si>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</si>
  <si>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</si>
  <si>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</si>
  <si>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</si>
  <si>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</si>
  <si>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</si>
  <si>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</si>
  <si>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</si>
  <si>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</si>
  <si>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</si>
  <si>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</si>
  <si>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</si>
  <si>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</si>
  <si>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</si>
  <si>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</si>
  <si>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</si>
  <si>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</si>
  <si>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</si>
  <si>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</si>
  <si>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</si>
  <si>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</si>
  <si>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</si>
  <si>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</si>
  <si>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</si>
  <si>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</si>
  <si>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</si>
  <si>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</si>
  <si>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</si>
  <si>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</si>
  <si>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</si>
  <si>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</si>
  <si>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</si>
  <si>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</si>
  <si>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</si>
  <si>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</si>
  <si>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</si>
  <si>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</si>
  <si>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</si>
  <si>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</si>
  <si>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</si>
  <si>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</si>
  <si>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</si>
  <si>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</si>
  <si>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</si>
  <si>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</si>
  <si>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</si>
  <si>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</si>
  <si>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</si>
  <si>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</si>
  <si>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</si>
  <si>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</si>
  <si>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</si>
  <si>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</si>
  <si>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</si>
  <si>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</si>
  <si>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</si>
  <si>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</si>
  <si>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</si>
  <si>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</si>
  <si>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</si>
  <si>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</si>
  <si>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</si>
  <si>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</si>
  <si>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</si>
  <si>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</si>
  <si>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</si>
  <si>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</si>
  <si>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</si>
  <si>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</si>
  <si>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</si>
  <si>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</si>
  <si>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</si>
  <si>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</si>
  <si>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</si>
  <si>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</si>
  <si>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</si>
  <si>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</si>
  <si>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</si>
  <si>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</si>
  <si>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</si>
  <si>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</si>
  <si>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</si>
  <si>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</si>
  <si>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</si>
  <si>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</si>
  <si>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</si>
  <si>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</si>
  <si>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</si>
  <si>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</si>
  <si>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</si>
  <si>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</si>
  <si>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</si>
  <si>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</si>
  <si>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</si>
  <si>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</si>
  <si>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</si>
  <si>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</si>
  <si>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</si>
  <si>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</si>
  <si>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</si>
  <si>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</si>
  <si>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</si>
  <si>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</si>
  <si>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</si>
  <si>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</si>
  <si>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</si>
  <si>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</si>
  <si>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</si>
  <si>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</si>
  <si>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</si>
  <si>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</si>
  <si>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</si>
  <si>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</si>
  <si>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</si>
  <si>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</si>
  <si>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</si>
  <si>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</si>
  <si>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</si>
  <si>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</si>
  <si>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</si>
  <si>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</si>
  <si>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</si>
  <si>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</si>
  <si>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</si>
  <si>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</si>
  <si>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</si>
  <si>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</si>
  <si>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</si>
  <si>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</si>
  <si>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</si>
  <si>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</si>
  <si>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</si>
  <si>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</si>
  <si>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</si>
  <si>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</si>
  <si>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</si>
  <si>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</si>
  <si>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</si>
  <si>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</si>
  <si>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</si>
  <si>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</si>
  <si>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</si>
  <si>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</si>
  <si>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</si>
  <si>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</si>
  <si>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</si>
  <si>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</si>
  <si>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</si>
  <si>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</si>
  <si>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</si>
  <si>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</si>
  <si>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</si>
  <si>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</si>
  <si>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</si>
  <si>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</si>
  <si>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</si>
  <si>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</si>
  <si>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</si>
  <si>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</si>
  <si>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</si>
  <si>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</si>
  <si>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</si>
  <si>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</si>
  <si>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</si>
  <si>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</si>
  <si>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</si>
  <si>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</si>
  <si>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</si>
  <si>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</si>
  <si>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</si>
  <si>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</si>
  <si>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</si>
  <si>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</si>
  <si>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</si>
  <si>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</si>
  <si>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</si>
  <si>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</si>
  <si>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</si>
  <si>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</si>
  <si>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</si>
  <si>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</si>
  <si>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</si>
  <si>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</si>
  <si>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</si>
  <si>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</si>
  <si>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</si>
  <si>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</si>
  <si>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</si>
  <si>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</si>
  <si>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</si>
  <si>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</si>
  <si>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</si>
  <si>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</si>
  <si>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</si>
  <si>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</si>
  <si>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</si>
  <si>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</si>
  <si>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</si>
  <si>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</si>
  <si>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</si>
  <si>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</si>
  <si>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</si>
  <si>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</si>
  <si>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</si>
  <si>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</si>
  <si>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</si>
  <si>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</si>
  <si>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</si>
  <si>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</si>
  <si>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</si>
  <si>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</si>
  <si>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</si>
  <si>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</si>
  <si>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</si>
  <si>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</si>
  <si>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</si>
  <si>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</si>
  <si>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</si>
  <si>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</si>
  <si>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</si>
  <si>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</si>
  <si>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</si>
  <si>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</si>
  <si>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</si>
  <si>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</si>
  <si>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</si>
  <si>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</si>
  <si>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</si>
  <si>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</si>
  <si>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</si>
  <si>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</si>
  <si>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</si>
  <si>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</si>
  <si>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</si>
  <si>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</si>
  <si>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</si>
  <si>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</si>
  <si>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</si>
  <si>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</si>
  <si>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</si>
  <si>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</si>
  <si>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</si>
  <si>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</si>
  <si>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</si>
  <si>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</si>
  <si>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</si>
  <si>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</si>
  <si>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</si>
  <si>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</si>
  <si>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</si>
  <si>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</si>
  <si>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</si>
  <si>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</si>
  <si>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</si>
  <si>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</si>
  <si>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</si>
  <si>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</si>
  <si>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</si>
  <si>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</si>
  <si>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</si>
  <si>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</si>
  <si>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</si>
  <si>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</si>
  <si>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</si>
  <si>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</si>
  <si>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</si>
  <si>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</si>
  <si>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</si>
  <si>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</si>
  <si>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</si>
  <si>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</si>
  <si>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</si>
  <si>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</si>
  <si>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</si>
  <si>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</si>
  <si>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</si>
  <si>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</si>
  <si>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</si>
  <si>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</si>
  <si>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</si>
  <si>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</si>
  <si>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</si>
  <si>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</si>
  <si>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</si>
  <si>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</si>
  <si>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</si>
  <si>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</si>
  <si>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</si>
  <si>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</si>
  <si>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</si>
  <si>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</si>
  <si>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</si>
  <si>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</si>
  <si>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</si>
  <si>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</si>
  <si>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</si>
  <si>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</si>
  <si>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</si>
  <si>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</si>
  <si>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</si>
  <si>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</si>
  <si>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</si>
  <si>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</si>
  <si>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</si>
  <si>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</si>
  <si>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</si>
  <si>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</si>
  <si>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</si>
  <si>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</si>
  <si>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</si>
  <si>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</si>
  <si>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</si>
  <si>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</si>
  <si>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</si>
  <si>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</si>
  <si>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</si>
  <si>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</si>
  <si>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</si>
  <si>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</si>
  <si>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</si>
  <si>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</si>
  <si>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</si>
  <si>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</si>
  <si>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</si>
  <si>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</si>
  <si>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</si>
  <si>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</si>
  <si>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</si>
  <si>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</si>
  <si>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</si>
  <si>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</si>
  <si>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</si>
  <si>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</si>
  <si>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</si>
  <si>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</si>
  <si>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</si>
  <si>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</si>
  <si>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</si>
  <si>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</si>
  <si>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</si>
  <si>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</si>
  <si>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CodeL3</t>
  </si>
  <si>
    <t>1101000000.000</t>
  </si>
  <si>
    <t>1102000000.000</t>
  </si>
  <si>
    <t>1105000000.000</t>
  </si>
  <si>
    <t>1106000000.000</t>
  </si>
  <si>
    <t>1205000000.000</t>
  </si>
  <si>
    <t>1206000000.000</t>
  </si>
  <si>
    <t>1209000000.000</t>
  </si>
  <si>
    <t>2101000000.000</t>
  </si>
  <si>
    <t>2102000000.000</t>
  </si>
  <si>
    <t>2103000000.000</t>
  </si>
  <si>
    <t>2104000000.000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</si>
  <si>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</si>
  <si>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</si>
  <si>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</si>
  <si>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</si>
  <si>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</si>
  <si>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</si>
  <si>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4203000000.000</t>
  </si>
  <si>
    <t>4301010000.000</t>
  </si>
  <si>
    <t>4302000000.000</t>
  </si>
  <si>
    <t>4303000000.000</t>
  </si>
  <si>
    <t>4306000000.000</t>
  </si>
  <si>
    <t>4307000000.000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</si>
  <si>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</si>
  <si>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</si>
  <si>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</si>
  <si>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</si>
  <si>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</si>
  <si>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</si>
  <si>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5107000000.000</t>
  </si>
  <si>
    <t>5108000000.000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</si>
  <si>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</si>
  <si>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</si>
  <si>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</si>
  <si>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</si>
  <si>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</si>
  <si>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1.1.6 สินทรัพย์หมุนเวียนอื่น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</si>
  <si>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</si>
  <si>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</si>
  <si>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</si>
  <si>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</si>
  <si>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</si>
  <si>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2.1.3 รายได้รับล่วงหน้า</t>
  </si>
  <si>
    <t>2.1.4 รายได้แผ่นดินรอนำส่งคลัง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</si>
  <si>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</si>
  <si>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</si>
  <si>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</si>
  <si>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</si>
  <si>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</si>
  <si>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</si>
  <si>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4.1.3 รายได้ดอกเบี้ยของแผ่นดิน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</si>
  <si>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</si>
  <si>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</si>
  <si>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</si>
  <si>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4.2.4 รายรับจากการขายสินทรัพย์ของหน่วยงาน</t>
  </si>
  <si>
    <t>4.2.5 รายได้ระหว่างหน่วยงานของหน่วยงานภาครัฐที่ได้รับจากรัฐบาล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</si>
  <si>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</si>
  <si>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</si>
  <si>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</si>
  <si>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</si>
  <si>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</si>
  <si>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</si>
  <si>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5.1.7 ค่าใช้จ่ายเงินอุดหนุน</t>
  </si>
  <si>
    <t>5.1.8 หนี้สูญและหนี้สงสัยจะสูญ</t>
  </si>
  <si>
    <t>5.2.4 ค่าใช้จ่ายระหว่างหน่วยงานกรณีอื่น</t>
  </si>
  <si>
    <t>รวมจังหวัด</t>
  </si>
  <si>
    <t>00432 พรเจริญ,สสอ_</t>
  </si>
  <si>
    <t>00437 เซกา,สสอ_</t>
  </si>
  <si>
    <t>00438 ปากคาด,สสอ_</t>
  </si>
  <si>
    <t>00440 ศรีวิไล,สสอ_</t>
  </si>
  <si>
    <t>00441 บุ่งคล้า,สสอ_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</si>
  <si>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</si>
  <si>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</si>
  <si>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</si>
  <si>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</si>
  <si>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</si>
  <si>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</si>
  <si>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</si>
  <si>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</si>
  <si>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</si>
  <si>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</si>
  <si>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</si>
  <si>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</si>
  <si>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</si>
  <si>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</si>
  <si>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</si>
  <si>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</si>
  <si>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</si>
  <si>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</si>
  <si>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</si>
  <si>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</si>
  <si>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</si>
  <si>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</si>
  <si>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</si>
  <si>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</si>
  <si>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</si>
  <si>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</si>
  <si>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</si>
  <si>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</si>
  <si>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</si>
  <si>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</si>
  <si>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</si>
  <si>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</si>
  <si>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</si>
  <si>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</si>
  <si>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</si>
  <si>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</si>
  <si>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</si>
  <si>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</si>
  <si>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</si>
  <si>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</si>
  <si>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</si>
  <si>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</si>
  <si>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</si>
  <si>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</si>
  <si>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</si>
  <si>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</si>
  <si>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</si>
  <si>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</si>
  <si>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</si>
  <si>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</si>
  <si>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</si>
  <si>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</si>
  <si>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</si>
  <si>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</si>
  <si>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</si>
  <si>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</si>
  <si>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</si>
  <si>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</si>
  <si>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</si>
  <si>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</si>
  <si>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</si>
  <si>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</si>
  <si>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</si>
  <si>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</si>
  <si>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</si>
  <si>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</si>
  <si>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</si>
  <si>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</si>
  <si>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</si>
  <si>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</si>
  <si>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</si>
  <si>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</si>
  <si>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</si>
  <si>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</si>
  <si>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</si>
  <si>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</si>
  <si>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</si>
  <si>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</si>
  <si>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</si>
  <si>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</si>
  <si>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</si>
  <si>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</si>
  <si>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</si>
  <si>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1211000000.000</t>
  </si>
  <si>
    <t>2116000000.000</t>
  </si>
  <si>
    <t>5203000000.000</t>
  </si>
  <si>
    <t>5403000000.000</t>
  </si>
  <si>
    <t>1.2.7 งานระหว่างก่อสร้าง</t>
  </si>
  <si>
    <t>2.1.7 หนี้สินหมุนเวียนอื่น</t>
  </si>
  <si>
    <t>5.2.1 ค่าจำหน่ายจากการขายทรัพย์สิน</t>
  </si>
  <si>
    <t>5.3.0 รายการพิเศษหลังหักภาษี</t>
  </si>
  <si>
    <t>04481 สถานีอนามัยนิคมสงเคราะห์</t>
  </si>
  <si>
    <t>04482 สอ_บ้านขาว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</si>
  <si>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</si>
  <si>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</si>
  <si>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</si>
  <si>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</si>
  <si>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</si>
  <si>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</si>
  <si>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</si>
  <si>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</si>
  <si>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</si>
  <si>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</si>
  <si>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</si>
  <si>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</si>
  <si>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</si>
  <si>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</si>
  <si>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</si>
  <si>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</si>
  <si>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</si>
  <si>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</si>
  <si>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</si>
  <si>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</si>
  <si>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</si>
  <si>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</si>
  <si>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</si>
  <si>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</si>
  <si>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</si>
  <si>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</si>
  <si>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</si>
  <si>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</si>
  <si>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</si>
  <si>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</si>
  <si>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</si>
  <si>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</si>
  <si>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</si>
  <si>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</si>
  <si>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</si>
  <si>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</si>
  <si>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</si>
  <si>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</si>
  <si>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</si>
  <si>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</si>
  <si>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</si>
  <si>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</si>
  <si>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</si>
  <si>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</si>
  <si>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</si>
  <si>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</si>
  <si>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</si>
  <si>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</si>
  <si>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</si>
  <si>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</si>
  <si>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</si>
  <si>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</si>
  <si>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</si>
  <si>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</si>
  <si>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</si>
  <si>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</si>
  <si>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</si>
  <si>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</si>
  <si>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</si>
  <si>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</si>
  <si>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</si>
  <si>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</si>
  <si>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</si>
  <si>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</si>
  <si>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</si>
  <si>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</si>
  <si>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</si>
  <si>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</si>
  <si>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</si>
  <si>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</si>
  <si>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</si>
  <si>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</si>
  <si>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</si>
  <si>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</si>
  <si>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</si>
  <si>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</si>
  <si>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</si>
  <si>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</si>
  <si>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</si>
  <si>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</si>
  <si>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</si>
  <si>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</si>
  <si>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</si>
  <si>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</si>
  <si>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</si>
  <si>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</si>
  <si>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</si>
  <si>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</si>
  <si>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</si>
  <si>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</si>
  <si>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</si>
  <si>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</si>
  <si>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</si>
  <si>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</si>
  <si>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</si>
  <si>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</si>
  <si>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</si>
  <si>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</si>
  <si>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</si>
  <si>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</si>
  <si>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</si>
  <si>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</si>
  <si>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</si>
  <si>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</si>
  <si>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</si>
  <si>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</si>
  <si>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</si>
  <si>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</si>
  <si>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</si>
  <si>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</si>
  <si>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</si>
  <si>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</si>
  <si>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</si>
  <si>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</si>
  <si>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</si>
  <si>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</si>
  <si>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</si>
  <si>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</si>
  <si>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</si>
  <si>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</si>
  <si>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</si>
  <si>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</si>
  <si>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</si>
  <si>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</si>
  <si>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</si>
  <si>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</si>
  <si>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</si>
  <si>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</si>
  <si>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</si>
  <si>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</si>
  <si>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</si>
  <si>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</si>
  <si>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</si>
  <si>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</si>
  <si>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</si>
  <si>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</si>
  <si>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</si>
  <si>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</si>
  <si>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</si>
  <si>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</si>
  <si>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</si>
  <si>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</si>
  <si>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</si>
  <si>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</si>
  <si>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</si>
  <si>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</si>
  <si>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</si>
  <si>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</si>
  <si>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</si>
  <si>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</si>
  <si>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</si>
  <si>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</si>
  <si>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</si>
  <si>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</si>
  <si>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</si>
  <si>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</si>
  <si>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</si>
  <si>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</si>
  <si>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</si>
  <si>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</si>
  <si>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</si>
  <si>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</si>
  <si>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</si>
  <si>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</si>
  <si>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</si>
  <si>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</si>
  <si>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</si>
  <si>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</si>
  <si>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</si>
  <si>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</si>
  <si>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</si>
  <si>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</si>
  <si>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</si>
  <si>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</si>
  <si>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</si>
  <si>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</si>
  <si>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</si>
  <si>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</si>
  <si>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</si>
  <si>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</si>
  <si>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</si>
  <si>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</si>
  <si>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</si>
  <si>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</si>
  <si>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</si>
  <si>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</si>
  <si>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</si>
  <si>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</si>
  <si>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</si>
  <si>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</si>
  <si>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</si>
  <si>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</si>
  <si>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</si>
  <si>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</si>
  <si>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</si>
  <si>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</si>
  <si>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</si>
  <si>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</si>
  <si>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</si>
  <si>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</si>
  <si>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</si>
  <si>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</si>
  <si>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</si>
  <si>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</si>
  <si>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</si>
  <si>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</si>
  <si>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</si>
  <si>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</si>
  <si>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</si>
  <si>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</si>
  <si>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</si>
  <si>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</si>
  <si>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</si>
  <si>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</si>
  <si>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</si>
  <si>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</si>
  <si>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</si>
  <si>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</si>
  <si>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</si>
  <si>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</si>
  <si>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</si>
  <si>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</si>
  <si>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</si>
  <si>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</si>
  <si>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</si>
  <si>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</si>
  <si>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</si>
  <si>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</si>
  <si>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</si>
  <si>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</si>
  <si>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</si>
  <si>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</si>
  <si>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</si>
  <si>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</si>
  <si>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</si>
  <si>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</si>
  <si>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</si>
  <si>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</si>
  <si>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</si>
  <si>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</si>
  <si>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</si>
  <si>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</si>
  <si>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</si>
  <si>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</si>
  <si>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</si>
  <si>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</si>
  <si>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</si>
  <si>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</si>
  <si>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</si>
  <si>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</si>
  <si>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</si>
  <si>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</si>
  <si>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</si>
  <si>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</si>
  <si>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</si>
  <si>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</si>
  <si>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</si>
  <si>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</si>
  <si>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</si>
  <si>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</si>
  <si>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</si>
  <si>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</si>
  <si>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</si>
  <si>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</si>
  <si>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</si>
  <si>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</si>
  <si>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</si>
  <si>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</si>
  <si>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</si>
  <si>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</si>
  <si>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</si>
  <si>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</si>
  <si>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</si>
  <si>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</si>
  <si>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</si>
  <si>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</si>
  <si>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</si>
  <si>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14184 สถานีอนามัยนายาง</t>
  </si>
  <si>
    <t>05443 รพ_สต_ธาตุเชิงชุม</t>
  </si>
  <si>
    <t>05444 รพ_สต_โคกเลาะ</t>
  </si>
  <si>
    <t>05445 รพ_สต_ดงมะไฟสามัคคี</t>
  </si>
  <si>
    <t>05446 รพ_สต_ทับสอ</t>
  </si>
  <si>
    <t>05447 รพ_สต_คูสนาม</t>
  </si>
  <si>
    <t>05448 รพ_สต_โนนหอม</t>
  </si>
  <si>
    <t>05449 รพ_สต_หนองสนม</t>
  </si>
  <si>
    <t>05450 รพ_สต_เชียงเครือ</t>
  </si>
  <si>
    <t>05451 รพ_สต_ท่าแร่</t>
  </si>
  <si>
    <t>05452 รพ_สต_ม่วงลาย</t>
  </si>
  <si>
    <t>05453 รพ_สต_แมด</t>
  </si>
  <si>
    <t>05454 รพ_สต_นาขาม</t>
  </si>
  <si>
    <t>05455 รพ_สต_นาคำ</t>
  </si>
  <si>
    <t>05456 รพ_สต_พังขว้างใต้</t>
  </si>
  <si>
    <t>05457 รพ_สต_ดงขุมข้าว</t>
  </si>
  <si>
    <t>05458 รพ_สต_ดงมะไฟ</t>
  </si>
  <si>
    <t>05459 รพ_สต_ดงพัฒนา</t>
  </si>
  <si>
    <t>05460 รพ_สต_หนองปลาน้อย</t>
  </si>
  <si>
    <t>05461 รพ_สต_หนองลาด</t>
  </si>
  <si>
    <t>05462 รพ_สต_ดอนแคนใต้</t>
  </si>
  <si>
    <t>05463 รพ_สต_ฮางโฮง</t>
  </si>
  <si>
    <t>05464 รพ_สต_โคกก่อง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</si>
  <si>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</si>
  <si>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</si>
  <si>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</si>
  <si>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</si>
  <si>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</si>
  <si>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</si>
  <si>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</si>
  <si>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</si>
  <si>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</si>
  <si>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</si>
  <si>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</si>
  <si>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</si>
  <si>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</si>
  <si>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</si>
  <si>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</si>
  <si>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</si>
  <si>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</si>
  <si>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</si>
  <si>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</si>
  <si>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</si>
  <si>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</si>
  <si>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</si>
  <si>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</si>
  <si>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</si>
  <si>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</si>
  <si>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</si>
  <si>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</si>
  <si>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</si>
  <si>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</si>
  <si>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</si>
  <si>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</si>
  <si>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</si>
  <si>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</si>
  <si>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</si>
  <si>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</si>
  <si>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</si>
  <si>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</si>
  <si>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</si>
  <si>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</si>
  <si>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</si>
  <si>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</si>
  <si>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</si>
  <si>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</si>
  <si>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</si>
  <si>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</si>
  <si>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</si>
  <si>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</si>
  <si>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</si>
  <si>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</si>
  <si>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</si>
  <si>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</si>
  <si>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</si>
  <si>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</si>
  <si>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</si>
  <si>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</si>
  <si>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</si>
  <si>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</si>
  <si>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</si>
  <si>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</si>
  <si>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</si>
  <si>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</si>
  <si>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</si>
  <si>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</si>
  <si>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</si>
  <si>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</si>
  <si>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</si>
  <si>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</si>
  <si>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</si>
  <si>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</si>
  <si>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</si>
  <si>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</si>
  <si>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</si>
  <si>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</si>
  <si>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</si>
  <si>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</si>
  <si>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</si>
  <si>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</si>
  <si>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</si>
  <si>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</si>
  <si>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</si>
  <si>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</si>
  <si>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</si>
  <si>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</si>
  <si>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</si>
  <si>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</si>
  <si>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</si>
  <si>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</si>
  <si>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</si>
  <si>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</si>
  <si>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</si>
  <si>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</si>
  <si>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</si>
  <si>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</si>
  <si>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</si>
  <si>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</si>
  <si>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</si>
  <si>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</si>
  <si>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</si>
  <si>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</si>
  <si>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</si>
  <si>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</si>
  <si>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</si>
  <si>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</si>
  <si>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</si>
  <si>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</si>
  <si>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</si>
  <si>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</si>
  <si>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</si>
  <si>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</si>
  <si>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</si>
  <si>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</si>
  <si>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</si>
  <si>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</si>
  <si>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</si>
  <si>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</si>
  <si>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</si>
  <si>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</si>
  <si>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</si>
  <si>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</si>
  <si>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</si>
  <si>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</si>
  <si>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</si>
  <si>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</si>
  <si>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</si>
  <si>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</si>
  <si>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</si>
  <si>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</si>
  <si>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</si>
  <si>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</si>
  <si>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</si>
  <si>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</si>
  <si>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รพ_สต_หนองไผ่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</si>
  <si>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</si>
  <si>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</si>
  <si>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</si>
  <si>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</si>
  <si>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</si>
  <si>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</si>
  <si>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</si>
  <si>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</si>
  <si>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</si>
  <si>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</si>
  <si>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</si>
  <si>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</si>
  <si>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41075 รพ_สต_ภูเพ็ก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</si>
  <si>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</si>
  <si>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</si>
  <si>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</si>
  <si>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</si>
  <si>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</si>
  <si>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</si>
  <si>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</si>
  <si>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</si>
  <si>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</si>
  <si>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</si>
  <si>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</si>
  <si>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</si>
  <si>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</si>
  <si>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</si>
  <si>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</si>
  <si>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</si>
  <si>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</si>
  <si>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</si>
  <si>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</si>
  <si>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</si>
  <si>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</si>
  <si>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</si>
  <si>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</si>
  <si>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</si>
  <si>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</si>
  <si>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</si>
  <si>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</si>
  <si>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</si>
  <si>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</si>
  <si>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</si>
  <si>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</si>
  <si>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</si>
  <si>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</si>
  <si>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</si>
  <si>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</si>
  <si>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</si>
  <si>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</si>
  <si>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</si>
  <si>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</si>
  <si>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</si>
  <si>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</si>
  <si>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</si>
  <si>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</si>
  <si>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</si>
  <si>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</si>
  <si>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</si>
  <si>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</si>
  <si>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</si>
  <si>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</si>
  <si>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</si>
  <si>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</si>
  <si>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</si>
  <si>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</si>
  <si>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</si>
  <si>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</si>
  <si>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</si>
  <si>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</si>
  <si>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</si>
  <si>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</si>
  <si>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</si>
  <si>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</si>
  <si>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</si>
  <si>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</si>
  <si>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</si>
  <si>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</si>
  <si>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</si>
  <si>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</si>
  <si>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</si>
  <si>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</si>
  <si>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</si>
  <si>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</si>
  <si>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</si>
  <si>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</si>
  <si>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</si>
  <si>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</si>
  <si>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</si>
  <si>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</si>
  <si>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</si>
  <si>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</si>
  <si>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05691 รพสต_โคกสี</t>
  </si>
  <si>
    <t>05692 รพสต_นาขาม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</si>
  <si>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</si>
  <si>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</si>
  <si>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</si>
  <si>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</si>
  <si>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</si>
  <si>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</si>
  <si>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</si>
  <si>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</si>
  <si>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</si>
  <si>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</si>
  <si>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</si>
  <si>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</si>
  <si>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</si>
  <si>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</si>
  <si>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</si>
  <si>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</si>
  <si>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</si>
  <si>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</si>
  <si>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</si>
  <si>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</si>
  <si>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</si>
  <si>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</si>
  <si>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</si>
  <si>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</si>
  <si>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</si>
  <si>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</si>
  <si>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</si>
  <si>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</si>
  <si>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</si>
  <si>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</si>
  <si>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</si>
  <si>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</si>
  <si>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</si>
  <si>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</si>
  <si>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</si>
  <si>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</si>
  <si>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</si>
  <si>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</si>
  <si>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</si>
  <si>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</si>
  <si>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</si>
  <si>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</si>
  <si>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</si>
  <si>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</si>
  <si>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</si>
  <si>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</si>
  <si>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</si>
  <si>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</si>
  <si>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</si>
  <si>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</si>
  <si>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</si>
  <si>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</si>
  <si>
    <t xml:space="preserve">สำหรับเดือน กันยายน  2564  ปีงบประมาณ 2564 (ข้อมูล ณ วันที่ 24 พฤศจิกายน 2564 เวลา 09.30 น.) </t>
  </si>
  <si>
    <t>23217 รพ_สต_ลาดกะเฌอ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</si>
  <si>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</si>
  <si>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</si>
  <si>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</si>
  <si>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</si>
  <si>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</si>
  <si>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</si>
  <si>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</si>
  <si>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</si>
  <si>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</si>
  <si>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</si>
  <si>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</si>
  <si>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</si>
  <si>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</si>
  <si>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</si>
  <si>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</si>
  <si>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</si>
  <si>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</si>
  <si>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</si>
  <si>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</si>
  <si>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</si>
  <si>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</si>
  <si>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</si>
  <si>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</si>
  <si>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</si>
  <si>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</si>
  <si>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</si>
  <si>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</si>
  <si>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</si>
  <si>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</si>
  <si>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</si>
  <si>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</si>
  <si>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</si>
  <si>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</si>
  <si>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</si>
  <si>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</si>
  <si>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</si>
  <si>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</si>
  <si>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</si>
  <si>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</si>
  <si>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</si>
  <si>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</si>
  <si>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</si>
  <si>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</si>
  <si>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</si>
  <si>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</si>
  <si>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</si>
  <si>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</si>
  <si>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</si>
  <si>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</si>
  <si>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</si>
  <si>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</si>
  <si>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</si>
  <si>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</si>
  <si>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</si>
  <si>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</si>
  <si>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</si>
  <si>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</si>
  <si>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</si>
  <si>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</si>
  <si>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</si>
  <si>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</si>
  <si>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</si>
  <si>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</si>
  <si>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</si>
  <si>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</si>
  <si>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</si>
  <si>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</si>
  <si>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</si>
  <si>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</si>
  <si>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</si>
  <si>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</si>
  <si>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</si>
  <si>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</si>
  <si>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</si>
  <si>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</si>
  <si>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</si>
  <si>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</si>
  <si>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</si>
  <si>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</si>
  <si>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</si>
  <si>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</si>
  <si>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</si>
  <si>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</si>
  <si>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</si>
  <si>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</si>
  <si>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</si>
  <si>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</si>
  <si>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</si>
  <si>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</si>
  <si>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</si>
  <si>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</si>
  <si>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</si>
  <si>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</si>
  <si>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</si>
  <si>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</si>
  <si>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</si>
  <si>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</si>
  <si>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</si>
  <si>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</si>
  <si>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</si>
  <si>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</si>
  <si>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</si>
  <si>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</si>
  <si>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</si>
  <si>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</si>
  <si>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</si>
  <si>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</si>
  <si>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</si>
  <si>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</si>
  <si>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</si>
  <si>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</si>
  <si>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</si>
  <si>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</si>
  <si>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</si>
  <si>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</si>
  <si>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</si>
  <si>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</si>
  <si>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</si>
  <si>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</si>
  <si>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</si>
  <si>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</si>
  <si>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</si>
  <si>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</si>
  <si>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</si>
  <si>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</si>
  <si>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</si>
  <si>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</si>
  <si>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5205000000.000</t>
  </si>
  <si>
    <t>5.2.2 ค่าใช้จ่ายเกี่ยวกับภัยพิบัติ</t>
  </si>
  <si>
    <t>1204000000.000</t>
  </si>
  <si>
    <t>1.2.3 ที่ดิน</t>
  </si>
  <si>
    <t>04483 สอ_หนองบัว</t>
  </si>
  <si>
    <t>00403 สำนักงานสาธารณสุขอำเภอทุ่งฝน</t>
  </si>
  <si>
    <t>00405 สำนักงานสาธารณสุขอำเภอศรีธาตุ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</si>
  <si>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</si>
  <si>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</si>
  <si>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00411 สำนักงานสาธารณสุขอำเภอสร้างคอม</t>
  </si>
  <si>
    <t>04481 - รพ.สต.บ้านปากดง(นิคมสงเคราะห์)</t>
  </si>
  <si>
    <t>04483 - รพ.สต.หนองบัว</t>
  </si>
  <si>
    <t>04500 - รพ.สต.บ้านหนองใหญ่(บ้านจั่น)</t>
  </si>
  <si>
    <t>04632 - สอ.บ้านนาพู่</t>
  </si>
  <si>
    <t>4483 - รพ.สต.หนองบัว</t>
  </si>
  <si>
    <t>4202000000.000</t>
  </si>
  <si>
    <t>4.1.2 รายได้จากการขายสินค้าและบริการของแผ่นดิน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</si>
  <si>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</si>
  <si>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</si>
  <si>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</si>
  <si>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</si>
  <si>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</si>
  <si>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</si>
  <si>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</si>
  <si>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</si>
  <si>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</si>
  <si>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</si>
  <si>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</si>
  <si>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</si>
  <si>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</si>
  <si>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</si>
  <si>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05694 สถานีอนามัยบ้านแก้ง</t>
  </si>
  <si>
    <t>05695 สถานีอนามัยคำพี้</t>
  </si>
  <si>
    <t>13981 สถานีอนามัยสร้างติ่ว</t>
  </si>
  <si>
    <t>13982 สถานีอนามัยหนองหญ้าปล้อง</t>
  </si>
  <si>
    <t>4201000000.000</t>
  </si>
  <si>
    <t>4308000000.000</t>
  </si>
  <si>
    <t>4.1.1 รายได้ค่าธรรมเนียมและบริการ</t>
  </si>
  <si>
    <t>4.2.6 รายได้ระหว่างหน่วยงานกรณีอื่น</t>
  </si>
  <si>
    <t>00439 บึงโขงหลง,สสอ_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</si>
</sst>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฿&quot;#,##0.00;\-&quot;฿&quot;#,##0.00"/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33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sz val="9"/>
      <color indexed="81"/>
      <name val="Tahoma"/>
      <charset val="222"/>
    </font>
    <font>
      <b/>
      <sz val="9"/>
      <color indexed="81"/>
      <name val="Tahoma"/>
      <charset val="222"/>
    </font>
    <font>
      <sz val="11"/>
      <color indexed="8"/>
      <name val="Calibri"/>
      <charset val="222"/>
    </font>
    <font>
      <sz val="10"/>
      <color indexed="8"/>
      <name val="Tahoma"/>
      <charset val="222"/>
    </font>
    <font>
      <sz val="11"/>
      <color indexed="8"/>
      <name val="Calibri"/>
    </font>
    <font>
      <sz val="8"/>
      <name val="Tahoma"/>
      <family val="2"/>
      <charset val="22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7" tint="0.59999389629810485"/>
        <bgColor indexed="0"/>
      </patternFill>
    </fill>
    <fill>
      <patternFill patternType="solid">
        <fgColor rgb="FFFFFF00"/>
        <bgColor indexed="0"/>
      </patternFill>
    </fill>
    <fill>
      <patternFill patternType="solid">
        <fgColor theme="7" tint="0.79998168889431442"/>
        <bgColor indexed="0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6" fillId="0" borderId="0" applyNumberFormat="0" applyFill="0" applyBorder="0" applyAlignment="0" applyProtection="0"/>
    <xf numFmtId="0" fontId="30" fillId="0" borderId="0"/>
  </cellStyleXfs>
  <cellXfs count="399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3" fontId="20" fillId="0" borderId="17" xfId="0" applyNumberFormat="1" applyFont="1" applyFill="1" applyBorder="1" applyAlignment="1">
      <alignment horizontal="right" vertical="center"/>
    </xf>
    <xf numFmtId="43" fontId="11" fillId="21" borderId="0" xfId="1" applyFont="1" applyFill="1"/>
    <xf numFmtId="2" fontId="10" fillId="0" borderId="0" xfId="0" applyNumberFormat="1" applyFont="1" applyFill="1" applyBorder="1"/>
    <xf numFmtId="0" fontId="0" fillId="22" borderId="0" xfId="0" applyFill="1"/>
    <xf numFmtId="0" fontId="0" fillId="22" borderId="19" xfId="0" applyFill="1" applyBorder="1" applyAlignment="1">
      <alignment vertical="center"/>
    </xf>
    <xf numFmtId="0" fontId="0" fillId="22" borderId="20" xfId="0" applyFill="1" applyBorder="1" applyAlignment="1">
      <alignment vertical="center"/>
    </xf>
    <xf numFmtId="0" fontId="24" fillId="24" borderId="18" xfId="0" applyFont="1" applyFill="1" applyBorder="1" applyAlignment="1">
      <alignment horizontal="center" vertical="center" wrapText="1"/>
    </xf>
    <xf numFmtId="0" fontId="25" fillId="25" borderId="18" xfId="0" applyFont="1" applyFill="1" applyBorder="1" applyAlignment="1">
      <alignment horizontal="left" vertical="top"/>
    </xf>
    <xf numFmtId="0" fontId="25" fillId="26" borderId="18" xfId="0" applyFont="1" applyFill="1" applyBorder="1" applyAlignment="1">
      <alignment horizontal="left" vertical="top"/>
    </xf>
    <xf numFmtId="0" fontId="21" fillId="23" borderId="27" xfId="0" applyFont="1" applyFill="1" applyBorder="1" applyAlignment="1">
      <alignment horizontal="center" vertical="center"/>
    </xf>
    <xf numFmtId="0" fontId="0" fillId="22" borderId="28" xfId="0" applyFill="1" applyBorder="1"/>
    <xf numFmtId="0" fontId="0" fillId="22" borderId="29" xfId="0" applyFill="1" applyBorder="1"/>
    <xf numFmtId="0" fontId="23" fillId="22" borderId="30" xfId="0" applyFont="1" applyFill="1" applyBorder="1" applyAlignment="1">
      <alignment horizontal="left" vertical="center" wrapText="1"/>
    </xf>
    <xf numFmtId="0" fontId="0" fillId="22" borderId="31" xfId="0" applyFill="1" applyBorder="1"/>
    <xf numFmtId="0" fontId="24" fillId="24" borderId="30" xfId="0" applyFont="1" applyFill="1" applyBorder="1" applyAlignment="1">
      <alignment horizontal="center" vertical="center" wrapText="1"/>
    </xf>
    <xf numFmtId="17" fontId="24" fillId="24" borderId="32" xfId="0" applyNumberFormat="1" applyFont="1" applyFill="1" applyBorder="1" applyAlignment="1">
      <alignment horizontal="center" vertical="center"/>
    </xf>
    <xf numFmtId="0" fontId="25" fillId="25" borderId="30" xfId="0" applyFont="1" applyFill="1" applyBorder="1" applyAlignment="1">
      <alignment horizontal="left" vertical="top"/>
    </xf>
    <xf numFmtId="0" fontId="26" fillId="25" borderId="32" xfId="7" applyFill="1" applyBorder="1" applyAlignment="1">
      <alignment horizontal="center" vertical="top"/>
    </xf>
    <xf numFmtId="0" fontId="25" fillId="26" borderId="30" xfId="0" applyFont="1" applyFill="1" applyBorder="1" applyAlignment="1">
      <alignment horizontal="left" vertical="top"/>
    </xf>
    <xf numFmtId="0" fontId="26" fillId="26" borderId="32" xfId="7" applyFill="1" applyBorder="1" applyAlignment="1">
      <alignment horizontal="center" vertical="top"/>
    </xf>
    <xf numFmtId="0" fontId="26" fillId="25" borderId="34" xfId="7" applyFill="1" applyBorder="1" applyAlignment="1">
      <alignment horizontal="center" vertical="top"/>
    </xf>
    <xf numFmtId="0" fontId="26" fillId="25" borderId="36" xfId="7" applyFill="1" applyBorder="1" applyAlignment="1">
      <alignment horizontal="center" vertical="top"/>
    </xf>
    <xf numFmtId="0" fontId="26" fillId="26" borderId="34" xfId="7" applyFill="1" applyBorder="1" applyAlignment="1">
      <alignment horizontal="center" vertical="top"/>
    </xf>
    <xf numFmtId="0" fontId="26" fillId="26" borderId="36" xfId="7" applyFill="1" applyBorder="1" applyAlignment="1">
      <alignment horizontal="center" vertical="top"/>
    </xf>
    <xf numFmtId="0" fontId="26" fillId="25" borderId="41" xfId="7" applyFill="1" applyBorder="1" applyAlignment="1">
      <alignment horizontal="center" vertical="top"/>
    </xf>
    <xf numFmtId="0" fontId="17" fillId="0" borderId="0" xfId="0" applyFont="1" applyAlignment="1">
      <alignment horizontal="right"/>
    </xf>
    <xf numFmtId="0" fontId="31" fillId="27" borderId="45" xfId="8" applyFont="1" applyFill="1" applyBorder="1" applyAlignment="1">
      <alignment horizontal="center"/>
    </xf>
    <xf numFmtId="0" fontId="29" fillId="0" borderId="46" xfId="8" applyFont="1" applyFill="1" applyBorder="1" applyAlignment="1">
      <alignment wrapText="1"/>
    </xf>
    <xf numFmtId="7" fontId="29" fillId="0" borderId="46" xfId="8" applyNumberFormat="1" applyFont="1" applyFill="1" applyBorder="1" applyAlignment="1">
      <alignment horizontal="right" wrapText="1"/>
    </xf>
    <xf numFmtId="0" fontId="30" fillId="0" borderId="0" xfId="8"/>
    <xf numFmtId="0" fontId="0" fillId="7" borderId="0" xfId="0" applyFill="1"/>
    <xf numFmtId="0" fontId="0" fillId="9" borderId="0" xfId="0" applyFill="1"/>
    <xf numFmtId="0" fontId="0" fillId="11" borderId="0" xfId="0" applyFill="1"/>
    <xf numFmtId="0" fontId="31" fillId="28" borderId="45" xfId="8" applyFont="1" applyFill="1" applyBorder="1" applyAlignment="1">
      <alignment horizontal="center"/>
    </xf>
    <xf numFmtId="0" fontId="29" fillId="11" borderId="46" xfId="8" applyFont="1" applyFill="1" applyBorder="1" applyAlignment="1">
      <alignment wrapText="1"/>
    </xf>
    <xf numFmtId="7" fontId="29" fillId="11" borderId="46" xfId="8" applyNumberFormat="1" applyFont="1" applyFill="1" applyBorder="1" applyAlignment="1">
      <alignment horizontal="right" wrapText="1"/>
    </xf>
    <xf numFmtId="0" fontId="30" fillId="11" borderId="0" xfId="8" applyFill="1"/>
    <xf numFmtId="0" fontId="31" fillId="29" borderId="45" xfId="8" applyFont="1" applyFill="1" applyBorder="1" applyAlignment="1">
      <alignment horizontal="center"/>
    </xf>
    <xf numFmtId="7" fontId="29" fillId="7" borderId="46" xfId="8" applyNumberFormat="1" applyFont="1" applyFill="1" applyBorder="1" applyAlignment="1">
      <alignment horizontal="right" wrapText="1"/>
    </xf>
    <xf numFmtId="0" fontId="30" fillId="7" borderId="0" xfId="8" applyFill="1"/>
    <xf numFmtId="0" fontId="31" fillId="30" borderId="45" xfId="8" applyFont="1" applyFill="1" applyBorder="1" applyAlignment="1">
      <alignment horizontal="center"/>
    </xf>
    <xf numFmtId="7" fontId="29" fillId="9" borderId="46" xfId="8" applyNumberFormat="1" applyFont="1" applyFill="1" applyBorder="1" applyAlignment="1">
      <alignment horizontal="right" wrapText="1"/>
    </xf>
    <xf numFmtId="0" fontId="30" fillId="9" borderId="0" xfId="8" applyFill="1"/>
    <xf numFmtId="7" fontId="10" fillId="17" borderId="0" xfId="1" applyNumberFormat="1" applyFont="1" applyFill="1"/>
    <xf numFmtId="7" fontId="10" fillId="9" borderId="0" xfId="1" applyNumberFormat="1" applyFont="1" applyFill="1"/>
    <xf numFmtId="7" fontId="10" fillId="10" borderId="0" xfId="1" applyNumberFormat="1" applyFont="1" applyFill="1"/>
    <xf numFmtId="0" fontId="0" fillId="19" borderId="0" xfId="0" applyFill="1"/>
    <xf numFmtId="0" fontId="0" fillId="13" borderId="0" xfId="0" applyFill="1"/>
    <xf numFmtId="0" fontId="20" fillId="2" borderId="17" xfId="0" applyFont="1" applyFill="1" applyBorder="1" applyAlignment="1">
      <alignment horizontal="left" vertical="center"/>
    </xf>
    <xf numFmtId="0" fontId="19" fillId="2" borderId="17" xfId="0" applyFont="1" applyFill="1" applyBorder="1" applyAlignment="1">
      <alignment horizontal="left" vertical="center"/>
    </xf>
    <xf numFmtId="2" fontId="19" fillId="2" borderId="17" xfId="0" applyNumberFormat="1" applyFont="1" applyFill="1" applyBorder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0" fillId="12" borderId="0" xfId="0" applyFill="1"/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5" fillId="26" borderId="19" xfId="0" applyFont="1" applyFill="1" applyBorder="1" applyAlignment="1">
      <alignment vertical="top" wrapText="1"/>
    </xf>
    <xf numFmtId="0" fontId="25" fillId="26" borderId="20" xfId="0" applyFont="1" applyFill="1" applyBorder="1" applyAlignment="1">
      <alignment vertical="top" wrapText="1"/>
    </xf>
    <xf numFmtId="0" fontId="25" fillId="25" borderId="19" xfId="0" applyFont="1" applyFill="1" applyBorder="1" applyAlignment="1">
      <alignment vertical="top" wrapText="1"/>
    </xf>
    <xf numFmtId="0" fontId="25" fillId="25" borderId="20" xfId="0" applyFont="1" applyFill="1" applyBorder="1" applyAlignment="1">
      <alignment vertical="top" wrapText="1"/>
    </xf>
    <xf numFmtId="0" fontId="23" fillId="22" borderId="19" xfId="0" applyFont="1" applyFill="1" applyBorder="1" applyAlignment="1">
      <alignment horizontal="left" vertical="center" wrapText="1"/>
    </xf>
    <xf numFmtId="0" fontId="23" fillId="22" borderId="20" xfId="0" applyFont="1" applyFill="1" applyBorder="1" applyAlignment="1">
      <alignment horizontal="left" vertical="center" wrapText="1"/>
    </xf>
    <xf numFmtId="0" fontId="24" fillId="24" borderId="19" xfId="0" applyFont="1" applyFill="1" applyBorder="1" applyAlignment="1">
      <alignment horizontal="center" vertical="center" wrapText="1"/>
    </xf>
    <xf numFmtId="0" fontId="24" fillId="24" borderId="20" xfId="0" applyFont="1" applyFill="1" applyBorder="1" applyAlignment="1">
      <alignment horizontal="center" vertical="center" wrapText="1"/>
    </xf>
    <xf numFmtId="0" fontId="22" fillId="22" borderId="42" xfId="0" applyFont="1" applyFill="1" applyBorder="1" applyAlignment="1">
      <alignment vertical="center" wrapText="1"/>
    </xf>
    <xf numFmtId="0" fontId="22" fillId="22" borderId="43" xfId="0" applyFont="1" applyFill="1" applyBorder="1" applyAlignment="1">
      <alignment vertical="center" wrapText="1"/>
    </xf>
    <xf numFmtId="0" fontId="22" fillId="22" borderId="44" xfId="0" applyFont="1" applyFill="1" applyBorder="1" applyAlignment="1">
      <alignment vertical="center" wrapText="1"/>
    </xf>
    <xf numFmtId="0" fontId="25" fillId="26" borderId="33" xfId="0" applyFont="1" applyFill="1" applyBorder="1" applyAlignment="1">
      <alignment horizontal="left" vertical="top"/>
    </xf>
    <xf numFmtId="0" fontId="25" fillId="26" borderId="35" xfId="0" applyFont="1" applyFill="1" applyBorder="1" applyAlignment="1">
      <alignment horizontal="left" vertical="top"/>
    </xf>
    <xf numFmtId="0" fontId="25" fillId="26" borderId="23" xfId="0" applyFont="1" applyFill="1" applyBorder="1" applyAlignment="1">
      <alignment vertical="top" wrapText="1"/>
    </xf>
    <xf numFmtId="0" fontId="25" fillId="26" borderId="24" xfId="0" applyFont="1" applyFill="1" applyBorder="1" applyAlignment="1">
      <alignment vertical="top" wrapText="1"/>
    </xf>
    <xf numFmtId="0" fontId="25" fillId="26" borderId="25" xfId="0" applyFont="1" applyFill="1" applyBorder="1" applyAlignment="1">
      <alignment vertical="top" wrapText="1"/>
    </xf>
    <xf numFmtId="0" fontId="25" fillId="26" borderId="26" xfId="0" applyFont="1" applyFill="1" applyBorder="1" applyAlignment="1">
      <alignment vertical="top" wrapText="1"/>
    </xf>
    <xf numFmtId="0" fontId="25" fillId="26" borderId="21" xfId="0" applyFont="1" applyFill="1" applyBorder="1" applyAlignment="1">
      <alignment horizontal="left" vertical="top"/>
    </xf>
    <xf numFmtId="0" fontId="25" fillId="26" borderId="22" xfId="0" applyFont="1" applyFill="1" applyBorder="1" applyAlignment="1">
      <alignment horizontal="left" vertical="top"/>
    </xf>
    <xf numFmtId="0" fontId="25" fillId="25" borderId="33" xfId="0" applyFont="1" applyFill="1" applyBorder="1" applyAlignment="1">
      <alignment horizontal="left" vertical="top"/>
    </xf>
    <xf numFmtId="0" fontId="25" fillId="25" borderId="35" xfId="0" applyFont="1" applyFill="1" applyBorder="1" applyAlignment="1">
      <alignment horizontal="left" vertical="top"/>
    </xf>
    <xf numFmtId="0" fontId="25" fillId="25" borderId="23" xfId="0" applyFont="1" applyFill="1" applyBorder="1" applyAlignment="1">
      <alignment vertical="top" wrapText="1"/>
    </xf>
    <xf numFmtId="0" fontId="25" fillId="25" borderId="24" xfId="0" applyFont="1" applyFill="1" applyBorder="1" applyAlignment="1">
      <alignment vertical="top" wrapText="1"/>
    </xf>
    <xf numFmtId="0" fontId="25" fillId="25" borderId="25" xfId="0" applyFont="1" applyFill="1" applyBorder="1" applyAlignment="1">
      <alignment vertical="top" wrapText="1"/>
    </xf>
    <xf numFmtId="0" fontId="25" fillId="25" borderId="26" xfId="0" applyFont="1" applyFill="1" applyBorder="1" applyAlignment="1">
      <alignment vertical="top" wrapText="1"/>
    </xf>
    <xf numFmtId="0" fontId="25" fillId="25" borderId="21" xfId="0" applyFont="1" applyFill="1" applyBorder="1" applyAlignment="1">
      <alignment horizontal="left" vertical="top"/>
    </xf>
    <xf numFmtId="0" fontId="25" fillId="25" borderId="22" xfId="0" applyFont="1" applyFill="1" applyBorder="1" applyAlignment="1">
      <alignment horizontal="left" vertical="top"/>
    </xf>
    <xf numFmtId="0" fontId="25" fillId="25" borderId="37" xfId="0" applyFont="1" applyFill="1" applyBorder="1" applyAlignment="1">
      <alignment horizontal="left" vertical="top"/>
    </xf>
    <xf numFmtId="0" fontId="25" fillId="25" borderId="38" xfId="0" applyFont="1" applyFill="1" applyBorder="1" applyAlignment="1">
      <alignment vertical="top" wrapText="1"/>
    </xf>
    <xf numFmtId="0" fontId="25" fillId="25" borderId="39" xfId="0" applyFont="1" applyFill="1" applyBorder="1" applyAlignment="1">
      <alignment vertical="top" wrapText="1"/>
    </xf>
    <xf numFmtId="0" fontId="25" fillId="25" borderId="40" xfId="0" applyFont="1" applyFill="1" applyBorder="1" applyAlignment="1">
      <alignment horizontal="left" vertical="top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</cellXfs>
  <cellStyles count="9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  <cellStyle name="ปกติ_ลย" xfId="8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th-TH" baseline="0"/>
              <a:t>กันยายน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4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3805376"/>
        <c:axId val="1953808096"/>
      </c:barChart>
      <c:catAx>
        <c:axId val="195380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1953808096"/>
        <c:crosses val="autoZero"/>
        <c:auto val="1"/>
        <c:lblAlgn val="ctr"/>
        <c:lblOffset val="100"/>
        <c:noMultiLvlLbl val="0"/>
      </c:catAx>
      <c:valAx>
        <c:axId val="1953808096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95380537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5.emf"/><Relationship Id="rId1" Type="http://schemas.openxmlformats.org/officeDocument/2006/relationships/image" Target="../media/image6.emf"/><Relationship Id="rId6" Type="http://schemas.openxmlformats.org/officeDocument/2006/relationships/image" Target="../media/image1.emf"/><Relationship Id="rId5" Type="http://schemas.openxmlformats.org/officeDocument/2006/relationships/image" Target="../media/image2.emf"/><Relationship Id="rId4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8</xdr:col>
      <xdr:colOff>28575</xdr:colOff>
      <xdr:row>33</xdr:row>
      <xdr:rowOff>35377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449580</xdr:colOff>
          <xdr:row>2</xdr:row>
          <xdr:rowOff>53340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xmlns="" id="{00000000-0008-0000-0F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396240</xdr:colOff>
          <xdr:row>2</xdr:row>
          <xdr:rowOff>53340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xmlns="" id="{00000000-0008-0000-0F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449580</xdr:colOff>
          <xdr:row>3</xdr:row>
          <xdr:rowOff>53340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xmlns="" id="{00000000-0008-0000-0F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396240</xdr:colOff>
          <xdr:row>3</xdr:row>
          <xdr:rowOff>53340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xmlns="" id="{00000000-0008-0000-0F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525780</xdr:colOff>
          <xdr:row>4</xdr:row>
          <xdr:rowOff>53340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xmlns="" id="{00000000-0008-0000-0F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426720</xdr:colOff>
          <xdr:row>5</xdr:row>
          <xdr:rowOff>129540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xmlns="" id="{00000000-0008-0000-0F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2.xml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3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0"/>
  <sheetViews>
    <sheetView topLeftCell="AA1" zoomScale="96" zoomScaleNormal="96" workbookViewId="0">
      <selection sqref="A1:AG1048576"/>
    </sheetView>
  </sheetViews>
  <sheetFormatPr defaultRowHeight="13.8"/>
  <cols>
    <col min="1" max="1" width="26.3984375" bestFit="1" customWidth="1"/>
    <col min="2" max="2" width="15.69921875" customWidth="1"/>
  </cols>
  <sheetData>
    <row r="1" spans="1:33">
      <c r="A1" t="s">
        <v>2448</v>
      </c>
      <c r="B1" t="s">
        <v>2449</v>
      </c>
      <c r="C1" t="s">
        <v>2450</v>
      </c>
      <c r="D1" t="s">
        <v>2451</v>
      </c>
      <c r="E1" t="s">
        <v>2452</v>
      </c>
      <c r="F1" t="s">
        <v>2453</v>
      </c>
      <c r="G1" t="s">
        <v>2454</v>
      </c>
      <c r="H1" t="s">
        <v>2455</v>
      </c>
      <c r="I1" t="s">
        <v>2456</v>
      </c>
      <c r="J1" t="s">
        <v>2457</v>
      </c>
      <c r="K1" t="s">
        <v>2458</v>
      </c>
      <c r="L1" t="s">
        <v>2459</v>
      </c>
      <c r="M1" t="s">
        <v>2460</v>
      </c>
      <c r="N1" t="s">
        <v>2461</v>
      </c>
      <c r="O1" t="s">
        <v>2462</v>
      </c>
      <c r="P1" t="s">
        <v>2463</v>
      </c>
      <c r="Q1" t="s">
        <v>2464</v>
      </c>
      <c r="R1" t="s">
        <v>2465</v>
      </c>
      <c r="S1" t="s">
        <v>3355</v>
      </c>
      <c r="T1" t="s">
        <v>2466</v>
      </c>
      <c r="U1" t="s">
        <v>2467</v>
      </c>
      <c r="V1" t="s">
        <v>2468</v>
      </c>
      <c r="W1" t="s">
        <v>2469</v>
      </c>
      <c r="X1" t="s">
        <v>2471</v>
      </c>
      <c r="Y1" t="s">
        <v>3356</v>
      </c>
      <c r="Z1" t="s">
        <v>2472</v>
      </c>
      <c r="AA1" t="s">
        <v>2473</v>
      </c>
      <c r="AB1" t="s">
        <v>2474</v>
      </c>
      <c r="AC1" t="s">
        <v>2475</v>
      </c>
      <c r="AD1" t="s">
        <v>2476</v>
      </c>
      <c r="AE1" t="s">
        <v>2477</v>
      </c>
      <c r="AF1" t="s">
        <v>2478</v>
      </c>
      <c r="AG1" t="s">
        <v>2480</v>
      </c>
    </row>
    <row r="2" spans="1:33">
      <c r="A2" t="s">
        <v>2481</v>
      </c>
      <c r="B2" t="s">
        <v>2482</v>
      </c>
      <c r="C2" t="s">
        <v>2483</v>
      </c>
      <c r="D2" t="s">
        <v>2484</v>
      </c>
      <c r="E2" t="s">
        <v>2485</v>
      </c>
      <c r="F2" t="s">
        <v>2486</v>
      </c>
      <c r="G2" t="s">
        <v>2487</v>
      </c>
      <c r="H2" t="s">
        <v>2488</v>
      </c>
      <c r="I2" t="s">
        <v>2489</v>
      </c>
      <c r="J2" t="s">
        <v>2490</v>
      </c>
      <c r="K2" t="s">
        <v>2491</v>
      </c>
      <c r="L2" t="s">
        <v>2492</v>
      </c>
      <c r="M2" t="s">
        <v>2493</v>
      </c>
      <c r="N2" t="s">
        <v>2494</v>
      </c>
      <c r="O2" t="s">
        <v>2495</v>
      </c>
      <c r="P2" t="s">
        <v>2496</v>
      </c>
      <c r="Q2" t="s">
        <v>2497</v>
      </c>
      <c r="R2" t="s">
        <v>2498</v>
      </c>
      <c r="S2" t="s">
        <v>3357</v>
      </c>
      <c r="T2" t="s">
        <v>2499</v>
      </c>
      <c r="U2" t="s">
        <v>2500</v>
      </c>
      <c r="V2" t="s">
        <v>2501</v>
      </c>
      <c r="W2" t="s">
        <v>2502</v>
      </c>
      <c r="X2" t="s">
        <v>2504</v>
      </c>
      <c r="Y2" t="s">
        <v>3358</v>
      </c>
      <c r="Z2" t="s">
        <v>2505</v>
      </c>
      <c r="AA2" t="s">
        <v>2506</v>
      </c>
      <c r="AB2" t="s">
        <v>2507</v>
      </c>
      <c r="AC2" t="s">
        <v>2508</v>
      </c>
      <c r="AD2" t="s">
        <v>2509</v>
      </c>
      <c r="AE2" t="s">
        <v>2510</v>
      </c>
      <c r="AF2" t="s">
        <v>2511</v>
      </c>
      <c r="AG2" t="s">
        <v>2513</v>
      </c>
    </row>
    <row r="3" spans="1:33">
      <c r="A3" t="s">
        <v>2514</v>
      </c>
      <c r="B3">
        <v>35676760.310000002</v>
      </c>
      <c r="C3">
        <v>4336109.1500000004</v>
      </c>
      <c r="D3">
        <v>5003240.01</v>
      </c>
      <c r="E3">
        <v>21469</v>
      </c>
      <c r="F3">
        <v>65635716.990000002</v>
      </c>
      <c r="G3">
        <v>28900798.789999999</v>
      </c>
      <c r="H3">
        <v>74000</v>
      </c>
      <c r="I3">
        <v>210799</v>
      </c>
      <c r="J3">
        <v>1704913.21</v>
      </c>
      <c r="K3">
        <v>271320</v>
      </c>
      <c r="L3">
        <v>4344.8500000000004</v>
      </c>
      <c r="M3">
        <v>15170838.41</v>
      </c>
      <c r="N3">
        <v>13202043.970000001</v>
      </c>
      <c r="O3">
        <v>-8320443.6100000003</v>
      </c>
      <c r="P3">
        <v>-12898080.560000001</v>
      </c>
      <c r="Q3">
        <v>10835.8</v>
      </c>
      <c r="R3">
        <v>141371769.37</v>
      </c>
      <c r="S3">
        <v>-19.47</v>
      </c>
      <c r="T3">
        <v>2749.74</v>
      </c>
      <c r="U3">
        <v>100618224.45999999</v>
      </c>
      <c r="V3">
        <v>8520696.6400000006</v>
      </c>
      <c r="W3">
        <v>95198.19</v>
      </c>
      <c r="X3">
        <v>78713060.709999993</v>
      </c>
      <c r="Y3">
        <v>100000</v>
      </c>
      <c r="Z3">
        <v>18029901.41</v>
      </c>
      <c r="AA3">
        <v>108042353.02</v>
      </c>
      <c r="AB3">
        <v>748710.40000000002</v>
      </c>
      <c r="AC3">
        <v>491889.68</v>
      </c>
      <c r="AD3">
        <v>89069367.75</v>
      </c>
      <c r="AE3">
        <v>15969518.42</v>
      </c>
      <c r="AF3">
        <v>61600</v>
      </c>
      <c r="AG3">
        <v>2776618.6</v>
      </c>
    </row>
    <row r="4" spans="1:33">
      <c r="A4" t="s">
        <v>2515</v>
      </c>
      <c r="B4">
        <v>4414.17</v>
      </c>
      <c r="F4">
        <v>1129922.33</v>
      </c>
      <c r="G4">
        <v>345.51</v>
      </c>
      <c r="N4">
        <v>0</v>
      </c>
      <c r="Q4">
        <v>-1571554.48</v>
      </c>
      <c r="R4">
        <v>2794467.22</v>
      </c>
      <c r="T4">
        <v>63.08</v>
      </c>
      <c r="U4">
        <v>11040</v>
      </c>
      <c r="X4">
        <v>956226</v>
      </c>
      <c r="Z4">
        <v>110283.95</v>
      </c>
      <c r="AA4">
        <v>1056285</v>
      </c>
      <c r="AB4">
        <v>4800</v>
      </c>
      <c r="AD4">
        <v>13022.15</v>
      </c>
      <c r="AE4">
        <v>91736.61</v>
      </c>
    </row>
    <row r="5" spans="1:33">
      <c r="A5" t="s">
        <v>2516</v>
      </c>
      <c r="B5">
        <v>410374.16</v>
      </c>
      <c r="C5">
        <v>0</v>
      </c>
      <c r="D5">
        <v>0</v>
      </c>
      <c r="F5">
        <v>1856981.03</v>
      </c>
      <c r="G5">
        <v>77286</v>
      </c>
      <c r="L5">
        <v>4344.8500000000004</v>
      </c>
      <c r="N5">
        <v>12908276.58</v>
      </c>
      <c r="O5">
        <v>-8345051.6100000003</v>
      </c>
      <c r="P5">
        <v>-3885679.94</v>
      </c>
      <c r="Q5">
        <v>2457751.37</v>
      </c>
      <c r="R5">
        <v>5133149</v>
      </c>
      <c r="U5">
        <v>2000</v>
      </c>
      <c r="X5">
        <v>1751370</v>
      </c>
      <c r="Z5">
        <v>786</v>
      </c>
      <c r="AA5">
        <v>1979881.5</v>
      </c>
      <c r="AC5">
        <v>4974.5600000000004</v>
      </c>
      <c r="AD5">
        <v>5697449</v>
      </c>
    </row>
    <row r="6" spans="1:33">
      <c r="A6" t="s">
        <v>2517</v>
      </c>
      <c r="B6">
        <v>16086.83</v>
      </c>
      <c r="D6">
        <v>3640</v>
      </c>
      <c r="F6">
        <v>2549437.04</v>
      </c>
      <c r="G6">
        <v>22618.87</v>
      </c>
      <c r="N6">
        <v>36891</v>
      </c>
      <c r="Q6">
        <v>1876562.09</v>
      </c>
      <c r="R6">
        <v>840540.25</v>
      </c>
      <c r="W6">
        <v>20.239999999999998</v>
      </c>
      <c r="X6">
        <v>9207586.5600000005</v>
      </c>
      <c r="Z6">
        <v>43760</v>
      </c>
      <c r="AA6">
        <v>9218477.5600000005</v>
      </c>
      <c r="AC6">
        <v>52800</v>
      </c>
      <c r="AE6">
        <v>142299.84</v>
      </c>
    </row>
    <row r="7" spans="1:33">
      <c r="A7" t="s">
        <v>3359</v>
      </c>
      <c r="B7">
        <v>85000</v>
      </c>
      <c r="D7">
        <v>2161.7399999999998</v>
      </c>
      <c r="F7">
        <v>7002.44</v>
      </c>
      <c r="G7">
        <v>2</v>
      </c>
      <c r="Q7">
        <v>-2930699.99</v>
      </c>
      <c r="R7">
        <v>3075853.92</v>
      </c>
      <c r="W7">
        <v>12.25</v>
      </c>
      <c r="X7">
        <v>3556373.6</v>
      </c>
      <c r="Z7">
        <v>724560</v>
      </c>
      <c r="AA7">
        <v>4186333.6</v>
      </c>
      <c r="AB7">
        <v>7600</v>
      </c>
      <c r="AE7">
        <v>138000</v>
      </c>
    </row>
    <row r="8" spans="1:33">
      <c r="A8" t="s">
        <v>2518</v>
      </c>
      <c r="B8">
        <v>323.25</v>
      </c>
      <c r="F8">
        <v>413390.86</v>
      </c>
      <c r="G8">
        <v>3</v>
      </c>
      <c r="M8">
        <v>13200</v>
      </c>
      <c r="Q8">
        <v>-1596232.72</v>
      </c>
      <c r="R8">
        <v>2129382.7599999998</v>
      </c>
      <c r="W8">
        <v>66.97</v>
      </c>
      <c r="X8">
        <v>831169.98</v>
      </c>
      <c r="Z8">
        <v>1429221.21</v>
      </c>
      <c r="AA8">
        <v>1147383.48</v>
      </c>
      <c r="AD8">
        <v>1124407.71</v>
      </c>
      <c r="AE8">
        <v>121299.9</v>
      </c>
    </row>
    <row r="9" spans="1:33">
      <c r="A9" t="s">
        <v>2519</v>
      </c>
      <c r="B9">
        <v>1149.32</v>
      </c>
      <c r="D9">
        <v>0</v>
      </c>
      <c r="F9">
        <v>5098977.78</v>
      </c>
      <c r="G9">
        <v>-6326.03</v>
      </c>
      <c r="I9">
        <v>0</v>
      </c>
      <c r="M9">
        <v>1130</v>
      </c>
      <c r="N9">
        <v>6</v>
      </c>
      <c r="Q9">
        <v>5274593.1500000004</v>
      </c>
      <c r="T9">
        <v>58.75</v>
      </c>
      <c r="U9">
        <v>20150</v>
      </c>
      <c r="X9">
        <v>2056110.65</v>
      </c>
      <c r="Z9">
        <v>171127</v>
      </c>
      <c r="AA9">
        <v>2100570.65</v>
      </c>
      <c r="AC9">
        <v>6748</v>
      </c>
      <c r="AD9">
        <v>126569</v>
      </c>
      <c r="AE9">
        <v>195486.83</v>
      </c>
    </row>
    <row r="10" spans="1:33">
      <c r="A10" t="s">
        <v>175</v>
      </c>
      <c r="B10">
        <v>1645211.49</v>
      </c>
      <c r="C10">
        <v>0</v>
      </c>
      <c r="D10">
        <v>75079.56</v>
      </c>
      <c r="F10">
        <v>242848.76</v>
      </c>
      <c r="G10">
        <v>506388.17</v>
      </c>
      <c r="J10">
        <v>5850</v>
      </c>
      <c r="M10">
        <v>428568</v>
      </c>
      <c r="N10">
        <v>2300.08</v>
      </c>
      <c r="Q10">
        <v>-314894.11</v>
      </c>
      <c r="R10">
        <v>2551638.71</v>
      </c>
      <c r="U10">
        <v>2766965.84</v>
      </c>
      <c r="W10">
        <v>3959.54</v>
      </c>
      <c r="X10">
        <v>1231131.8</v>
      </c>
      <c r="Z10">
        <v>51000</v>
      </c>
      <c r="AA10">
        <v>1754870.8</v>
      </c>
      <c r="AB10">
        <v>22792</v>
      </c>
      <c r="AC10">
        <v>17772</v>
      </c>
      <c r="AD10">
        <v>1845282.35</v>
      </c>
      <c r="AE10">
        <v>344030.73</v>
      </c>
      <c r="AG10">
        <v>272244</v>
      </c>
    </row>
    <row r="11" spans="1:33">
      <c r="A11" t="s">
        <v>177</v>
      </c>
      <c r="B11">
        <v>878410.52</v>
      </c>
      <c r="C11">
        <v>0</v>
      </c>
      <c r="D11">
        <v>288386.90999999997</v>
      </c>
      <c r="F11">
        <v>2026680.34</v>
      </c>
      <c r="G11">
        <v>715002.23</v>
      </c>
      <c r="J11">
        <v>10400</v>
      </c>
      <c r="M11">
        <v>192459</v>
      </c>
      <c r="N11">
        <v>0</v>
      </c>
      <c r="Q11">
        <v>811757.61</v>
      </c>
      <c r="R11">
        <v>2241809.08</v>
      </c>
      <c r="U11">
        <v>2095644.36</v>
      </c>
      <c r="V11">
        <v>123100</v>
      </c>
      <c r="W11">
        <v>1637.1</v>
      </c>
      <c r="X11">
        <v>1038670</v>
      </c>
      <c r="Z11">
        <v>527000</v>
      </c>
      <c r="AA11">
        <v>1407771</v>
      </c>
      <c r="AB11">
        <v>4680</v>
      </c>
      <c r="AD11">
        <v>1211272.25</v>
      </c>
      <c r="AE11">
        <v>462273.9</v>
      </c>
      <c r="AG11">
        <v>48000</v>
      </c>
    </row>
    <row r="12" spans="1:33">
      <c r="A12" t="s">
        <v>179</v>
      </c>
      <c r="B12">
        <v>644657.68000000005</v>
      </c>
      <c r="C12">
        <v>88926.44</v>
      </c>
      <c r="D12">
        <v>41675.199999999997</v>
      </c>
      <c r="F12">
        <v>1117963.3799999999</v>
      </c>
      <c r="G12">
        <v>693740.94</v>
      </c>
      <c r="I12">
        <v>0</v>
      </c>
      <c r="J12">
        <v>69398.64</v>
      </c>
      <c r="M12">
        <v>675656.29</v>
      </c>
      <c r="N12">
        <v>654.91999999999996</v>
      </c>
      <c r="Q12">
        <v>4017864.88</v>
      </c>
      <c r="R12">
        <v>-1390481.55</v>
      </c>
      <c r="U12">
        <v>3488627.4</v>
      </c>
      <c r="V12">
        <v>11209.91</v>
      </c>
      <c r="W12">
        <v>1224.8499999999999</v>
      </c>
      <c r="X12">
        <v>1319760</v>
      </c>
      <c r="Z12">
        <v>33300</v>
      </c>
      <c r="AA12">
        <v>1832996</v>
      </c>
      <c r="AC12">
        <v>51501</v>
      </c>
      <c r="AD12">
        <v>3441207.33</v>
      </c>
      <c r="AE12">
        <v>311163.37</v>
      </c>
      <c r="AG12">
        <v>3384</v>
      </c>
    </row>
    <row r="13" spans="1:33">
      <c r="A13" t="s">
        <v>181</v>
      </c>
      <c r="B13">
        <v>1219580.1100000001</v>
      </c>
      <c r="C13">
        <v>22063.43</v>
      </c>
      <c r="D13">
        <v>110566.28</v>
      </c>
      <c r="F13">
        <v>303582.71000000002</v>
      </c>
      <c r="G13">
        <v>501169.08</v>
      </c>
      <c r="I13">
        <v>0</v>
      </c>
      <c r="J13">
        <v>15060</v>
      </c>
      <c r="M13">
        <v>264750</v>
      </c>
      <c r="N13">
        <v>-727.07</v>
      </c>
      <c r="Q13">
        <v>442474.37</v>
      </c>
      <c r="R13">
        <v>1997230.39</v>
      </c>
      <c r="U13">
        <v>1585415.17</v>
      </c>
      <c r="V13">
        <v>41800</v>
      </c>
      <c r="W13">
        <v>3220.44</v>
      </c>
      <c r="X13">
        <v>1111918.68</v>
      </c>
      <c r="Z13">
        <v>53800</v>
      </c>
      <c r="AA13">
        <v>1585437.68</v>
      </c>
      <c r="AB13">
        <v>19000</v>
      </c>
      <c r="AC13">
        <v>5999</v>
      </c>
      <c r="AD13">
        <v>1337672.01</v>
      </c>
      <c r="AE13">
        <v>370071.68</v>
      </c>
      <c r="AG13">
        <v>39800</v>
      </c>
    </row>
    <row r="14" spans="1:33">
      <c r="A14" t="s">
        <v>183</v>
      </c>
      <c r="B14">
        <v>1018450.36</v>
      </c>
      <c r="C14">
        <v>6779.52</v>
      </c>
      <c r="D14">
        <v>78390.350000000006</v>
      </c>
      <c r="F14">
        <v>435455.94</v>
      </c>
      <c r="G14">
        <v>297151.26</v>
      </c>
      <c r="I14">
        <v>0</v>
      </c>
      <c r="J14">
        <v>20535</v>
      </c>
      <c r="M14">
        <v>441217.12</v>
      </c>
      <c r="N14">
        <v>2311.35</v>
      </c>
      <c r="Q14">
        <v>-244978.38</v>
      </c>
      <c r="R14">
        <v>2502473.91</v>
      </c>
      <c r="U14">
        <v>2084729.78</v>
      </c>
      <c r="V14">
        <v>327050</v>
      </c>
      <c r="W14">
        <v>2195.02</v>
      </c>
      <c r="X14">
        <v>1859974.75</v>
      </c>
      <c r="AA14">
        <v>2609327.75</v>
      </c>
      <c r="AC14">
        <v>30015</v>
      </c>
      <c r="AD14">
        <v>2212178.56</v>
      </c>
      <c r="AE14">
        <v>307759.81</v>
      </c>
    </row>
    <row r="15" spans="1:33">
      <c r="A15" t="s">
        <v>185</v>
      </c>
      <c r="B15">
        <v>708377.2</v>
      </c>
      <c r="C15">
        <v>20436</v>
      </c>
      <c r="D15">
        <v>311767.90000000002</v>
      </c>
      <c r="F15">
        <v>217184.51</v>
      </c>
      <c r="G15">
        <v>823222.66</v>
      </c>
      <c r="J15">
        <v>12960</v>
      </c>
      <c r="M15">
        <v>147896.76999999999</v>
      </c>
      <c r="N15">
        <v>13717.11</v>
      </c>
      <c r="Q15">
        <v>-584356.4</v>
      </c>
      <c r="R15">
        <v>2525004.41</v>
      </c>
      <c r="U15">
        <v>1231219.21</v>
      </c>
      <c r="V15">
        <v>268345</v>
      </c>
      <c r="W15">
        <v>2712.35</v>
      </c>
      <c r="X15">
        <v>1813109.56</v>
      </c>
      <c r="Z15">
        <v>755495</v>
      </c>
      <c r="AA15">
        <v>2094260.56</v>
      </c>
      <c r="AB15">
        <v>11250</v>
      </c>
      <c r="AC15">
        <v>12180</v>
      </c>
      <c r="AD15">
        <v>1614103.13</v>
      </c>
      <c r="AE15">
        <v>373321.05</v>
      </c>
    </row>
    <row r="16" spans="1:33">
      <c r="A16" t="s">
        <v>187</v>
      </c>
      <c r="B16">
        <v>359059.59</v>
      </c>
      <c r="C16">
        <v>0</v>
      </c>
      <c r="D16">
        <v>86881.19</v>
      </c>
      <c r="F16">
        <v>228454.13</v>
      </c>
      <c r="G16">
        <v>767987.61</v>
      </c>
      <c r="J16">
        <v>11700</v>
      </c>
      <c r="M16">
        <v>60000</v>
      </c>
      <c r="N16">
        <v>1605.68</v>
      </c>
      <c r="P16">
        <v>-3085696.91</v>
      </c>
      <c r="Q16">
        <v>96303.08</v>
      </c>
      <c r="R16">
        <v>4613167.97</v>
      </c>
      <c r="U16">
        <v>2080949.83</v>
      </c>
      <c r="W16">
        <v>1678.18</v>
      </c>
      <c r="X16">
        <v>753684</v>
      </c>
      <c r="Z16">
        <v>18000</v>
      </c>
      <c r="AA16">
        <v>1029912</v>
      </c>
      <c r="AB16">
        <v>7302</v>
      </c>
      <c r="AD16">
        <v>1970575.47</v>
      </c>
      <c r="AE16">
        <v>101219.84</v>
      </c>
    </row>
    <row r="17" spans="1:33">
      <c r="A17" t="s">
        <v>189</v>
      </c>
      <c r="B17">
        <v>610418.11</v>
      </c>
      <c r="C17">
        <v>1121.53</v>
      </c>
      <c r="D17">
        <v>175616.12</v>
      </c>
      <c r="F17">
        <v>1642926.68</v>
      </c>
      <c r="G17">
        <v>716195.55</v>
      </c>
      <c r="I17">
        <v>0</v>
      </c>
      <c r="J17">
        <v>19332.919999999998</v>
      </c>
      <c r="M17">
        <v>289428.36</v>
      </c>
      <c r="N17">
        <v>11446</v>
      </c>
      <c r="Q17">
        <v>-463067.59</v>
      </c>
      <c r="R17">
        <v>2841083.43</v>
      </c>
      <c r="U17">
        <v>2120842.0099999998</v>
      </c>
      <c r="W17">
        <v>1295.8699999999999</v>
      </c>
      <c r="X17">
        <v>1131780</v>
      </c>
      <c r="AA17">
        <v>1600391</v>
      </c>
      <c r="AC17">
        <v>2728</v>
      </c>
      <c r="AD17">
        <v>1054558.81</v>
      </c>
      <c r="AE17">
        <v>148185.20000000001</v>
      </c>
    </row>
    <row r="18" spans="1:33">
      <c r="A18" t="s">
        <v>191</v>
      </c>
      <c r="B18">
        <v>575838.35</v>
      </c>
      <c r="C18">
        <v>13630.5</v>
      </c>
      <c r="D18">
        <v>73826.509999999995</v>
      </c>
      <c r="F18">
        <v>2573951.12</v>
      </c>
      <c r="G18">
        <v>140232.56</v>
      </c>
      <c r="I18">
        <v>0</v>
      </c>
      <c r="J18">
        <v>11700</v>
      </c>
      <c r="M18">
        <v>373112.61</v>
      </c>
      <c r="N18">
        <v>840.4</v>
      </c>
      <c r="Q18">
        <v>2659349.41</v>
      </c>
      <c r="R18">
        <v>675062.61</v>
      </c>
      <c r="U18">
        <v>1015911.91</v>
      </c>
      <c r="V18">
        <v>93340</v>
      </c>
      <c r="W18">
        <v>1632.38</v>
      </c>
      <c r="X18">
        <v>970774.74</v>
      </c>
      <c r="Z18">
        <v>42000</v>
      </c>
      <c r="AA18">
        <v>1232030.74</v>
      </c>
      <c r="AB18">
        <v>19000</v>
      </c>
      <c r="AD18">
        <v>933055.7</v>
      </c>
      <c r="AE18">
        <v>282158.58</v>
      </c>
    </row>
    <row r="19" spans="1:33">
      <c r="A19" t="s">
        <v>193</v>
      </c>
      <c r="B19">
        <v>636106.18000000005</v>
      </c>
      <c r="C19">
        <v>100891.87</v>
      </c>
      <c r="D19">
        <v>139328.56</v>
      </c>
      <c r="F19">
        <v>226854.3</v>
      </c>
      <c r="G19">
        <v>433460.57</v>
      </c>
      <c r="I19">
        <v>0</v>
      </c>
      <c r="J19">
        <v>5992.4</v>
      </c>
      <c r="M19">
        <v>181877.81</v>
      </c>
      <c r="N19">
        <v>8849.08</v>
      </c>
      <c r="Q19">
        <v>-281862.73</v>
      </c>
      <c r="R19">
        <v>1767990.24</v>
      </c>
      <c r="U19">
        <v>2198121.33</v>
      </c>
      <c r="W19">
        <v>1486.29</v>
      </c>
      <c r="X19">
        <v>1381970</v>
      </c>
      <c r="AA19">
        <v>1671527</v>
      </c>
      <c r="AC19">
        <v>6978</v>
      </c>
      <c r="AD19">
        <v>1832948.68</v>
      </c>
      <c r="AE19">
        <v>216329.26</v>
      </c>
    </row>
    <row r="20" spans="1:33">
      <c r="A20" t="s">
        <v>195</v>
      </c>
      <c r="B20">
        <v>457600.65</v>
      </c>
      <c r="C20">
        <v>0</v>
      </c>
      <c r="D20">
        <v>111357.26</v>
      </c>
      <c r="F20">
        <v>3690367.91</v>
      </c>
      <c r="G20">
        <v>935278.79</v>
      </c>
      <c r="I20">
        <v>-6000</v>
      </c>
      <c r="J20">
        <v>12331.3</v>
      </c>
      <c r="M20">
        <v>895852.65</v>
      </c>
      <c r="N20">
        <v>20596.64</v>
      </c>
      <c r="Q20">
        <v>3545434.54</v>
      </c>
      <c r="R20">
        <v>938360.62</v>
      </c>
      <c r="U20">
        <v>2298913.63</v>
      </c>
      <c r="W20">
        <v>5256.29</v>
      </c>
      <c r="X20">
        <v>2364877.2599999998</v>
      </c>
      <c r="AA20">
        <v>2654427.2599999998</v>
      </c>
      <c r="AC20">
        <v>2712</v>
      </c>
      <c r="AD20">
        <v>1942767.3</v>
      </c>
      <c r="AE20">
        <v>281111.76</v>
      </c>
    </row>
    <row r="21" spans="1:33">
      <c r="A21" t="s">
        <v>197</v>
      </c>
      <c r="B21">
        <v>490189.47</v>
      </c>
      <c r="C21">
        <v>44831.6</v>
      </c>
      <c r="D21">
        <v>75485.62</v>
      </c>
      <c r="F21">
        <v>273951.75</v>
      </c>
      <c r="G21">
        <v>859235.19</v>
      </c>
      <c r="J21">
        <v>138651.6</v>
      </c>
      <c r="M21">
        <v>95000</v>
      </c>
      <c r="N21">
        <v>2615.6799999999998</v>
      </c>
      <c r="Q21">
        <v>753090.49</v>
      </c>
      <c r="R21">
        <v>909939.73</v>
      </c>
      <c r="U21">
        <v>1707319.31</v>
      </c>
      <c r="W21">
        <v>892.23</v>
      </c>
      <c r="X21">
        <v>1724930</v>
      </c>
      <c r="AA21">
        <v>2161071.4900000002</v>
      </c>
      <c r="AB21">
        <v>8640</v>
      </c>
      <c r="AC21">
        <v>7200</v>
      </c>
      <c r="AD21">
        <v>1190671.01</v>
      </c>
      <c r="AE21">
        <v>221162.91</v>
      </c>
    </row>
    <row r="22" spans="1:33">
      <c r="A22" t="s">
        <v>199</v>
      </c>
      <c r="B22">
        <v>854962.98</v>
      </c>
      <c r="C22">
        <v>283164.09999999998</v>
      </c>
      <c r="D22">
        <v>1088111.46</v>
      </c>
      <c r="F22">
        <v>487610.77</v>
      </c>
      <c r="G22">
        <v>519594.99</v>
      </c>
      <c r="J22">
        <v>-15185.69</v>
      </c>
      <c r="M22">
        <v>942365</v>
      </c>
      <c r="N22">
        <v>5322.29</v>
      </c>
      <c r="Q22">
        <v>184160.67</v>
      </c>
      <c r="R22">
        <v>1741975.93</v>
      </c>
      <c r="U22">
        <v>3075088.74</v>
      </c>
      <c r="V22">
        <v>-19240</v>
      </c>
      <c r="W22">
        <v>1226.1400000000001</v>
      </c>
      <c r="X22">
        <v>1613400</v>
      </c>
      <c r="AA22">
        <v>2286639</v>
      </c>
      <c r="AD22">
        <v>1689848.54</v>
      </c>
      <c r="AE22">
        <v>319181.24</v>
      </c>
    </row>
    <row r="23" spans="1:33">
      <c r="A23" t="s">
        <v>201</v>
      </c>
      <c r="B23">
        <v>576393.36</v>
      </c>
      <c r="C23">
        <v>17428.310000000001</v>
      </c>
      <c r="D23">
        <v>283050.63</v>
      </c>
      <c r="F23">
        <v>1795148.38</v>
      </c>
      <c r="G23">
        <v>502115.16</v>
      </c>
      <c r="J23">
        <v>5060</v>
      </c>
      <c r="M23">
        <v>242143.43</v>
      </c>
      <c r="N23">
        <v>232.32</v>
      </c>
      <c r="Q23">
        <v>863261.56</v>
      </c>
      <c r="R23">
        <v>2083742</v>
      </c>
      <c r="U23">
        <v>1664940.85</v>
      </c>
      <c r="V23">
        <v>48000</v>
      </c>
      <c r="W23">
        <v>2652.39</v>
      </c>
      <c r="X23">
        <v>713324</v>
      </c>
      <c r="AA23">
        <v>1110027</v>
      </c>
      <c r="AC23">
        <v>1520</v>
      </c>
      <c r="AD23">
        <v>973914.89</v>
      </c>
      <c r="AE23">
        <v>263758.82</v>
      </c>
      <c r="AG23">
        <v>100000</v>
      </c>
    </row>
    <row r="24" spans="1:33">
      <c r="A24" t="s">
        <v>206</v>
      </c>
      <c r="B24">
        <v>193920.68</v>
      </c>
      <c r="C24">
        <v>0</v>
      </c>
      <c r="D24">
        <v>22629.93</v>
      </c>
      <c r="F24">
        <v>109874.38</v>
      </c>
      <c r="G24">
        <v>92814.77</v>
      </c>
      <c r="J24">
        <v>130</v>
      </c>
      <c r="N24">
        <v>0</v>
      </c>
      <c r="P24">
        <v>-1004325.38</v>
      </c>
      <c r="Q24">
        <v>1563896.51</v>
      </c>
      <c r="U24">
        <v>2731120.21</v>
      </c>
      <c r="W24">
        <v>2244.4699999999998</v>
      </c>
      <c r="X24">
        <v>1722848</v>
      </c>
      <c r="Z24">
        <v>15000</v>
      </c>
      <c r="AA24">
        <v>2484286</v>
      </c>
      <c r="AB24">
        <v>5680</v>
      </c>
      <c r="AD24">
        <v>2008695.05</v>
      </c>
      <c r="AE24">
        <v>113013</v>
      </c>
    </row>
    <row r="25" spans="1:33">
      <c r="A25" t="s">
        <v>207</v>
      </c>
      <c r="B25">
        <v>102418.99</v>
      </c>
      <c r="C25">
        <v>0</v>
      </c>
      <c r="D25">
        <v>273.81</v>
      </c>
      <c r="F25">
        <v>968348.36</v>
      </c>
      <c r="G25">
        <v>1414027.14</v>
      </c>
      <c r="N25">
        <v>-3156.45</v>
      </c>
      <c r="P25">
        <v>-160236.91</v>
      </c>
      <c r="Q25">
        <v>1193331.82</v>
      </c>
      <c r="R25">
        <v>1812784.26</v>
      </c>
      <c r="U25">
        <v>1784724.42</v>
      </c>
      <c r="W25">
        <v>383.09</v>
      </c>
      <c r="X25">
        <v>1949259.99</v>
      </c>
      <c r="Z25">
        <v>18520</v>
      </c>
      <c r="AA25">
        <v>2310114.48</v>
      </c>
      <c r="AC25">
        <v>7125</v>
      </c>
      <c r="AD25">
        <v>1528372.4</v>
      </c>
      <c r="AE25">
        <v>263105.03999999998</v>
      </c>
      <c r="AG25">
        <v>1825</v>
      </c>
    </row>
    <row r="26" spans="1:33">
      <c r="A26" t="s">
        <v>208</v>
      </c>
      <c r="B26">
        <v>-32596.04</v>
      </c>
      <c r="C26">
        <v>1852987</v>
      </c>
      <c r="D26">
        <v>31681.67</v>
      </c>
      <c r="F26">
        <v>148581.88</v>
      </c>
      <c r="G26">
        <v>527576.77</v>
      </c>
      <c r="J26">
        <v>3900</v>
      </c>
      <c r="M26">
        <v>232636</v>
      </c>
      <c r="N26">
        <v>31178.58</v>
      </c>
      <c r="Q26">
        <v>-1315678.5900000001</v>
      </c>
      <c r="R26">
        <v>1839928.23</v>
      </c>
      <c r="T26">
        <v>530.19000000000005</v>
      </c>
      <c r="U26">
        <v>3043305.44</v>
      </c>
      <c r="W26">
        <v>29.73</v>
      </c>
      <c r="X26">
        <v>634998</v>
      </c>
      <c r="AA26">
        <v>1051649</v>
      </c>
      <c r="AB26">
        <v>8960</v>
      </c>
      <c r="AC26">
        <v>3784</v>
      </c>
      <c r="AD26">
        <v>772760.58</v>
      </c>
      <c r="AE26">
        <v>105442.72</v>
      </c>
    </row>
    <row r="27" spans="1:33">
      <c r="A27" t="s">
        <v>209</v>
      </c>
      <c r="B27">
        <v>253130.59</v>
      </c>
      <c r="C27">
        <v>0</v>
      </c>
      <c r="D27">
        <v>5654.99</v>
      </c>
      <c r="F27">
        <v>2079094.4</v>
      </c>
      <c r="G27">
        <v>717554</v>
      </c>
      <c r="M27">
        <v>256056</v>
      </c>
      <c r="N27">
        <v>721</v>
      </c>
      <c r="Q27">
        <v>-56704.13</v>
      </c>
      <c r="R27">
        <v>3263098.4</v>
      </c>
      <c r="T27">
        <v>288.86</v>
      </c>
      <c r="U27">
        <v>1129214.6499999999</v>
      </c>
      <c r="X27">
        <v>1440120</v>
      </c>
      <c r="AA27">
        <v>1963707.96</v>
      </c>
      <c r="AC27">
        <v>780</v>
      </c>
      <c r="AD27">
        <v>797069.64</v>
      </c>
      <c r="AE27">
        <v>215803.2</v>
      </c>
    </row>
    <row r="28" spans="1:33">
      <c r="A28" t="s">
        <v>210</v>
      </c>
      <c r="B28">
        <v>185067.21</v>
      </c>
      <c r="C28">
        <v>0</v>
      </c>
      <c r="D28">
        <v>-7776.47</v>
      </c>
      <c r="F28">
        <v>2103043.87</v>
      </c>
      <c r="G28">
        <v>265292.73</v>
      </c>
      <c r="N28">
        <v>12924.32</v>
      </c>
      <c r="O28">
        <v>24608</v>
      </c>
      <c r="Q28">
        <v>-379552.82</v>
      </c>
      <c r="R28">
        <v>3122820.6</v>
      </c>
      <c r="T28">
        <v>3.49</v>
      </c>
      <c r="U28">
        <v>1533082.32</v>
      </c>
      <c r="W28">
        <v>420.25</v>
      </c>
      <c r="X28">
        <v>781596</v>
      </c>
      <c r="AA28">
        <v>1196077.6299999999</v>
      </c>
      <c r="AB28">
        <v>1300</v>
      </c>
      <c r="AD28">
        <v>1038131.67</v>
      </c>
      <c r="AE28">
        <v>314765.52</v>
      </c>
    </row>
    <row r="29" spans="1:33">
      <c r="A29" t="s">
        <v>211</v>
      </c>
      <c r="B29">
        <v>333472.01</v>
      </c>
      <c r="C29">
        <v>0</v>
      </c>
      <c r="D29">
        <v>6619.18</v>
      </c>
      <c r="F29">
        <v>1123464.32</v>
      </c>
      <c r="G29">
        <v>977864.68</v>
      </c>
      <c r="M29">
        <v>268675</v>
      </c>
      <c r="N29">
        <v>2552</v>
      </c>
      <c r="Q29">
        <v>-71572.44</v>
      </c>
      <c r="U29">
        <v>3896801.51</v>
      </c>
      <c r="W29">
        <v>652.34</v>
      </c>
      <c r="X29">
        <v>355650</v>
      </c>
      <c r="Z29">
        <v>20190</v>
      </c>
      <c r="AA29">
        <v>920986.98</v>
      </c>
      <c r="AC29">
        <v>6677</v>
      </c>
      <c r="AD29">
        <v>991493</v>
      </c>
      <c r="AE29">
        <v>112371.24</v>
      </c>
    </row>
    <row r="30" spans="1:33">
      <c r="A30" t="s">
        <v>212</v>
      </c>
      <c r="B30">
        <v>270607.15999999997</v>
      </c>
      <c r="C30">
        <v>649737.99</v>
      </c>
      <c r="D30">
        <v>20780.830000000002</v>
      </c>
      <c r="F30">
        <v>528774.71</v>
      </c>
      <c r="G30">
        <v>26352.94</v>
      </c>
      <c r="M30">
        <v>231674</v>
      </c>
      <c r="N30">
        <v>-853.8</v>
      </c>
      <c r="P30">
        <v>-210876.62</v>
      </c>
      <c r="Q30">
        <v>-221591.67</v>
      </c>
      <c r="R30">
        <v>1260515.6599999999</v>
      </c>
      <c r="U30">
        <v>1588620.27</v>
      </c>
      <c r="W30">
        <v>1006.87</v>
      </c>
      <c r="X30">
        <v>815784.6</v>
      </c>
      <c r="AA30">
        <v>1138167.6200000001</v>
      </c>
      <c r="AB30">
        <v>2000</v>
      </c>
      <c r="AD30">
        <v>585085.69999999995</v>
      </c>
      <c r="AE30">
        <v>242772.36</v>
      </c>
    </row>
    <row r="31" spans="1:33">
      <c r="A31" t="s">
        <v>213</v>
      </c>
      <c r="B31">
        <v>216974.95</v>
      </c>
      <c r="C31">
        <v>0</v>
      </c>
      <c r="D31">
        <v>2790.97</v>
      </c>
      <c r="E31">
        <v>21469</v>
      </c>
      <c r="F31">
        <v>162911</v>
      </c>
      <c r="G31">
        <v>398452.27</v>
      </c>
      <c r="M31">
        <v>0</v>
      </c>
      <c r="N31">
        <v>802</v>
      </c>
      <c r="O31">
        <v>0</v>
      </c>
      <c r="P31">
        <v>-2190280.75</v>
      </c>
      <c r="Q31">
        <v>44353.34</v>
      </c>
      <c r="R31">
        <v>3095144.84</v>
      </c>
      <c r="S31">
        <v>-19.47</v>
      </c>
      <c r="U31">
        <v>1010454.52</v>
      </c>
      <c r="W31">
        <v>1035.3399999999999</v>
      </c>
      <c r="X31">
        <v>1681237</v>
      </c>
      <c r="Z31">
        <v>77657</v>
      </c>
      <c r="AA31">
        <v>2145010</v>
      </c>
      <c r="AD31">
        <v>526703.63</v>
      </c>
      <c r="AE31">
        <v>246072</v>
      </c>
    </row>
    <row r="32" spans="1:33">
      <c r="A32" t="s">
        <v>214</v>
      </c>
      <c r="B32">
        <v>543919.87</v>
      </c>
      <c r="C32">
        <v>0</v>
      </c>
      <c r="D32">
        <v>26125.85</v>
      </c>
      <c r="F32">
        <v>851651.28</v>
      </c>
      <c r="G32">
        <v>2622042.1800000002</v>
      </c>
      <c r="J32">
        <v>577700</v>
      </c>
      <c r="N32">
        <v>0</v>
      </c>
      <c r="Q32">
        <v>-6770563.9199999999</v>
      </c>
      <c r="R32">
        <v>11903501.289999999</v>
      </c>
      <c r="U32">
        <v>2856877.15</v>
      </c>
      <c r="W32">
        <v>2304.84</v>
      </c>
      <c r="X32">
        <v>1802749.44</v>
      </c>
      <c r="Z32">
        <v>250000</v>
      </c>
      <c r="AA32">
        <v>2766135.44</v>
      </c>
      <c r="AD32">
        <v>2335184</v>
      </c>
      <c r="AE32">
        <v>1477510.18</v>
      </c>
    </row>
    <row r="33" spans="1:33">
      <c r="A33" t="s">
        <v>215</v>
      </c>
      <c r="B33">
        <v>95784.14</v>
      </c>
      <c r="C33">
        <v>15000</v>
      </c>
      <c r="D33">
        <v>10822.88</v>
      </c>
      <c r="F33">
        <v>1269680.28</v>
      </c>
      <c r="G33">
        <v>15</v>
      </c>
      <c r="N33">
        <v>4722.5</v>
      </c>
      <c r="R33">
        <v>1455376.69</v>
      </c>
      <c r="U33">
        <v>1425363.23</v>
      </c>
      <c r="W33">
        <v>125.01</v>
      </c>
      <c r="X33">
        <v>18000</v>
      </c>
      <c r="AA33">
        <v>686027.57</v>
      </c>
      <c r="AC33">
        <v>5400</v>
      </c>
      <c r="AD33">
        <v>707667.68</v>
      </c>
      <c r="AE33">
        <v>113189.88</v>
      </c>
    </row>
    <row r="34" spans="1:33">
      <c r="A34" t="s">
        <v>216</v>
      </c>
      <c r="B34">
        <v>407201.11</v>
      </c>
      <c r="C34">
        <v>375026.12</v>
      </c>
      <c r="D34">
        <v>287004.5</v>
      </c>
      <c r="F34">
        <v>644375.87</v>
      </c>
      <c r="G34">
        <v>412911.19</v>
      </c>
      <c r="N34">
        <v>3038</v>
      </c>
      <c r="Q34">
        <v>264048.64000000001</v>
      </c>
      <c r="R34">
        <v>1829621.52</v>
      </c>
      <c r="U34">
        <v>2141100.9</v>
      </c>
      <c r="W34">
        <v>1130.6400000000001</v>
      </c>
      <c r="AA34">
        <v>703602.47</v>
      </c>
      <c r="AB34">
        <v>23500</v>
      </c>
      <c r="AC34">
        <v>1088</v>
      </c>
      <c r="AD34">
        <v>1009900.27</v>
      </c>
      <c r="AE34">
        <v>374330.17</v>
      </c>
    </row>
    <row r="35" spans="1:33">
      <c r="A35" t="s">
        <v>217</v>
      </c>
      <c r="B35">
        <v>440298.76</v>
      </c>
      <c r="C35">
        <v>245788</v>
      </c>
      <c r="D35">
        <v>75785.240000000005</v>
      </c>
      <c r="F35">
        <v>447316.74</v>
      </c>
      <c r="G35">
        <v>110795.45</v>
      </c>
      <c r="H35">
        <v>1</v>
      </c>
      <c r="M35">
        <v>467716</v>
      </c>
      <c r="N35">
        <v>108931</v>
      </c>
      <c r="Q35">
        <v>-1468486.8</v>
      </c>
      <c r="R35">
        <v>2563303.2200000002</v>
      </c>
      <c r="U35">
        <v>926983.65</v>
      </c>
      <c r="W35">
        <v>623.64</v>
      </c>
      <c r="X35">
        <v>467800</v>
      </c>
      <c r="AA35">
        <v>868630</v>
      </c>
      <c r="AD35">
        <v>566833.92000000004</v>
      </c>
      <c r="AE35">
        <v>311421.59999999998</v>
      </c>
    </row>
    <row r="36" spans="1:33">
      <c r="A36" t="s">
        <v>221</v>
      </c>
      <c r="B36">
        <v>651636.4</v>
      </c>
      <c r="C36">
        <v>6328</v>
      </c>
      <c r="D36">
        <v>32783.64</v>
      </c>
      <c r="F36">
        <v>547352.12</v>
      </c>
      <c r="G36">
        <v>95538</v>
      </c>
      <c r="J36">
        <v>12340.6</v>
      </c>
      <c r="M36">
        <v>525496</v>
      </c>
      <c r="N36">
        <v>1526.2</v>
      </c>
      <c r="Q36">
        <v>-2254602.9</v>
      </c>
      <c r="R36">
        <v>3551030.77</v>
      </c>
      <c r="U36">
        <v>1659804.92</v>
      </c>
      <c r="V36">
        <v>147860</v>
      </c>
      <c r="W36">
        <v>2250.8000000000002</v>
      </c>
      <c r="X36">
        <v>2129069.4700000002</v>
      </c>
      <c r="AA36">
        <v>2915108.47</v>
      </c>
      <c r="AB36">
        <v>4900</v>
      </c>
      <c r="AD36">
        <v>1346494.33</v>
      </c>
      <c r="AE36">
        <v>174634.9</v>
      </c>
    </row>
    <row r="37" spans="1:33">
      <c r="A37" t="s">
        <v>222</v>
      </c>
      <c r="B37">
        <v>795058.12</v>
      </c>
      <c r="C37">
        <v>35025.75</v>
      </c>
      <c r="D37">
        <v>70249.33</v>
      </c>
      <c r="F37">
        <v>282055</v>
      </c>
      <c r="G37">
        <v>105882.5</v>
      </c>
      <c r="J37">
        <v>9705.6200000000008</v>
      </c>
      <c r="M37">
        <v>111918</v>
      </c>
      <c r="N37">
        <v>1241</v>
      </c>
      <c r="Q37">
        <v>-639832.12</v>
      </c>
      <c r="R37">
        <v>1997207.95</v>
      </c>
      <c r="U37">
        <v>1227209.83</v>
      </c>
      <c r="W37">
        <v>1945.86</v>
      </c>
      <c r="X37">
        <v>932148</v>
      </c>
      <c r="AA37">
        <v>1334252</v>
      </c>
      <c r="AB37">
        <v>19000</v>
      </c>
      <c r="AD37">
        <v>785307.2</v>
      </c>
      <c r="AE37">
        <v>214674.64</v>
      </c>
      <c r="AG37">
        <v>39.6</v>
      </c>
    </row>
    <row r="38" spans="1:33">
      <c r="A38" t="s">
        <v>223</v>
      </c>
      <c r="B38">
        <v>223421.16</v>
      </c>
      <c r="C38">
        <v>9938</v>
      </c>
      <c r="D38">
        <v>11314.08</v>
      </c>
      <c r="F38">
        <v>162788.48000000001</v>
      </c>
      <c r="G38">
        <v>22654.43</v>
      </c>
      <c r="J38">
        <v>16757.68</v>
      </c>
      <c r="M38">
        <v>36800</v>
      </c>
      <c r="N38">
        <v>3018.78</v>
      </c>
      <c r="Q38">
        <v>-2252619.46</v>
      </c>
      <c r="R38">
        <v>2854572.07</v>
      </c>
      <c r="U38">
        <v>1287193.76</v>
      </c>
      <c r="V38">
        <v>2346160</v>
      </c>
      <c r="W38">
        <v>811.52</v>
      </c>
      <c r="X38">
        <v>536517.68000000005</v>
      </c>
      <c r="AA38">
        <v>948197.68</v>
      </c>
      <c r="AC38">
        <v>14420</v>
      </c>
      <c r="AD38">
        <v>3311323.12</v>
      </c>
      <c r="AE38">
        <v>125155.08</v>
      </c>
    </row>
    <row r="39" spans="1:33">
      <c r="A39" t="s">
        <v>224</v>
      </c>
      <c r="B39">
        <v>411861.44</v>
      </c>
      <c r="C39">
        <v>35756.54</v>
      </c>
      <c r="D39">
        <v>17974.32</v>
      </c>
      <c r="F39">
        <v>398267.85</v>
      </c>
      <c r="G39">
        <v>191358.58</v>
      </c>
      <c r="I39">
        <v>5000</v>
      </c>
      <c r="J39">
        <v>8775</v>
      </c>
      <c r="M39">
        <v>0</v>
      </c>
      <c r="N39">
        <v>571.36</v>
      </c>
      <c r="Q39">
        <v>-213108.81</v>
      </c>
      <c r="R39">
        <v>1440362.48</v>
      </c>
      <c r="U39">
        <v>943044.17</v>
      </c>
      <c r="V39">
        <v>215240</v>
      </c>
      <c r="W39">
        <v>1454.39</v>
      </c>
      <c r="AA39">
        <v>249491</v>
      </c>
      <c r="AB39">
        <v>12868</v>
      </c>
      <c r="AD39">
        <v>910726.14</v>
      </c>
      <c r="AE39">
        <v>173034.72</v>
      </c>
    </row>
    <row r="40" spans="1:33">
      <c r="A40" t="s">
        <v>225</v>
      </c>
      <c r="B40">
        <v>378531.83</v>
      </c>
      <c r="C40">
        <v>12214.51</v>
      </c>
      <c r="D40">
        <v>12597.9</v>
      </c>
      <c r="F40">
        <v>2609214.2400000002</v>
      </c>
      <c r="G40">
        <v>149176.31</v>
      </c>
      <c r="I40">
        <v>0</v>
      </c>
      <c r="J40">
        <v>9262.5</v>
      </c>
      <c r="M40">
        <v>0</v>
      </c>
      <c r="N40">
        <v>499.51</v>
      </c>
      <c r="Q40">
        <v>3071292.42</v>
      </c>
      <c r="R40">
        <v>455164.99</v>
      </c>
      <c r="U40">
        <v>999462.85</v>
      </c>
      <c r="V40">
        <v>136510</v>
      </c>
      <c r="W40">
        <v>1203.04</v>
      </c>
      <c r="X40">
        <v>1227919.23</v>
      </c>
      <c r="AA40">
        <v>1648561.58</v>
      </c>
      <c r="AB40">
        <v>13290</v>
      </c>
      <c r="AC40">
        <v>520</v>
      </c>
      <c r="AD40">
        <v>756980.18</v>
      </c>
      <c r="AE40">
        <v>320227.99</v>
      </c>
    </row>
    <row r="41" spans="1:33">
      <c r="A41" t="s">
        <v>226</v>
      </c>
      <c r="B41">
        <v>356570.66</v>
      </c>
      <c r="C41">
        <v>3834.55</v>
      </c>
      <c r="D41">
        <v>166416.32999999999</v>
      </c>
      <c r="F41">
        <v>201596.47</v>
      </c>
      <c r="G41">
        <v>301305.57</v>
      </c>
      <c r="J41">
        <v>9252</v>
      </c>
      <c r="M41">
        <v>114690.16</v>
      </c>
      <c r="N41">
        <v>9787.86</v>
      </c>
      <c r="Q41">
        <v>-1158641.77</v>
      </c>
      <c r="R41">
        <v>1976836.89</v>
      </c>
      <c r="U41">
        <v>1035983.64</v>
      </c>
      <c r="V41">
        <v>90000</v>
      </c>
      <c r="W41">
        <v>1240.23</v>
      </c>
      <c r="X41">
        <v>1097229</v>
      </c>
      <c r="AA41">
        <v>1263126</v>
      </c>
      <c r="AC41">
        <v>14100</v>
      </c>
      <c r="AD41">
        <v>758013.97</v>
      </c>
      <c r="AE41">
        <v>111414.46</v>
      </c>
    </row>
    <row r="42" spans="1:33">
      <c r="A42" t="s">
        <v>227</v>
      </c>
      <c r="B42">
        <v>598484.68999999994</v>
      </c>
      <c r="C42">
        <v>30928.62</v>
      </c>
      <c r="D42">
        <v>21043.13</v>
      </c>
      <c r="F42">
        <v>288019.89</v>
      </c>
      <c r="G42">
        <v>257083.29</v>
      </c>
      <c r="J42">
        <v>52906</v>
      </c>
      <c r="M42">
        <v>66687.399999999994</v>
      </c>
      <c r="N42">
        <v>163.66</v>
      </c>
      <c r="Q42">
        <v>-727378.35</v>
      </c>
      <c r="R42">
        <v>1732965.71</v>
      </c>
      <c r="U42">
        <v>1412183.57</v>
      </c>
      <c r="V42">
        <v>226797.6</v>
      </c>
      <c r="W42">
        <v>476.49</v>
      </c>
      <c r="X42">
        <v>1193486.68</v>
      </c>
      <c r="AA42">
        <v>1721735.68</v>
      </c>
      <c r="AB42">
        <v>4420</v>
      </c>
      <c r="AC42">
        <v>7170</v>
      </c>
      <c r="AD42">
        <v>897699.41</v>
      </c>
      <c r="AE42">
        <v>131704.04999999999</v>
      </c>
    </row>
    <row r="43" spans="1:33">
      <c r="A43" t="s">
        <v>228</v>
      </c>
      <c r="B43">
        <v>412694.74</v>
      </c>
      <c r="C43">
        <v>55896.99</v>
      </c>
      <c r="D43">
        <v>263165.92</v>
      </c>
      <c r="F43">
        <v>274151.43</v>
      </c>
      <c r="G43">
        <v>189889.76</v>
      </c>
      <c r="I43">
        <v>3200</v>
      </c>
      <c r="J43">
        <v>12156.25</v>
      </c>
      <c r="M43">
        <v>95847.039999999994</v>
      </c>
      <c r="N43">
        <v>736.54</v>
      </c>
      <c r="Q43">
        <v>-950630.43</v>
      </c>
      <c r="R43">
        <v>2083523.09</v>
      </c>
      <c r="U43">
        <v>1184012.0900000001</v>
      </c>
      <c r="V43">
        <v>140330</v>
      </c>
      <c r="W43">
        <v>1443.19</v>
      </c>
      <c r="X43">
        <v>768028.5</v>
      </c>
      <c r="AA43">
        <v>1155259.5</v>
      </c>
      <c r="AB43">
        <v>24630</v>
      </c>
      <c r="AD43">
        <v>790238.98</v>
      </c>
      <c r="AE43">
        <v>172718.95</v>
      </c>
    </row>
    <row r="44" spans="1:33">
      <c r="A44" t="s">
        <v>229</v>
      </c>
      <c r="B44">
        <v>464242.53</v>
      </c>
      <c r="C44">
        <v>22000</v>
      </c>
      <c r="D44">
        <v>24636.16</v>
      </c>
      <c r="F44">
        <v>1103237.29</v>
      </c>
      <c r="G44">
        <v>214727.56</v>
      </c>
      <c r="I44">
        <v>0</v>
      </c>
      <c r="J44">
        <v>11704.36</v>
      </c>
      <c r="M44">
        <v>215722.43</v>
      </c>
      <c r="N44">
        <v>2602.23</v>
      </c>
      <c r="Q44">
        <v>2021913.2</v>
      </c>
      <c r="U44">
        <v>1168976.1200000001</v>
      </c>
      <c r="V44">
        <v>198493</v>
      </c>
      <c r="W44">
        <v>1199.07</v>
      </c>
      <c r="X44">
        <v>950052.6</v>
      </c>
      <c r="AA44">
        <v>1584898.6</v>
      </c>
      <c r="AB44">
        <v>7674</v>
      </c>
      <c r="AC44">
        <v>18680</v>
      </c>
      <c r="AD44">
        <v>899313.96</v>
      </c>
      <c r="AE44">
        <v>226572.91</v>
      </c>
      <c r="AG44">
        <v>4680</v>
      </c>
    </row>
    <row r="45" spans="1:33">
      <c r="A45" t="s">
        <v>230</v>
      </c>
      <c r="B45">
        <v>218485.54</v>
      </c>
      <c r="C45">
        <v>129974.72</v>
      </c>
      <c r="D45">
        <v>73938.17</v>
      </c>
      <c r="F45">
        <v>644028.81000000006</v>
      </c>
      <c r="G45">
        <v>292967.49</v>
      </c>
      <c r="I45">
        <v>66180</v>
      </c>
      <c r="J45">
        <v>48420.57</v>
      </c>
      <c r="M45">
        <v>163850</v>
      </c>
      <c r="N45">
        <v>4356.57</v>
      </c>
      <c r="Q45">
        <v>-265075.94</v>
      </c>
      <c r="R45">
        <v>1500565.11</v>
      </c>
      <c r="U45">
        <v>1213641.02</v>
      </c>
      <c r="V45">
        <v>245098.13</v>
      </c>
      <c r="W45">
        <v>531.88</v>
      </c>
      <c r="X45">
        <v>1313920.48</v>
      </c>
      <c r="AA45">
        <v>1800488.48</v>
      </c>
      <c r="AB45">
        <v>8500</v>
      </c>
      <c r="AD45">
        <v>946374.33</v>
      </c>
      <c r="AE45">
        <v>176730.28</v>
      </c>
    </row>
    <row r="46" spans="1:33">
      <c r="A46" t="s">
        <v>232</v>
      </c>
      <c r="B46">
        <v>148831.82</v>
      </c>
      <c r="C46">
        <v>4420</v>
      </c>
      <c r="D46">
        <v>15644.12</v>
      </c>
      <c r="F46">
        <v>23910.66</v>
      </c>
      <c r="G46">
        <v>5046.05</v>
      </c>
      <c r="I46">
        <v>0</v>
      </c>
      <c r="J46">
        <v>13234</v>
      </c>
      <c r="M46">
        <v>0</v>
      </c>
      <c r="N46">
        <v>849</v>
      </c>
      <c r="Q46">
        <v>-2019112.85</v>
      </c>
      <c r="R46">
        <v>2280594.58</v>
      </c>
      <c r="U46">
        <v>1026646.87</v>
      </c>
      <c r="V46">
        <v>152140</v>
      </c>
      <c r="W46">
        <v>713.57</v>
      </c>
      <c r="X46">
        <v>1573495.7</v>
      </c>
      <c r="AA46">
        <v>1985576.7</v>
      </c>
      <c r="AB46">
        <v>9540</v>
      </c>
      <c r="AC46">
        <v>4600</v>
      </c>
      <c r="AD46">
        <v>651737.14</v>
      </c>
      <c r="AE46">
        <v>179254.38</v>
      </c>
    </row>
    <row r="47" spans="1:33">
      <c r="A47" t="s">
        <v>236</v>
      </c>
      <c r="B47">
        <v>258046.07</v>
      </c>
      <c r="C47">
        <v>8239.75</v>
      </c>
      <c r="D47">
        <v>13166.61</v>
      </c>
      <c r="F47">
        <v>5702023.9400000004</v>
      </c>
      <c r="G47">
        <v>1845637.33</v>
      </c>
      <c r="I47">
        <v>0</v>
      </c>
      <c r="J47">
        <v>26976</v>
      </c>
      <c r="N47">
        <v>1037</v>
      </c>
      <c r="P47">
        <v>-1378318.91</v>
      </c>
      <c r="Q47">
        <v>7875891.9900000002</v>
      </c>
      <c r="R47">
        <v>2114009</v>
      </c>
      <c r="U47">
        <v>1188458.75</v>
      </c>
      <c r="W47">
        <v>701.68</v>
      </c>
      <c r="X47">
        <v>908654.9</v>
      </c>
      <c r="AA47">
        <v>1223235.8999999999</v>
      </c>
      <c r="AD47">
        <v>1240691.76</v>
      </c>
      <c r="AE47">
        <v>346369.05</v>
      </c>
      <c r="AG47">
        <v>100000</v>
      </c>
    </row>
    <row r="48" spans="1:33">
      <c r="A48" t="s">
        <v>237</v>
      </c>
      <c r="B48">
        <v>691648.71</v>
      </c>
      <c r="C48">
        <v>7818.81</v>
      </c>
      <c r="D48">
        <v>9831.1200000000008</v>
      </c>
      <c r="F48">
        <v>3437655.1</v>
      </c>
      <c r="G48">
        <v>217745.25</v>
      </c>
      <c r="I48">
        <v>0</v>
      </c>
      <c r="J48">
        <v>71430.61</v>
      </c>
      <c r="M48">
        <v>234175.32</v>
      </c>
      <c r="N48">
        <v>1646.91</v>
      </c>
      <c r="Q48">
        <v>2219885.29</v>
      </c>
      <c r="R48">
        <v>1646714.98</v>
      </c>
      <c r="U48">
        <v>2116235.0099999998</v>
      </c>
      <c r="V48">
        <v>251000</v>
      </c>
      <c r="W48">
        <v>1577.76</v>
      </c>
      <c r="X48">
        <v>639060.69999999995</v>
      </c>
      <c r="AA48">
        <v>1088100.7</v>
      </c>
      <c r="AB48">
        <v>3000</v>
      </c>
      <c r="AC48">
        <v>4082.12</v>
      </c>
      <c r="AD48">
        <v>1479436.1</v>
      </c>
      <c r="AE48">
        <v>242408.67</v>
      </c>
    </row>
    <row r="49" spans="1:33">
      <c r="A49" t="s">
        <v>238</v>
      </c>
      <c r="B49">
        <v>1005252.12</v>
      </c>
      <c r="C49">
        <v>6041.5</v>
      </c>
      <c r="D49">
        <v>6224.52</v>
      </c>
      <c r="F49">
        <v>1472604.06</v>
      </c>
      <c r="G49">
        <v>1988884.34</v>
      </c>
      <c r="H49">
        <v>73999</v>
      </c>
      <c r="I49">
        <v>0</v>
      </c>
      <c r="J49">
        <v>38420</v>
      </c>
      <c r="N49">
        <v>1675</v>
      </c>
      <c r="Q49">
        <v>2660411.19</v>
      </c>
      <c r="R49">
        <v>2273364.33</v>
      </c>
      <c r="U49">
        <v>912105.9</v>
      </c>
      <c r="W49">
        <v>4253.6899999999996</v>
      </c>
      <c r="X49">
        <v>844749.4</v>
      </c>
      <c r="AA49">
        <v>1278265.3999999999</v>
      </c>
      <c r="AD49">
        <v>549552.27</v>
      </c>
      <c r="AE49">
        <v>254156.3</v>
      </c>
      <c r="AG49">
        <v>100000</v>
      </c>
    </row>
    <row r="50" spans="1:33">
      <c r="A50" t="s">
        <v>242</v>
      </c>
      <c r="B50">
        <v>906168.51</v>
      </c>
      <c r="C50">
        <v>0</v>
      </c>
      <c r="D50">
        <v>2495</v>
      </c>
      <c r="F50">
        <v>11473.09</v>
      </c>
      <c r="G50">
        <v>634256.22</v>
      </c>
      <c r="I50">
        <v>0</v>
      </c>
      <c r="J50">
        <v>-11328.2</v>
      </c>
      <c r="M50">
        <v>429364</v>
      </c>
      <c r="N50">
        <v>4000.3</v>
      </c>
      <c r="Q50">
        <v>-911536.56</v>
      </c>
      <c r="R50">
        <v>2191305.25</v>
      </c>
      <c r="T50">
        <v>1805.37</v>
      </c>
      <c r="U50">
        <v>1137501.02</v>
      </c>
      <c r="X50">
        <v>1334901.96</v>
      </c>
      <c r="Z50">
        <v>122290</v>
      </c>
      <c r="AA50">
        <v>1617311.96</v>
      </c>
      <c r="AB50">
        <v>3990</v>
      </c>
      <c r="AC50">
        <v>8776</v>
      </c>
      <c r="AD50">
        <v>911174.06</v>
      </c>
      <c r="AE50">
        <v>191058.3</v>
      </c>
      <c r="AF50">
        <v>11600</v>
      </c>
    </row>
    <row r="51" spans="1:33">
      <c r="A51" t="s">
        <v>243</v>
      </c>
      <c r="B51">
        <v>1362931.23</v>
      </c>
      <c r="C51">
        <v>0</v>
      </c>
      <c r="D51">
        <v>52767.49</v>
      </c>
      <c r="F51">
        <v>988152.78</v>
      </c>
      <c r="G51">
        <v>133472.62</v>
      </c>
      <c r="I51">
        <v>0</v>
      </c>
      <c r="J51">
        <v>7393.89</v>
      </c>
      <c r="M51">
        <v>1501705.09</v>
      </c>
      <c r="N51">
        <v>3885.4</v>
      </c>
      <c r="Q51">
        <v>553371.39</v>
      </c>
      <c r="R51">
        <v>2281491.52</v>
      </c>
      <c r="U51">
        <v>1827037.19</v>
      </c>
      <c r="V51">
        <v>332500</v>
      </c>
      <c r="W51">
        <v>4383.68</v>
      </c>
      <c r="X51">
        <v>2804166.74</v>
      </c>
      <c r="AA51">
        <v>3229432.74</v>
      </c>
      <c r="AB51">
        <v>261813.4</v>
      </c>
      <c r="AD51">
        <v>2891027.94</v>
      </c>
      <c r="AE51">
        <v>248336.7</v>
      </c>
      <c r="AG51">
        <v>148000</v>
      </c>
    </row>
    <row r="52" spans="1:33">
      <c r="A52" t="s">
        <v>244</v>
      </c>
      <c r="B52">
        <v>475768.77</v>
      </c>
      <c r="C52">
        <v>6192</v>
      </c>
      <c r="D52">
        <v>22672.94</v>
      </c>
      <c r="F52">
        <v>9452.41</v>
      </c>
      <c r="G52">
        <v>1416314.36</v>
      </c>
      <c r="I52">
        <v>0</v>
      </c>
      <c r="J52">
        <v>0</v>
      </c>
      <c r="M52">
        <v>77740</v>
      </c>
      <c r="N52">
        <v>1003.42</v>
      </c>
      <c r="Q52">
        <v>-1026459.04</v>
      </c>
      <c r="R52">
        <v>2647377.69</v>
      </c>
      <c r="U52">
        <v>2058813.07</v>
      </c>
      <c r="V52">
        <v>30000</v>
      </c>
      <c r="W52">
        <v>621.08000000000004</v>
      </c>
      <c r="X52">
        <v>1796912.86</v>
      </c>
      <c r="Y52">
        <v>100000</v>
      </c>
      <c r="AA52">
        <v>1893503.86</v>
      </c>
      <c r="AB52">
        <v>61904</v>
      </c>
      <c r="AD52">
        <v>1605801.1</v>
      </c>
      <c r="AE52">
        <v>194399.64</v>
      </c>
    </row>
    <row r="53" spans="1:33">
      <c r="A53" t="s">
        <v>245</v>
      </c>
      <c r="B53">
        <v>1322892.25</v>
      </c>
      <c r="C53">
        <v>0</v>
      </c>
      <c r="D53">
        <v>14014.12</v>
      </c>
      <c r="F53">
        <v>85125.66</v>
      </c>
      <c r="G53">
        <v>325898.34999999998</v>
      </c>
      <c r="I53">
        <v>0</v>
      </c>
      <c r="J53">
        <v>0</v>
      </c>
      <c r="K53">
        <v>271320</v>
      </c>
      <c r="M53">
        <v>1100722.28</v>
      </c>
      <c r="N53">
        <v>4515</v>
      </c>
      <c r="Q53">
        <v>-3725442.39</v>
      </c>
      <c r="R53">
        <v>4706462.17</v>
      </c>
      <c r="U53">
        <v>1503915.89</v>
      </c>
      <c r="V53">
        <v>306000</v>
      </c>
      <c r="W53">
        <v>2937.14</v>
      </c>
      <c r="X53">
        <v>1813339.3</v>
      </c>
      <c r="AA53">
        <v>2331941.2999999998</v>
      </c>
      <c r="AB53">
        <v>37500</v>
      </c>
      <c r="AC53">
        <v>2536</v>
      </c>
      <c r="AD53">
        <v>1576577.95</v>
      </c>
      <c r="AE53">
        <v>187283.76</v>
      </c>
      <c r="AF53">
        <v>50000</v>
      </c>
      <c r="AG53">
        <v>50000</v>
      </c>
    </row>
    <row r="54" spans="1:33">
      <c r="A54" t="s">
        <v>249</v>
      </c>
      <c r="B54">
        <v>1135924.25</v>
      </c>
      <c r="C54">
        <v>0</v>
      </c>
      <c r="D54">
        <v>50208.35</v>
      </c>
      <c r="F54">
        <v>1025314.95</v>
      </c>
      <c r="G54">
        <v>1138061.46</v>
      </c>
      <c r="M54">
        <v>175150</v>
      </c>
      <c r="N54">
        <v>-27931.07</v>
      </c>
      <c r="Q54">
        <v>916423.94</v>
      </c>
      <c r="R54">
        <v>954921</v>
      </c>
      <c r="U54">
        <v>378598.77</v>
      </c>
      <c r="W54">
        <v>2956.95</v>
      </c>
      <c r="Z54">
        <v>2727375.05</v>
      </c>
      <c r="AA54">
        <v>401260</v>
      </c>
      <c r="AC54">
        <v>2785</v>
      </c>
      <c r="AD54">
        <v>1043327</v>
      </c>
      <c r="AE54">
        <v>235578.63</v>
      </c>
      <c r="AG54">
        <v>95035</v>
      </c>
    </row>
    <row r="55" spans="1:33">
      <c r="A55" t="s">
        <v>250</v>
      </c>
      <c r="B55">
        <v>1610654.68</v>
      </c>
      <c r="C55">
        <v>0</v>
      </c>
      <c r="D55">
        <v>33962.19</v>
      </c>
      <c r="F55">
        <v>1784575.99</v>
      </c>
      <c r="G55">
        <v>285432.8</v>
      </c>
      <c r="M55">
        <v>1604338.13</v>
      </c>
      <c r="N55">
        <v>-33212</v>
      </c>
      <c r="Q55">
        <v>290627.62</v>
      </c>
      <c r="R55">
        <v>2528782.23</v>
      </c>
      <c r="U55">
        <v>525455.68999999994</v>
      </c>
      <c r="W55">
        <v>4618.93</v>
      </c>
      <c r="Z55">
        <v>4398190.0999999996</v>
      </c>
      <c r="AA55">
        <v>658945</v>
      </c>
      <c r="AC55">
        <v>25552</v>
      </c>
      <c r="AD55">
        <v>3461508.05</v>
      </c>
      <c r="AE55">
        <v>335854.99</v>
      </c>
      <c r="AG55">
        <v>1122315</v>
      </c>
    </row>
    <row r="56" spans="1:33">
      <c r="A56" t="s">
        <v>251</v>
      </c>
      <c r="B56">
        <v>277569.15000000002</v>
      </c>
      <c r="C56">
        <v>0</v>
      </c>
      <c r="D56">
        <v>17075</v>
      </c>
      <c r="F56">
        <v>792808.95999999996</v>
      </c>
      <c r="G56">
        <v>153019.76999999999</v>
      </c>
      <c r="M56">
        <v>-738546</v>
      </c>
      <c r="N56">
        <v>284.02999999999997</v>
      </c>
      <c r="Q56">
        <v>-546300.82999999996</v>
      </c>
      <c r="R56">
        <v>2500517.0699999998</v>
      </c>
      <c r="U56">
        <v>413426.52</v>
      </c>
      <c r="W56">
        <v>564.22</v>
      </c>
      <c r="Z56">
        <v>1572843.8</v>
      </c>
      <c r="AA56">
        <v>329314</v>
      </c>
      <c r="AB56">
        <v>38513</v>
      </c>
      <c r="AD56">
        <v>1165754.55</v>
      </c>
      <c r="AE56">
        <v>203734.38</v>
      </c>
      <c r="AG56">
        <v>225000</v>
      </c>
    </row>
    <row r="57" spans="1:33">
      <c r="A57" t="s">
        <v>252</v>
      </c>
      <c r="B57">
        <v>552682.02</v>
      </c>
      <c r="C57">
        <v>0</v>
      </c>
      <c r="D57">
        <v>27748.39</v>
      </c>
      <c r="F57">
        <v>478403.77</v>
      </c>
      <c r="G57">
        <v>316722.53999999998</v>
      </c>
      <c r="N57">
        <v>-8335.5</v>
      </c>
      <c r="Q57">
        <v>-631469.68000000005</v>
      </c>
      <c r="R57">
        <v>1946573.94</v>
      </c>
      <c r="U57">
        <v>880296.22</v>
      </c>
      <c r="W57">
        <v>1309.03</v>
      </c>
      <c r="Z57">
        <v>2159387.7400000002</v>
      </c>
      <c r="AA57">
        <v>627493</v>
      </c>
      <c r="AB57">
        <v>29813</v>
      </c>
      <c r="AD57">
        <v>1999156.16</v>
      </c>
      <c r="AE57">
        <v>267358.87</v>
      </c>
      <c r="AG57">
        <v>48384</v>
      </c>
    </row>
    <row r="58" spans="1:33">
      <c r="A58" t="s">
        <v>253</v>
      </c>
      <c r="B58">
        <v>561608.6</v>
      </c>
      <c r="C58">
        <v>0</v>
      </c>
      <c r="D58">
        <v>30825.84</v>
      </c>
      <c r="F58">
        <v>323960.67</v>
      </c>
      <c r="G58">
        <v>151190.54999999999</v>
      </c>
      <c r="M58">
        <v>163735.51999999999</v>
      </c>
      <c r="N58">
        <v>3329</v>
      </c>
      <c r="Q58">
        <v>1358450.29</v>
      </c>
      <c r="R58">
        <v>-980950.37</v>
      </c>
      <c r="U58">
        <v>435507.15</v>
      </c>
      <c r="V58">
        <v>102000</v>
      </c>
      <c r="W58">
        <v>988.43</v>
      </c>
      <c r="Z58">
        <v>1321559.02</v>
      </c>
      <c r="AA58">
        <v>261657</v>
      </c>
      <c r="AB58">
        <v>12552</v>
      </c>
      <c r="AD58">
        <v>987159.95</v>
      </c>
      <c r="AE58">
        <v>75664.429999999993</v>
      </c>
    </row>
    <row r="59" spans="1:33">
      <c r="A59" t="s">
        <v>254</v>
      </c>
      <c r="B59">
        <v>472053.34</v>
      </c>
      <c r="C59">
        <v>0</v>
      </c>
      <c r="D59">
        <v>11117.59</v>
      </c>
      <c r="F59">
        <v>842546.81</v>
      </c>
      <c r="G59">
        <v>86961.95</v>
      </c>
      <c r="H59">
        <v>0</v>
      </c>
      <c r="M59">
        <v>170945</v>
      </c>
      <c r="N59">
        <v>1037</v>
      </c>
      <c r="Q59">
        <v>-628960.14</v>
      </c>
      <c r="R59">
        <v>1692734</v>
      </c>
      <c r="U59">
        <v>397390.57</v>
      </c>
      <c r="V59">
        <v>48000</v>
      </c>
      <c r="W59">
        <v>1017.13</v>
      </c>
      <c r="Z59">
        <v>739078.47</v>
      </c>
      <c r="AA59">
        <v>244809</v>
      </c>
      <c r="AB59">
        <v>5056</v>
      </c>
      <c r="AD59">
        <v>495470.12</v>
      </c>
      <c r="AE59">
        <v>167275.22</v>
      </c>
      <c r="AG59">
        <v>95952</v>
      </c>
    </row>
    <row r="60" spans="1:33">
      <c r="A60" t="s">
        <v>258</v>
      </c>
      <c r="B60">
        <v>891994.64</v>
      </c>
      <c r="C60">
        <v>0</v>
      </c>
      <c r="D60">
        <v>16474.810000000001</v>
      </c>
      <c r="F60">
        <v>590003.73</v>
      </c>
      <c r="G60">
        <v>-204620.02</v>
      </c>
      <c r="I60">
        <v>0</v>
      </c>
      <c r="J60">
        <v>0</v>
      </c>
      <c r="M60">
        <v>433099</v>
      </c>
      <c r="N60">
        <v>463</v>
      </c>
      <c r="Q60">
        <v>-1254509.28</v>
      </c>
      <c r="R60">
        <v>2210713.7999999998</v>
      </c>
      <c r="U60">
        <v>1569496.62</v>
      </c>
      <c r="V60">
        <v>0</v>
      </c>
      <c r="W60">
        <v>806.63</v>
      </c>
      <c r="X60">
        <v>997706</v>
      </c>
      <c r="Z60">
        <v>113259.57</v>
      </c>
      <c r="AA60">
        <v>1281870</v>
      </c>
      <c r="AB60">
        <v>2800</v>
      </c>
      <c r="AC60">
        <v>27915</v>
      </c>
      <c r="AD60">
        <v>954299.45</v>
      </c>
      <c r="AE60">
        <v>502409.73</v>
      </c>
      <c r="AG60">
        <v>7888</v>
      </c>
    </row>
    <row r="61" spans="1:33">
      <c r="A61" t="s">
        <v>259</v>
      </c>
      <c r="B61">
        <v>540218.38</v>
      </c>
      <c r="C61">
        <v>31707</v>
      </c>
      <c r="D61">
        <v>195104.06</v>
      </c>
      <c r="F61">
        <v>383161.9</v>
      </c>
      <c r="G61">
        <v>250714.66</v>
      </c>
      <c r="I61">
        <v>14080</v>
      </c>
      <c r="J61">
        <v>14275</v>
      </c>
      <c r="M61">
        <v>225536</v>
      </c>
      <c r="N61">
        <v>0</v>
      </c>
      <c r="O61">
        <v>0</v>
      </c>
      <c r="Q61">
        <v>-320808.28000000003</v>
      </c>
      <c r="R61">
        <v>1549075.07</v>
      </c>
      <c r="U61">
        <v>2483725.0699999998</v>
      </c>
      <c r="V61">
        <v>554923</v>
      </c>
      <c r="W61">
        <v>2296.1</v>
      </c>
      <c r="X61">
        <v>1461557.5</v>
      </c>
      <c r="Z61">
        <v>89750</v>
      </c>
      <c r="AA61">
        <v>2079828.81</v>
      </c>
      <c r="AC61">
        <v>39898</v>
      </c>
      <c r="AD61">
        <v>2161181.4300000002</v>
      </c>
      <c r="AE61">
        <v>278068.21999999997</v>
      </c>
      <c r="AG61">
        <v>114527</v>
      </c>
    </row>
    <row r="62" spans="1:33">
      <c r="A62" t="s">
        <v>260</v>
      </c>
      <c r="B62">
        <v>274727.15000000002</v>
      </c>
      <c r="C62">
        <v>39933</v>
      </c>
      <c r="D62">
        <v>22708.720000000001</v>
      </c>
      <c r="F62">
        <v>139710.51999999999</v>
      </c>
      <c r="G62">
        <v>163462.70000000001</v>
      </c>
      <c r="J62">
        <v>18525</v>
      </c>
      <c r="M62">
        <v>209905</v>
      </c>
      <c r="N62">
        <v>0</v>
      </c>
      <c r="Q62">
        <v>-3273455.46</v>
      </c>
      <c r="R62">
        <v>3406179.86</v>
      </c>
      <c r="U62">
        <v>2419286.85</v>
      </c>
      <c r="V62">
        <v>1022680</v>
      </c>
      <c r="W62">
        <v>1669.8</v>
      </c>
      <c r="X62">
        <v>1697562.16</v>
      </c>
      <c r="Z62">
        <v>98735.57</v>
      </c>
      <c r="AA62">
        <v>2406027.13</v>
      </c>
      <c r="AB62">
        <v>7152</v>
      </c>
      <c r="AC62">
        <v>12740</v>
      </c>
      <c r="AD62">
        <v>2379387.2400000002</v>
      </c>
      <c r="AE62">
        <v>126901.32</v>
      </c>
      <c r="AG62">
        <v>28339</v>
      </c>
    </row>
    <row r="63" spans="1:33">
      <c r="A63" t="s">
        <v>261</v>
      </c>
      <c r="B63">
        <v>610273.57999999996</v>
      </c>
      <c r="C63">
        <v>103089</v>
      </c>
      <c r="D63">
        <v>8539.18</v>
      </c>
      <c r="F63">
        <v>176627</v>
      </c>
      <c r="G63">
        <v>205845.17</v>
      </c>
      <c r="I63">
        <v>42790</v>
      </c>
      <c r="J63">
        <v>173200</v>
      </c>
      <c r="M63">
        <v>524258</v>
      </c>
      <c r="N63">
        <v>16.809999999999999</v>
      </c>
      <c r="Q63">
        <v>-1387931.56</v>
      </c>
      <c r="R63">
        <v>1679166.57</v>
      </c>
      <c r="U63">
        <v>1772411.99</v>
      </c>
      <c r="V63">
        <v>170000</v>
      </c>
      <c r="W63">
        <v>1074.6600000000001</v>
      </c>
      <c r="X63">
        <v>650289.42000000004</v>
      </c>
      <c r="Z63">
        <v>9205</v>
      </c>
      <c r="AA63">
        <v>1373794.72</v>
      </c>
      <c r="AB63">
        <v>4615</v>
      </c>
      <c r="AC63">
        <v>10066</v>
      </c>
      <c r="AD63">
        <v>1065884.3</v>
      </c>
      <c r="AE63">
        <v>53204.94</v>
      </c>
      <c r="AG63">
        <v>22542</v>
      </c>
    </row>
    <row r="64" spans="1:33">
      <c r="A64" t="s">
        <v>262</v>
      </c>
      <c r="B64">
        <v>520600.88</v>
      </c>
      <c r="C64">
        <v>0</v>
      </c>
      <c r="D64">
        <v>18776.509999999998</v>
      </c>
      <c r="F64">
        <v>486751.18</v>
      </c>
      <c r="G64">
        <v>295535.06</v>
      </c>
      <c r="I64">
        <v>0</v>
      </c>
      <c r="J64">
        <v>-12050</v>
      </c>
      <c r="M64">
        <v>385080</v>
      </c>
      <c r="N64">
        <v>0</v>
      </c>
      <c r="Q64">
        <v>-562130.85</v>
      </c>
      <c r="R64">
        <v>1290095.46</v>
      </c>
      <c r="U64">
        <v>1265041.3700000001</v>
      </c>
      <c r="V64">
        <v>237880</v>
      </c>
      <c r="W64">
        <v>681.41</v>
      </c>
      <c r="X64">
        <v>1694075.7</v>
      </c>
      <c r="Z64">
        <v>308526.93</v>
      </c>
      <c r="AA64">
        <v>2058018.7</v>
      </c>
      <c r="AC64">
        <v>46284</v>
      </c>
      <c r="AD64">
        <v>1014538.45</v>
      </c>
      <c r="AE64">
        <v>166695.24</v>
      </c>
    </row>
    <row r="65" spans="1:33">
      <c r="A65" t="s">
        <v>263</v>
      </c>
      <c r="B65">
        <v>744113.73</v>
      </c>
      <c r="C65">
        <v>39358</v>
      </c>
      <c r="D65">
        <v>13555</v>
      </c>
      <c r="F65">
        <v>44918.32</v>
      </c>
      <c r="G65">
        <v>-24752.5</v>
      </c>
      <c r="I65">
        <v>0</v>
      </c>
      <c r="J65">
        <v>28975</v>
      </c>
      <c r="M65">
        <v>167925</v>
      </c>
      <c r="N65">
        <v>23571</v>
      </c>
      <c r="Q65">
        <v>-1559220.03</v>
      </c>
      <c r="R65">
        <v>2056145.55</v>
      </c>
      <c r="U65">
        <v>1742523.9</v>
      </c>
      <c r="V65">
        <v>300216</v>
      </c>
      <c r="W65">
        <v>1718.75</v>
      </c>
      <c r="X65">
        <v>1130032.1200000001</v>
      </c>
      <c r="AA65">
        <v>1632247.12</v>
      </c>
      <c r="AB65">
        <v>6060</v>
      </c>
      <c r="AC65">
        <v>18336</v>
      </c>
      <c r="AD65">
        <v>1292167.98</v>
      </c>
      <c r="AE65">
        <v>98969.64</v>
      </c>
      <c r="AG65">
        <v>26914</v>
      </c>
    </row>
    <row r="66" spans="1:33">
      <c r="A66" t="s">
        <v>267</v>
      </c>
      <c r="B66">
        <v>579325.38</v>
      </c>
      <c r="C66">
        <v>0</v>
      </c>
      <c r="D66">
        <v>84065.5</v>
      </c>
      <c r="F66">
        <v>490859.57</v>
      </c>
      <c r="G66">
        <v>310139.69</v>
      </c>
      <c r="I66">
        <v>13236</v>
      </c>
      <c r="J66">
        <v>36123.21</v>
      </c>
      <c r="M66">
        <v>70441</v>
      </c>
      <c r="N66">
        <v>19149.5</v>
      </c>
      <c r="Q66">
        <v>-1271880.18</v>
      </c>
      <c r="R66">
        <v>2912713.08</v>
      </c>
      <c r="U66">
        <v>2009924.67</v>
      </c>
      <c r="V66">
        <v>209964</v>
      </c>
      <c r="W66">
        <v>1965.6</v>
      </c>
      <c r="Z66">
        <v>18000</v>
      </c>
      <c r="AA66">
        <v>567709</v>
      </c>
      <c r="AB66">
        <v>7256</v>
      </c>
      <c r="AC66">
        <v>1384</v>
      </c>
      <c r="AD66">
        <v>1623424.41</v>
      </c>
      <c r="AE66">
        <v>303723.33</v>
      </c>
      <c r="AG66">
        <v>51750</v>
      </c>
    </row>
    <row r="67" spans="1:33">
      <c r="A67" t="s">
        <v>268</v>
      </c>
      <c r="B67">
        <v>740882.05</v>
      </c>
      <c r="C67">
        <v>0</v>
      </c>
      <c r="D67">
        <v>37069.699999999997</v>
      </c>
      <c r="F67">
        <v>804587.3</v>
      </c>
      <c r="G67">
        <v>303951.55</v>
      </c>
      <c r="I67">
        <v>44509</v>
      </c>
      <c r="J67">
        <v>72444.33</v>
      </c>
      <c r="M67">
        <v>16200</v>
      </c>
      <c r="N67">
        <v>1750</v>
      </c>
      <c r="Q67">
        <v>326746.45</v>
      </c>
      <c r="R67">
        <v>1364480.05</v>
      </c>
      <c r="U67">
        <v>1442275.53</v>
      </c>
      <c r="V67">
        <v>127500</v>
      </c>
      <c r="W67">
        <v>1633.64</v>
      </c>
      <c r="AA67">
        <v>508017</v>
      </c>
      <c r="AB67">
        <v>3560</v>
      </c>
      <c r="AC67">
        <v>3400</v>
      </c>
      <c r="AD67">
        <v>747830.31</v>
      </c>
      <c r="AE67">
        <v>213241.09</v>
      </c>
      <c r="AG67">
        <v>35000</v>
      </c>
    </row>
    <row r="68" spans="1:33">
      <c r="A68" t="s">
        <v>269</v>
      </c>
      <c r="B68">
        <v>241040.03</v>
      </c>
      <c r="C68">
        <v>0</v>
      </c>
      <c r="D68">
        <v>4375.29</v>
      </c>
      <c r="F68">
        <v>766365</v>
      </c>
      <c r="G68">
        <v>195802.25</v>
      </c>
      <c r="I68">
        <v>14920</v>
      </c>
      <c r="J68">
        <v>22538.42</v>
      </c>
      <c r="N68">
        <v>1757.29</v>
      </c>
      <c r="P68">
        <v>-955595.87</v>
      </c>
      <c r="R68">
        <v>2067672.51</v>
      </c>
      <c r="U68">
        <v>1250457.17</v>
      </c>
      <c r="V68">
        <v>35800</v>
      </c>
      <c r="W68">
        <v>937.21</v>
      </c>
      <c r="AA68">
        <v>258982</v>
      </c>
      <c r="AB68">
        <v>3600</v>
      </c>
      <c r="AC68">
        <v>360</v>
      </c>
      <c r="AD68">
        <v>743022.35</v>
      </c>
      <c r="AE68">
        <v>224939.81</v>
      </c>
    </row>
    <row r="69" spans="1:33">
      <c r="A69" t="s">
        <v>270</v>
      </c>
      <c r="B69">
        <v>272882.28999999998</v>
      </c>
      <c r="C69">
        <v>0</v>
      </c>
      <c r="D69">
        <v>18990.259999999998</v>
      </c>
      <c r="F69">
        <v>1140117.22</v>
      </c>
      <c r="G69">
        <v>319268.78999999998</v>
      </c>
      <c r="I69">
        <v>2884</v>
      </c>
      <c r="J69">
        <v>90929.25</v>
      </c>
      <c r="N69">
        <v>0</v>
      </c>
      <c r="Q69">
        <v>-742556.07</v>
      </c>
      <c r="R69">
        <v>2226508.67</v>
      </c>
      <c r="U69">
        <v>2026178.29</v>
      </c>
      <c r="W69">
        <v>882.62</v>
      </c>
      <c r="X69">
        <v>160000</v>
      </c>
      <c r="AA69">
        <v>609293.77</v>
      </c>
      <c r="AB69">
        <v>2200</v>
      </c>
      <c r="AC69">
        <v>304</v>
      </c>
      <c r="AD69">
        <v>1136408.8700000001</v>
      </c>
      <c r="AE69">
        <v>235361.56</v>
      </c>
      <c r="AG69">
        <v>30000</v>
      </c>
    </row>
    <row r="70" spans="1:33">
      <c r="A70" t="s">
        <v>271</v>
      </c>
      <c r="B70">
        <v>764880.36</v>
      </c>
      <c r="C70">
        <v>9600</v>
      </c>
      <c r="D70">
        <v>153990.04999999999</v>
      </c>
      <c r="F70">
        <v>368085.57</v>
      </c>
      <c r="G70">
        <v>495821.13</v>
      </c>
      <c r="I70">
        <v>10000</v>
      </c>
      <c r="J70">
        <v>17029.95</v>
      </c>
      <c r="M70">
        <v>386640</v>
      </c>
      <c r="N70">
        <v>1251.96</v>
      </c>
      <c r="P70">
        <v>-27069.27</v>
      </c>
      <c r="Q70">
        <v>-736951.76</v>
      </c>
      <c r="R70">
        <v>2114406.96</v>
      </c>
      <c r="U70">
        <v>2188474.77</v>
      </c>
      <c r="W70">
        <v>1207.26</v>
      </c>
      <c r="Z70">
        <v>10000</v>
      </c>
      <c r="AA70">
        <v>520583</v>
      </c>
      <c r="AB70">
        <v>6000</v>
      </c>
      <c r="AD70">
        <v>1410975.76</v>
      </c>
      <c r="AE70">
        <v>230054</v>
      </c>
      <c r="AG70">
        <v>5000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L123"/>
  <sheetViews>
    <sheetView topLeftCell="AE1" zoomScaleNormal="100" workbookViewId="0">
      <selection activeCell="AK12" sqref="AK12:AK86"/>
    </sheetView>
  </sheetViews>
  <sheetFormatPr defaultColWidth="9" defaultRowHeight="13.8"/>
  <cols>
    <col min="1" max="1" width="6.09765625" style="1" bestFit="1" customWidth="1"/>
    <col min="2" max="2" width="14.5" style="1" bestFit="1" customWidth="1"/>
    <col min="3" max="3" width="8.19921875" style="65" bestFit="1" customWidth="1"/>
    <col min="4" max="4" width="26.8984375" style="65" customWidth="1"/>
    <col min="5" max="5" width="38.19921875" bestFit="1" customWidth="1"/>
    <col min="6" max="6" width="30.8984375" style="300" bestFit="1" customWidth="1"/>
    <col min="7" max="7" width="30" style="300" bestFit="1" customWidth="1"/>
    <col min="8" max="8" width="22.09765625" style="300" bestFit="1" customWidth="1"/>
    <col min="9" max="9" width="21.59765625" bestFit="1" customWidth="1"/>
    <col min="10" max="11" width="14.5" bestFit="1" customWidth="1"/>
    <col min="12" max="12" width="16" style="315" bestFit="1" customWidth="1"/>
    <col min="13" max="13" width="18.19921875" style="315" bestFit="1" customWidth="1"/>
    <col min="14" max="14" width="17.69921875" style="315" bestFit="1" customWidth="1"/>
    <col min="15" max="15" width="19.5" style="315" bestFit="1" customWidth="1"/>
    <col min="16" max="16" width="21.5" bestFit="1" customWidth="1"/>
    <col min="17" max="17" width="25.69921875" bestFit="1" customWidth="1"/>
    <col min="18" max="18" width="25.8984375" bestFit="1" customWidth="1"/>
    <col min="19" max="19" width="14.5" bestFit="1" customWidth="1"/>
    <col min="20" max="20" width="41.8984375" style="299" bestFit="1" customWidth="1"/>
    <col min="21" max="21" width="42.5" style="299" bestFit="1" customWidth="1"/>
    <col min="22" max="22" width="26.69921875" style="299" bestFit="1" customWidth="1"/>
    <col min="23" max="23" width="52" style="299" bestFit="1" customWidth="1"/>
    <col min="24" max="24" width="14.5" style="299" bestFit="1" customWidth="1"/>
    <col min="25" max="25" width="18.59765625" style="316" bestFit="1" customWidth="1"/>
    <col min="26" max="26" width="24.69921875" style="316" bestFit="1" customWidth="1"/>
    <col min="27" max="27" width="23.19921875" style="316" bestFit="1" customWidth="1"/>
    <col min="28" max="28" width="39.69921875" style="316" bestFit="1" customWidth="1"/>
    <col min="29" max="29" width="28.69921875" style="316" bestFit="1" customWidth="1"/>
    <col min="30" max="30" width="20.69921875" style="316" bestFit="1" customWidth="1"/>
    <col min="31" max="31" width="31" style="316" bestFit="1" customWidth="1"/>
    <col min="32" max="32" width="24.3984375" style="316" bestFit="1" customWidth="1"/>
    <col min="33" max="33" width="17.19921875" style="41" bestFit="1" customWidth="1"/>
    <col min="34" max="34" width="14.5" style="28" bestFit="1" customWidth="1"/>
    <col min="35" max="35" width="15.09765625" style="25" bestFit="1" customWidth="1"/>
    <col min="36" max="36" width="16.09765625" style="37" bestFit="1" customWidth="1"/>
    <col min="37" max="37" width="16.09765625" style="35" bestFit="1" customWidth="1"/>
    <col min="38" max="38" width="15.69921875" style="26" bestFit="1" customWidth="1"/>
    <col min="39" max="16384" width="9" style="1"/>
  </cols>
  <sheetData>
    <row r="1" spans="1:38">
      <c r="E1" t="s">
        <v>2448</v>
      </c>
      <c r="F1" s="300" t="s">
        <v>2449</v>
      </c>
      <c r="G1" s="300" t="s">
        <v>2450</v>
      </c>
      <c r="H1" s="300" t="s">
        <v>2451</v>
      </c>
      <c r="I1" t="s">
        <v>2452</v>
      </c>
      <c r="J1" t="s">
        <v>2453</v>
      </c>
      <c r="K1" t="s">
        <v>2454</v>
      </c>
      <c r="L1" s="315" t="s">
        <v>2456</v>
      </c>
      <c r="M1" s="315" t="s">
        <v>2457</v>
      </c>
      <c r="N1" s="315" t="s">
        <v>2460</v>
      </c>
      <c r="O1" s="315" t="s">
        <v>2461</v>
      </c>
      <c r="P1" t="s">
        <v>2462</v>
      </c>
      <c r="Q1" t="s">
        <v>2463</v>
      </c>
      <c r="R1" t="s">
        <v>2464</v>
      </c>
      <c r="S1" t="s">
        <v>2465</v>
      </c>
      <c r="T1" s="299" t="s">
        <v>2467</v>
      </c>
      <c r="U1" s="299" t="s">
        <v>2468</v>
      </c>
      <c r="V1" s="299" t="s">
        <v>2469</v>
      </c>
      <c r="W1" s="299" t="s">
        <v>2471</v>
      </c>
      <c r="X1" s="299" t="s">
        <v>2472</v>
      </c>
      <c r="Y1" s="316" t="s">
        <v>2473</v>
      </c>
      <c r="Z1" s="316" t="s">
        <v>2474</v>
      </c>
      <c r="AA1" s="316" t="s">
        <v>2475</v>
      </c>
      <c r="AB1" s="316" t="s">
        <v>2476</v>
      </c>
      <c r="AC1" s="316" t="s">
        <v>2477</v>
      </c>
      <c r="AD1" s="316" t="s">
        <v>2478</v>
      </c>
      <c r="AE1" s="316" t="s">
        <v>2480</v>
      </c>
      <c r="AF1" s="316" t="s">
        <v>2606</v>
      </c>
      <c r="AG1" s="40" t="s">
        <v>6</v>
      </c>
      <c r="AH1" s="27" t="s">
        <v>7</v>
      </c>
      <c r="AI1" s="14" t="s">
        <v>8</v>
      </c>
      <c r="AJ1" s="17" t="s">
        <v>9</v>
      </c>
      <c r="AK1" s="18" t="s">
        <v>10</v>
      </c>
      <c r="AL1" s="57" t="s">
        <v>11</v>
      </c>
    </row>
    <row r="2" spans="1:38">
      <c r="E2" t="s">
        <v>2481</v>
      </c>
      <c r="F2" s="300" t="s">
        <v>2482</v>
      </c>
      <c r="G2" s="300" t="s">
        <v>2483</v>
      </c>
      <c r="H2" s="300" t="s">
        <v>2484</v>
      </c>
      <c r="I2" t="s">
        <v>2485</v>
      </c>
      <c r="J2" t="s">
        <v>2486</v>
      </c>
      <c r="K2" t="s">
        <v>2487</v>
      </c>
      <c r="L2" s="315" t="s">
        <v>2489</v>
      </c>
      <c r="M2" s="315" t="s">
        <v>2490</v>
      </c>
      <c r="N2" s="315" t="s">
        <v>2493</v>
      </c>
      <c r="O2" s="315" t="s">
        <v>2494</v>
      </c>
      <c r="P2" t="s">
        <v>2495</v>
      </c>
      <c r="Q2" t="s">
        <v>2496</v>
      </c>
      <c r="R2" t="s">
        <v>2497</v>
      </c>
      <c r="S2" t="s">
        <v>2498</v>
      </c>
      <c r="T2" s="299" t="s">
        <v>2500</v>
      </c>
      <c r="U2" s="299" t="s">
        <v>2501</v>
      </c>
      <c r="V2" s="299" t="s">
        <v>2502</v>
      </c>
      <c r="W2" s="299" t="s">
        <v>2504</v>
      </c>
      <c r="X2" s="299" t="s">
        <v>2505</v>
      </c>
      <c r="Y2" s="316" t="s">
        <v>2506</v>
      </c>
      <c r="Z2" s="316" t="s">
        <v>2507</v>
      </c>
      <c r="AA2" s="316" t="s">
        <v>2508</v>
      </c>
      <c r="AB2" s="316" t="s">
        <v>2509</v>
      </c>
      <c r="AC2" s="316" t="s">
        <v>2510</v>
      </c>
      <c r="AD2" s="316" t="s">
        <v>2511</v>
      </c>
      <c r="AE2" s="316" t="s">
        <v>2513</v>
      </c>
      <c r="AF2" s="316" t="s">
        <v>2610</v>
      </c>
      <c r="AG2" s="40"/>
      <c r="AH2" s="27"/>
      <c r="AI2" s="14"/>
      <c r="AJ2" s="19"/>
      <c r="AK2" s="20"/>
      <c r="AL2" s="14"/>
    </row>
    <row r="3" spans="1:38">
      <c r="C3" s="65" t="s">
        <v>806</v>
      </c>
      <c r="E3" t="s">
        <v>2514</v>
      </c>
      <c r="F3" s="300">
        <v>46913850.950000003</v>
      </c>
      <c r="G3" s="300">
        <v>5252970.45</v>
      </c>
      <c r="H3" s="300">
        <v>2901457.83</v>
      </c>
      <c r="I3">
        <v>0</v>
      </c>
      <c r="J3">
        <v>83341041.930000007</v>
      </c>
      <c r="K3">
        <v>50551975.280000001</v>
      </c>
      <c r="L3" s="315">
        <v>454583.96</v>
      </c>
      <c r="M3" s="315">
        <v>46247.73</v>
      </c>
      <c r="N3" s="315">
        <v>275980</v>
      </c>
      <c r="O3" s="315">
        <v>1144829.72</v>
      </c>
      <c r="P3">
        <v>841416.14</v>
      </c>
      <c r="Q3">
        <v>-613397.63</v>
      </c>
      <c r="R3">
        <v>79802013.319999993</v>
      </c>
      <c r="S3">
        <v>111772175.73999999</v>
      </c>
      <c r="T3" s="299">
        <v>6432244.8499999996</v>
      </c>
      <c r="U3" s="299">
        <v>655055.79</v>
      </c>
      <c r="V3" s="299">
        <v>1292.5999999999999</v>
      </c>
      <c r="W3" s="299">
        <v>15782173.66</v>
      </c>
      <c r="X3" s="299">
        <v>1384284.18</v>
      </c>
      <c r="Y3" s="316">
        <v>18228579.66</v>
      </c>
      <c r="Z3" s="316">
        <v>1660</v>
      </c>
      <c r="AA3" s="316">
        <v>12496</v>
      </c>
      <c r="AB3" s="316">
        <v>4325707.18</v>
      </c>
      <c r="AC3" s="316">
        <v>2362945.42</v>
      </c>
      <c r="AD3" s="316">
        <v>691600</v>
      </c>
      <c r="AE3" s="316">
        <v>220234.77</v>
      </c>
      <c r="AF3" s="316">
        <v>41236</v>
      </c>
      <c r="AG3" s="73">
        <f t="shared" ref="AG3:AL3" si="0">SUM(AG4:AG123)</f>
        <v>54747831.230000012</v>
      </c>
      <c r="AH3" s="77">
        <f t="shared" si="0"/>
        <v>1914881.4700000002</v>
      </c>
      <c r="AI3" s="21">
        <f t="shared" si="0"/>
        <v>52832949.759999998</v>
      </c>
      <c r="AJ3" s="22">
        <f t="shared" si="0"/>
        <v>25286095.780000001</v>
      </c>
      <c r="AK3" s="16">
        <f t="shared" si="0"/>
        <v>24252508.040000003</v>
      </c>
      <c r="AL3" s="26">
        <f t="shared" si="0"/>
        <v>1033587.7400000005</v>
      </c>
    </row>
    <row r="4" spans="1:38">
      <c r="E4" t="s">
        <v>2809</v>
      </c>
      <c r="F4" s="300">
        <v>1043824.13</v>
      </c>
      <c r="H4" s="300">
        <v>58023</v>
      </c>
      <c r="J4">
        <v>8</v>
      </c>
      <c r="K4">
        <v>345715.84</v>
      </c>
      <c r="L4" s="315">
        <v>0</v>
      </c>
      <c r="M4" s="315">
        <v>5949.98</v>
      </c>
      <c r="N4" s="315">
        <v>25500</v>
      </c>
      <c r="O4" s="315">
        <v>55000</v>
      </c>
      <c r="R4">
        <v>824418.46</v>
      </c>
      <c r="S4">
        <v>560321.12</v>
      </c>
      <c r="W4" s="299">
        <v>379531</v>
      </c>
      <c r="X4" s="299">
        <v>14693.64</v>
      </c>
      <c r="Y4" s="316">
        <v>379531</v>
      </c>
      <c r="AB4" s="316">
        <v>9565.98</v>
      </c>
      <c r="AC4" s="316">
        <v>18746.25</v>
      </c>
      <c r="AD4" s="316">
        <v>10000</v>
      </c>
      <c r="AG4" s="73">
        <f t="shared" ref="AG4:AG67" si="1">SUM(F4:I4)</f>
        <v>1101847.1299999999</v>
      </c>
      <c r="AH4" s="77">
        <f t="shared" ref="AH4:AH67" si="2">SUM(L4:O4)</f>
        <v>86449.98</v>
      </c>
      <c r="AI4" s="21">
        <f t="shared" ref="AI4:AI12" si="3">AG4-AH4</f>
        <v>1015397.1499999999</v>
      </c>
      <c r="AJ4" s="22">
        <f t="shared" ref="AJ4:AJ11" si="4">SUM(T4:Y4)</f>
        <v>773755.64</v>
      </c>
      <c r="AK4" s="16">
        <f t="shared" ref="AK4:AK11" si="5">SUM(Z4:AF4)</f>
        <v>38312.229999999996</v>
      </c>
      <c r="AL4" s="26">
        <f>AJ4-AK4</f>
        <v>735443.41</v>
      </c>
    </row>
    <row r="5" spans="1:38">
      <c r="E5" t="s">
        <v>2810</v>
      </c>
      <c r="F5" s="300">
        <v>191000</v>
      </c>
      <c r="H5" s="300">
        <v>18920</v>
      </c>
      <c r="I5">
        <v>0</v>
      </c>
      <c r="J5">
        <v>248740.44</v>
      </c>
      <c r="K5">
        <v>170486.38</v>
      </c>
      <c r="L5" s="315">
        <v>0</v>
      </c>
      <c r="M5" s="315">
        <v>14224.89</v>
      </c>
      <c r="O5" s="315">
        <v>191000</v>
      </c>
      <c r="R5">
        <v>-1571973.08</v>
      </c>
      <c r="S5">
        <v>2026803.02</v>
      </c>
      <c r="W5" s="299">
        <v>143038</v>
      </c>
      <c r="Y5" s="316">
        <v>143038</v>
      </c>
      <c r="AB5" s="316">
        <v>16487.25</v>
      </c>
      <c r="AC5" s="316">
        <v>14420.76</v>
      </c>
      <c r="AG5" s="73">
        <f t="shared" si="1"/>
        <v>209920</v>
      </c>
      <c r="AH5" s="77">
        <f t="shared" si="2"/>
        <v>205224.89</v>
      </c>
      <c r="AI5" s="21">
        <f t="shared" si="3"/>
        <v>4695.109999999986</v>
      </c>
      <c r="AJ5" s="22">
        <f t="shared" si="4"/>
        <v>286076</v>
      </c>
      <c r="AK5" s="16">
        <f t="shared" si="5"/>
        <v>30908.010000000002</v>
      </c>
      <c r="AL5" s="26">
        <f t="shared" ref="AL5:AL68" si="6">AJ5-AK5</f>
        <v>255167.99</v>
      </c>
    </row>
    <row r="6" spans="1:38">
      <c r="E6" t="s">
        <v>2811</v>
      </c>
      <c r="F6" s="300">
        <v>526651.68999999994</v>
      </c>
      <c r="H6" s="300">
        <v>45767</v>
      </c>
      <c r="I6">
        <v>0</v>
      </c>
      <c r="J6">
        <v>2427993.7200000002</v>
      </c>
      <c r="K6">
        <v>6935.67</v>
      </c>
      <c r="L6" s="315">
        <v>0</v>
      </c>
      <c r="M6" s="315">
        <v>0</v>
      </c>
      <c r="N6" s="315">
        <v>8000</v>
      </c>
      <c r="O6" s="315">
        <v>442000</v>
      </c>
      <c r="R6">
        <v>1813384.41</v>
      </c>
      <c r="S6">
        <v>716949.66</v>
      </c>
      <c r="W6" s="299">
        <v>186825.5</v>
      </c>
      <c r="X6" s="299">
        <v>230940</v>
      </c>
      <c r="Y6" s="316">
        <v>188825.5</v>
      </c>
      <c r="AB6" s="316">
        <v>36926</v>
      </c>
      <c r="AC6" s="316">
        <v>12559.99</v>
      </c>
      <c r="AD6" s="316">
        <v>152440</v>
      </c>
      <c r="AG6" s="73">
        <f t="shared" si="1"/>
        <v>572418.68999999994</v>
      </c>
      <c r="AH6" s="77">
        <f t="shared" si="2"/>
        <v>450000</v>
      </c>
      <c r="AI6" s="21">
        <f t="shared" si="3"/>
        <v>122418.68999999994</v>
      </c>
      <c r="AJ6" s="22">
        <f t="shared" si="4"/>
        <v>606591</v>
      </c>
      <c r="AK6" s="16">
        <f t="shared" si="5"/>
        <v>201925.99</v>
      </c>
      <c r="AL6" s="26">
        <f t="shared" si="6"/>
        <v>404665.01</v>
      </c>
    </row>
    <row r="7" spans="1:38">
      <c r="A7" s="1" t="s">
        <v>584</v>
      </c>
      <c r="E7" t="s">
        <v>2812</v>
      </c>
      <c r="F7" s="300">
        <v>69.239999999999995</v>
      </c>
      <c r="H7" s="300">
        <v>70954.75</v>
      </c>
      <c r="I7">
        <v>0</v>
      </c>
      <c r="J7">
        <v>3093484.99</v>
      </c>
      <c r="K7">
        <v>163105.78</v>
      </c>
      <c r="L7" s="315">
        <v>0</v>
      </c>
      <c r="M7" s="315">
        <v>4550.6899999999996</v>
      </c>
      <c r="N7" s="315">
        <v>0</v>
      </c>
      <c r="O7" s="315">
        <v>0</v>
      </c>
      <c r="R7">
        <v>2795348.73</v>
      </c>
      <c r="S7">
        <v>550717.67000000004</v>
      </c>
      <c r="T7" s="299">
        <v>9600</v>
      </c>
      <c r="W7" s="299">
        <v>149040.5</v>
      </c>
      <c r="X7" s="299">
        <v>94120</v>
      </c>
      <c r="Y7" s="316">
        <v>149040.5</v>
      </c>
      <c r="AB7" s="316">
        <v>17690.689999999999</v>
      </c>
      <c r="AC7" s="316">
        <v>24911.64</v>
      </c>
      <c r="AD7" s="316">
        <v>92120</v>
      </c>
      <c r="AG7" s="73">
        <f t="shared" si="1"/>
        <v>71023.990000000005</v>
      </c>
      <c r="AH7" s="77">
        <f t="shared" si="2"/>
        <v>4550.6899999999996</v>
      </c>
      <c r="AI7" s="21">
        <f t="shared" si="3"/>
        <v>66473.3</v>
      </c>
      <c r="AJ7" s="22">
        <f t="shared" si="4"/>
        <v>401801</v>
      </c>
      <c r="AK7" s="16">
        <f t="shared" si="5"/>
        <v>134722.33000000002</v>
      </c>
      <c r="AL7" s="26">
        <f t="shared" si="6"/>
        <v>267078.67</v>
      </c>
    </row>
    <row r="8" spans="1:38">
      <c r="E8" t="s">
        <v>2813</v>
      </c>
      <c r="F8" s="300">
        <v>226125.78</v>
      </c>
      <c r="G8" s="300">
        <v>38750</v>
      </c>
      <c r="H8" s="300">
        <v>11670</v>
      </c>
      <c r="I8">
        <v>0</v>
      </c>
      <c r="J8">
        <v>1872632.22</v>
      </c>
      <c r="K8">
        <v>43531.46</v>
      </c>
      <c r="L8" s="315">
        <v>19935</v>
      </c>
      <c r="M8" s="315">
        <v>7243.12</v>
      </c>
      <c r="N8" s="315">
        <v>8000</v>
      </c>
      <c r="O8" s="315">
        <v>48650</v>
      </c>
      <c r="R8">
        <v>-263913.87</v>
      </c>
      <c r="S8">
        <v>2257089.6800000002</v>
      </c>
      <c r="W8" s="299">
        <v>166041</v>
      </c>
      <c r="X8" s="299">
        <v>205973.89</v>
      </c>
      <c r="Y8" s="316">
        <v>166041</v>
      </c>
      <c r="AA8" s="316">
        <v>9028</v>
      </c>
      <c r="AB8" s="316">
        <v>66830.42</v>
      </c>
      <c r="AC8" s="316">
        <v>14409.94</v>
      </c>
      <c r="AG8" s="73">
        <f t="shared" si="1"/>
        <v>276545.78000000003</v>
      </c>
      <c r="AH8" s="77">
        <f t="shared" si="2"/>
        <v>83828.12</v>
      </c>
      <c r="AI8" s="21">
        <f t="shared" si="3"/>
        <v>192717.66000000003</v>
      </c>
      <c r="AJ8" s="22">
        <f t="shared" si="4"/>
        <v>538055.89</v>
      </c>
      <c r="AK8" s="16">
        <f t="shared" si="5"/>
        <v>90268.36</v>
      </c>
      <c r="AL8" s="26">
        <f t="shared" si="6"/>
        <v>447787.53</v>
      </c>
    </row>
    <row r="9" spans="1:38">
      <c r="E9" t="s">
        <v>2814</v>
      </c>
      <c r="F9" s="300">
        <v>8053.5</v>
      </c>
      <c r="H9" s="300">
        <v>0</v>
      </c>
      <c r="I9">
        <v>0</v>
      </c>
      <c r="J9">
        <v>3631614.75</v>
      </c>
      <c r="K9">
        <v>74559.98</v>
      </c>
      <c r="L9" s="315">
        <v>4000</v>
      </c>
      <c r="M9" s="315">
        <v>1967.95</v>
      </c>
      <c r="N9" s="315">
        <v>1540</v>
      </c>
      <c r="O9" s="315">
        <v>0</v>
      </c>
      <c r="R9">
        <v>3488019.75</v>
      </c>
      <c r="S9">
        <v>253201</v>
      </c>
      <c r="W9" s="299">
        <v>86720</v>
      </c>
      <c r="X9" s="299">
        <v>164579.22</v>
      </c>
      <c r="Y9" s="316">
        <v>86720</v>
      </c>
      <c r="AB9" s="316">
        <v>5967.95</v>
      </c>
      <c r="AC9" s="316">
        <v>30101.74</v>
      </c>
      <c r="AD9" s="316">
        <v>163010</v>
      </c>
      <c r="AG9" s="73">
        <f t="shared" si="1"/>
        <v>8053.5</v>
      </c>
      <c r="AH9" s="77">
        <f t="shared" si="2"/>
        <v>7507.95</v>
      </c>
      <c r="AI9" s="21">
        <f t="shared" si="3"/>
        <v>545.55000000000018</v>
      </c>
      <c r="AJ9" s="22">
        <f t="shared" si="4"/>
        <v>338019.22</v>
      </c>
      <c r="AK9" s="16">
        <f t="shared" si="5"/>
        <v>199079.69</v>
      </c>
      <c r="AL9" s="26">
        <f t="shared" si="6"/>
        <v>138939.52999999997</v>
      </c>
    </row>
    <row r="10" spans="1:38">
      <c r="E10" t="s">
        <v>2815</v>
      </c>
      <c r="F10" s="300">
        <v>121660.07</v>
      </c>
      <c r="H10" s="300">
        <v>10831</v>
      </c>
      <c r="J10">
        <v>3168798.86</v>
      </c>
      <c r="K10">
        <v>3</v>
      </c>
      <c r="L10" s="315">
        <v>24131</v>
      </c>
      <c r="M10" s="315">
        <v>7804.1</v>
      </c>
      <c r="N10" s="315">
        <v>3940</v>
      </c>
      <c r="O10" s="315">
        <v>19950</v>
      </c>
      <c r="R10">
        <v>3178171.87</v>
      </c>
      <c r="W10" s="299">
        <v>120953</v>
      </c>
      <c r="X10" s="299">
        <v>122077.43</v>
      </c>
      <c r="Y10" s="316">
        <v>136953</v>
      </c>
      <c r="AB10" s="316">
        <v>24355.81</v>
      </c>
      <c r="AC10" s="316">
        <v>14425.66</v>
      </c>
      <c r="AG10" s="73">
        <f t="shared" si="1"/>
        <v>132491.07</v>
      </c>
      <c r="AH10" s="77">
        <f t="shared" si="2"/>
        <v>55825.1</v>
      </c>
      <c r="AI10" s="21">
        <f t="shared" si="3"/>
        <v>76665.97</v>
      </c>
      <c r="AJ10" s="22">
        <f t="shared" si="4"/>
        <v>379983.43</v>
      </c>
      <c r="AK10" s="16">
        <f t="shared" si="5"/>
        <v>38781.47</v>
      </c>
      <c r="AL10" s="26">
        <f t="shared" si="6"/>
        <v>341201.95999999996</v>
      </c>
    </row>
    <row r="11" spans="1:38">
      <c r="E11" t="s">
        <v>2816</v>
      </c>
      <c r="F11" s="300">
        <v>174625</v>
      </c>
      <c r="I11">
        <v>0</v>
      </c>
      <c r="J11">
        <v>3469858.65</v>
      </c>
      <c r="K11">
        <v>15634.21</v>
      </c>
      <c r="L11" s="315">
        <v>0</v>
      </c>
      <c r="M11" s="315">
        <v>0</v>
      </c>
      <c r="O11" s="315">
        <v>174625</v>
      </c>
      <c r="R11">
        <v>3401160.77</v>
      </c>
      <c r="S11">
        <v>99610.62</v>
      </c>
      <c r="W11" s="299">
        <v>60700.5</v>
      </c>
      <c r="X11" s="299">
        <v>15900</v>
      </c>
      <c r="Y11" s="316">
        <v>60700.5</v>
      </c>
      <c r="AB11" s="316">
        <v>15900</v>
      </c>
      <c r="AC11" s="316">
        <v>15278.53</v>
      </c>
      <c r="AG11" s="73">
        <f t="shared" si="1"/>
        <v>174625</v>
      </c>
      <c r="AH11" s="77">
        <f t="shared" si="2"/>
        <v>174625</v>
      </c>
      <c r="AI11" s="21">
        <f t="shared" si="3"/>
        <v>0</v>
      </c>
      <c r="AJ11" s="22">
        <f t="shared" si="4"/>
        <v>137301</v>
      </c>
      <c r="AK11" s="16">
        <f t="shared" si="5"/>
        <v>31178.53</v>
      </c>
      <c r="AL11" s="26">
        <f t="shared" si="6"/>
        <v>106122.47</v>
      </c>
    </row>
    <row r="12" spans="1:38">
      <c r="A12" s="1" t="s">
        <v>417</v>
      </c>
      <c r="B12" s="1" t="s">
        <v>419</v>
      </c>
      <c r="C12" s="65">
        <v>4017</v>
      </c>
      <c r="D12" s="65" t="s">
        <v>1016</v>
      </c>
      <c r="E12" t="s">
        <v>2817</v>
      </c>
      <c r="F12" s="300">
        <v>616821.49</v>
      </c>
      <c r="G12" s="300">
        <v>0</v>
      </c>
      <c r="H12" s="300">
        <v>33212.629999999997</v>
      </c>
      <c r="J12">
        <v>1125462.1200000001</v>
      </c>
      <c r="K12">
        <v>334837.74</v>
      </c>
      <c r="L12" s="315">
        <v>7500</v>
      </c>
      <c r="R12">
        <v>1236423.92</v>
      </c>
      <c r="S12">
        <v>685585.33</v>
      </c>
      <c r="T12" s="299">
        <v>11771</v>
      </c>
      <c r="U12" s="299">
        <v>228000</v>
      </c>
      <c r="W12" s="299">
        <v>278170.5</v>
      </c>
      <c r="Y12" s="316">
        <v>288502.5</v>
      </c>
      <c r="AB12" s="316">
        <v>22713.15</v>
      </c>
      <c r="AC12" s="316">
        <v>25901.119999999999</v>
      </c>
      <c r="AG12" s="73">
        <f t="shared" si="1"/>
        <v>650034.12</v>
      </c>
      <c r="AH12" s="77">
        <f t="shared" si="2"/>
        <v>7500</v>
      </c>
      <c r="AI12" s="21">
        <f t="shared" si="3"/>
        <v>642534.12</v>
      </c>
      <c r="AJ12" s="22">
        <f>SUM(T12:X12)</f>
        <v>517941.5</v>
      </c>
      <c r="AK12" s="16">
        <f>SUM(Y12:AF12)</f>
        <v>337116.77</v>
      </c>
      <c r="AL12" s="26">
        <f t="shared" si="6"/>
        <v>180824.72999999998</v>
      </c>
    </row>
    <row r="13" spans="1:38">
      <c r="A13" s="1" t="s">
        <v>417</v>
      </c>
      <c r="B13" s="1" t="s">
        <v>419</v>
      </c>
      <c r="C13" s="65">
        <v>4254</v>
      </c>
      <c r="D13" s="65" t="s">
        <v>1017</v>
      </c>
      <c r="E13" t="s">
        <v>2818</v>
      </c>
      <c r="F13" s="300">
        <v>240694.15</v>
      </c>
      <c r="G13" s="300">
        <v>58864.800000000003</v>
      </c>
      <c r="H13" s="300">
        <v>22885.57</v>
      </c>
      <c r="J13">
        <v>231060.06</v>
      </c>
      <c r="K13">
        <v>344758.07</v>
      </c>
      <c r="R13">
        <v>-582695.5</v>
      </c>
      <c r="S13">
        <v>1517319.83</v>
      </c>
      <c r="T13" s="299">
        <v>16957.03</v>
      </c>
      <c r="W13" s="299">
        <v>255339</v>
      </c>
      <c r="Y13" s="316">
        <v>255339</v>
      </c>
      <c r="AB13" s="316">
        <v>26716.57</v>
      </c>
      <c r="AC13" s="316">
        <v>21202.14</v>
      </c>
      <c r="AG13" s="73">
        <f t="shared" si="1"/>
        <v>322444.52</v>
      </c>
      <c r="AH13" s="77">
        <f t="shared" si="2"/>
        <v>0</v>
      </c>
      <c r="AI13" s="21">
        <f t="shared" ref="AI13:AI76" si="7">AG13-AH13</f>
        <v>322444.52</v>
      </c>
      <c r="AJ13" s="22">
        <f t="shared" ref="AJ13:AJ76" si="8">SUM(T13:X13)</f>
        <v>272296.03000000003</v>
      </c>
      <c r="AK13" s="16">
        <f t="shared" ref="AK13:AK76" si="9">SUM(Y13:AF13)</f>
        <v>303257.71000000002</v>
      </c>
      <c r="AL13" s="26">
        <f t="shared" si="6"/>
        <v>-30961.679999999993</v>
      </c>
    </row>
    <row r="14" spans="1:38">
      <c r="A14" s="1" t="s">
        <v>417</v>
      </c>
      <c r="B14" s="1" t="s">
        <v>419</v>
      </c>
      <c r="C14" s="65">
        <v>2828</v>
      </c>
      <c r="D14" s="65" t="s">
        <v>1018</v>
      </c>
      <c r="E14" t="s">
        <v>2819</v>
      </c>
      <c r="F14" s="300">
        <v>5808.78</v>
      </c>
      <c r="G14" s="300">
        <v>0</v>
      </c>
      <c r="H14" s="300">
        <v>52414.49</v>
      </c>
      <c r="J14">
        <v>837408.92</v>
      </c>
      <c r="K14">
        <v>384858.71</v>
      </c>
      <c r="R14">
        <v>-25933.439999999999</v>
      </c>
      <c r="S14">
        <v>1326846.8</v>
      </c>
      <c r="T14" s="299">
        <v>10302.57</v>
      </c>
      <c r="W14" s="299">
        <v>158541.5</v>
      </c>
      <c r="Y14" s="316">
        <v>159501.5</v>
      </c>
      <c r="AB14" s="316">
        <v>5906.5</v>
      </c>
      <c r="AC14" s="316">
        <v>23858.53</v>
      </c>
      <c r="AG14" s="73">
        <f t="shared" si="1"/>
        <v>58223.27</v>
      </c>
      <c r="AH14" s="77">
        <f t="shared" si="2"/>
        <v>0</v>
      </c>
      <c r="AI14" s="21">
        <f t="shared" si="7"/>
        <v>58223.27</v>
      </c>
      <c r="AJ14" s="22">
        <f t="shared" si="8"/>
        <v>168844.07</v>
      </c>
      <c r="AK14" s="16">
        <f t="shared" si="9"/>
        <v>189266.53</v>
      </c>
      <c r="AL14" s="26">
        <f t="shared" si="6"/>
        <v>-20422.459999999992</v>
      </c>
    </row>
    <row r="15" spans="1:38">
      <c r="A15" s="1" t="s">
        <v>417</v>
      </c>
      <c r="B15" s="1" t="s">
        <v>419</v>
      </c>
      <c r="C15" s="65">
        <v>4184</v>
      </c>
      <c r="D15" s="65" t="s">
        <v>1019</v>
      </c>
      <c r="E15" t="s">
        <v>2820</v>
      </c>
      <c r="F15" s="300">
        <v>509475.21</v>
      </c>
      <c r="G15" s="300">
        <v>18200.240000000002</v>
      </c>
      <c r="H15" s="300">
        <v>83749.45</v>
      </c>
      <c r="J15">
        <v>22161.040000000001</v>
      </c>
      <c r="K15">
        <v>601473.41</v>
      </c>
      <c r="L15" s="315">
        <v>0</v>
      </c>
      <c r="R15">
        <v>-47058.63</v>
      </c>
      <c r="S15">
        <v>1336486.2</v>
      </c>
      <c r="T15" s="299">
        <v>15141.73</v>
      </c>
      <c r="W15" s="299">
        <v>338159.5</v>
      </c>
      <c r="X15" s="299">
        <v>17600</v>
      </c>
      <c r="Y15" s="316">
        <v>353689.9</v>
      </c>
      <c r="AB15" s="316">
        <v>40209.61</v>
      </c>
      <c r="AC15" s="316">
        <v>19769.939999999999</v>
      </c>
      <c r="AG15" s="73">
        <f t="shared" si="1"/>
        <v>611424.9</v>
      </c>
      <c r="AH15" s="77">
        <f t="shared" si="2"/>
        <v>0</v>
      </c>
      <c r="AI15" s="21">
        <f t="shared" si="7"/>
        <v>611424.9</v>
      </c>
      <c r="AJ15" s="22">
        <f t="shared" si="8"/>
        <v>370901.23</v>
      </c>
      <c r="AK15" s="16">
        <f t="shared" si="9"/>
        <v>413669.45</v>
      </c>
      <c r="AL15" s="26">
        <f t="shared" si="6"/>
        <v>-42768.22000000003</v>
      </c>
    </row>
    <row r="16" spans="1:38">
      <c r="A16" s="1" t="s">
        <v>417</v>
      </c>
      <c r="B16" s="1" t="s">
        <v>419</v>
      </c>
      <c r="C16" s="65">
        <v>7069</v>
      </c>
      <c r="D16" s="65" t="s">
        <v>1020</v>
      </c>
      <c r="E16" t="s">
        <v>2821</v>
      </c>
      <c r="F16" s="300">
        <v>1056836.1399999999</v>
      </c>
      <c r="G16" s="300">
        <v>35770.199999999997</v>
      </c>
      <c r="H16" s="300">
        <v>75342.73</v>
      </c>
      <c r="J16">
        <v>949245.2</v>
      </c>
      <c r="K16">
        <v>360684.1</v>
      </c>
      <c r="L16" s="315">
        <v>6340</v>
      </c>
      <c r="O16" s="315">
        <v>0</v>
      </c>
      <c r="R16">
        <v>489059.28</v>
      </c>
      <c r="S16">
        <v>2146839.4900000002</v>
      </c>
      <c r="T16" s="299">
        <v>21553.96</v>
      </c>
      <c r="W16" s="299">
        <v>271000</v>
      </c>
      <c r="Y16" s="316">
        <v>328680.8</v>
      </c>
      <c r="AB16" s="316">
        <v>17391.12</v>
      </c>
      <c r="AC16" s="316">
        <v>29350.49</v>
      </c>
      <c r="AG16" s="73">
        <f t="shared" si="1"/>
        <v>1167949.0699999998</v>
      </c>
      <c r="AH16" s="77">
        <f t="shared" si="2"/>
        <v>6340</v>
      </c>
      <c r="AI16" s="21">
        <f t="shared" si="7"/>
        <v>1161609.0699999998</v>
      </c>
      <c r="AJ16" s="22">
        <f t="shared" si="8"/>
        <v>292553.96000000002</v>
      </c>
      <c r="AK16" s="16">
        <f t="shared" si="9"/>
        <v>375422.41</v>
      </c>
      <c r="AL16" s="26">
        <f t="shared" si="6"/>
        <v>-82868.449999999953</v>
      </c>
    </row>
    <row r="17" spans="1:38">
      <c r="A17" s="1" t="s">
        <v>417</v>
      </c>
      <c r="B17" s="1" t="s">
        <v>419</v>
      </c>
      <c r="C17" s="65">
        <v>6198</v>
      </c>
      <c r="D17" s="65" t="s">
        <v>1021</v>
      </c>
      <c r="E17" t="s">
        <v>2822</v>
      </c>
      <c r="F17" s="300">
        <v>416069.61</v>
      </c>
      <c r="G17" s="300">
        <v>0</v>
      </c>
      <c r="H17" s="300">
        <v>47454.98</v>
      </c>
      <c r="J17">
        <v>72677.850000000006</v>
      </c>
      <c r="K17">
        <v>374599.86</v>
      </c>
      <c r="L17" s="315">
        <v>0</v>
      </c>
      <c r="R17">
        <v>-621092.69999999995</v>
      </c>
      <c r="S17">
        <v>1602780.76</v>
      </c>
      <c r="T17" s="299">
        <v>21144.68</v>
      </c>
      <c r="W17" s="299">
        <v>266864.5</v>
      </c>
      <c r="Y17" s="316">
        <v>304964.5</v>
      </c>
      <c r="AB17" s="316">
        <v>34293.18</v>
      </c>
      <c r="AC17" s="316">
        <v>19637.259999999998</v>
      </c>
      <c r="AG17" s="73">
        <f t="shared" si="1"/>
        <v>463524.58999999997</v>
      </c>
      <c r="AH17" s="77">
        <f t="shared" si="2"/>
        <v>0</v>
      </c>
      <c r="AI17" s="21">
        <f t="shared" si="7"/>
        <v>463524.58999999997</v>
      </c>
      <c r="AJ17" s="22">
        <f t="shared" si="8"/>
        <v>288009.18</v>
      </c>
      <c r="AK17" s="16">
        <f t="shared" si="9"/>
        <v>358894.94</v>
      </c>
      <c r="AL17" s="26">
        <f t="shared" si="6"/>
        <v>-70885.760000000009</v>
      </c>
    </row>
    <row r="18" spans="1:38">
      <c r="A18" s="1" t="s">
        <v>417</v>
      </c>
      <c r="B18" s="1" t="s">
        <v>419</v>
      </c>
      <c r="C18" s="65">
        <v>2120</v>
      </c>
      <c r="D18" s="65" t="s">
        <v>1022</v>
      </c>
      <c r="E18" t="s">
        <v>2823</v>
      </c>
      <c r="F18" s="300">
        <v>585687.41</v>
      </c>
      <c r="G18" s="300">
        <v>0</v>
      </c>
      <c r="H18" s="300">
        <v>10798.2</v>
      </c>
      <c r="J18">
        <v>340889.93</v>
      </c>
      <c r="K18">
        <v>1955418.67</v>
      </c>
      <c r="L18" s="315">
        <v>0</v>
      </c>
      <c r="R18">
        <v>1000732.31</v>
      </c>
      <c r="S18">
        <v>2036704.82</v>
      </c>
      <c r="T18" s="299">
        <v>20528.2</v>
      </c>
      <c r="W18" s="299">
        <v>165294.5</v>
      </c>
      <c r="Y18" s="316">
        <v>189829.5</v>
      </c>
      <c r="AB18" s="316">
        <v>28767.88</v>
      </c>
      <c r="AC18" s="316">
        <v>78368.240000000005</v>
      </c>
      <c r="AG18" s="73">
        <f t="shared" si="1"/>
        <v>596485.61</v>
      </c>
      <c r="AH18" s="77">
        <f t="shared" si="2"/>
        <v>0</v>
      </c>
      <c r="AI18" s="21">
        <f t="shared" si="7"/>
        <v>596485.61</v>
      </c>
      <c r="AJ18" s="22">
        <f t="shared" si="8"/>
        <v>185822.7</v>
      </c>
      <c r="AK18" s="16">
        <f t="shared" si="9"/>
        <v>296965.62</v>
      </c>
      <c r="AL18" s="26">
        <f t="shared" si="6"/>
        <v>-111142.91999999998</v>
      </c>
    </row>
    <row r="19" spans="1:38">
      <c r="A19" s="1" t="s">
        <v>417</v>
      </c>
      <c r="B19" s="1" t="s">
        <v>419</v>
      </c>
      <c r="C19" s="65">
        <v>808</v>
      </c>
      <c r="D19" s="65" t="s">
        <v>1023</v>
      </c>
      <c r="E19" t="s">
        <v>2824</v>
      </c>
      <c r="F19" s="300">
        <v>416455.19</v>
      </c>
      <c r="G19" s="300">
        <v>14554.13</v>
      </c>
      <c r="H19" s="300">
        <v>100131.84</v>
      </c>
      <c r="J19">
        <v>1047371.91</v>
      </c>
      <c r="K19">
        <v>585319.74</v>
      </c>
      <c r="L19" s="315">
        <v>19000</v>
      </c>
      <c r="R19">
        <v>2073902.12</v>
      </c>
      <c r="S19">
        <v>118427.08</v>
      </c>
      <c r="T19" s="299">
        <v>9278.66</v>
      </c>
      <c r="W19" s="299">
        <v>126040</v>
      </c>
      <c r="Y19" s="316">
        <v>126040</v>
      </c>
      <c r="AB19" s="316">
        <v>23089.22</v>
      </c>
      <c r="AC19" s="316">
        <v>32485.83</v>
      </c>
      <c r="AG19" s="73">
        <f t="shared" si="1"/>
        <v>531141.16</v>
      </c>
      <c r="AH19" s="77">
        <f t="shared" si="2"/>
        <v>19000</v>
      </c>
      <c r="AI19" s="21">
        <f t="shared" si="7"/>
        <v>512141.16000000003</v>
      </c>
      <c r="AJ19" s="22">
        <f t="shared" si="8"/>
        <v>135318.66</v>
      </c>
      <c r="AK19" s="16">
        <f t="shared" si="9"/>
        <v>181615.05</v>
      </c>
      <c r="AL19" s="26">
        <f t="shared" si="6"/>
        <v>-46296.389999999985</v>
      </c>
    </row>
    <row r="20" spans="1:38">
      <c r="A20" s="1" t="s">
        <v>417</v>
      </c>
      <c r="B20" s="1" t="s">
        <v>419</v>
      </c>
      <c r="C20" s="65">
        <v>5257</v>
      </c>
      <c r="D20" s="65" t="s">
        <v>1024</v>
      </c>
      <c r="E20" t="s">
        <v>2825</v>
      </c>
      <c r="F20" s="300">
        <v>1372498.87</v>
      </c>
      <c r="G20" s="300">
        <v>285119.2</v>
      </c>
      <c r="H20" s="300">
        <v>83046.55</v>
      </c>
      <c r="J20">
        <v>37399.54</v>
      </c>
      <c r="K20">
        <v>278953.15999999997</v>
      </c>
      <c r="R20">
        <v>40530.239999999998</v>
      </c>
      <c r="S20">
        <v>1863971.92</v>
      </c>
      <c r="T20" s="299">
        <v>36879.79</v>
      </c>
      <c r="U20" s="299">
        <v>204000</v>
      </c>
      <c r="W20" s="299">
        <v>140060</v>
      </c>
      <c r="Y20" s="316">
        <v>162660</v>
      </c>
      <c r="AB20" s="316">
        <v>43369.3</v>
      </c>
      <c r="AC20" s="316">
        <v>22395.33</v>
      </c>
      <c r="AG20" s="73">
        <f t="shared" si="1"/>
        <v>1740664.62</v>
      </c>
      <c r="AH20" s="77">
        <f t="shared" si="2"/>
        <v>0</v>
      </c>
      <c r="AI20" s="21">
        <f t="shared" si="7"/>
        <v>1740664.62</v>
      </c>
      <c r="AJ20" s="22">
        <f t="shared" si="8"/>
        <v>380939.79000000004</v>
      </c>
      <c r="AK20" s="16">
        <f t="shared" si="9"/>
        <v>228424.63</v>
      </c>
      <c r="AL20" s="26">
        <f t="shared" si="6"/>
        <v>152515.16000000003</v>
      </c>
    </row>
    <row r="21" spans="1:38">
      <c r="A21" s="1" t="s">
        <v>417</v>
      </c>
      <c r="B21" s="1" t="s">
        <v>419</v>
      </c>
      <c r="C21" s="65">
        <v>5547</v>
      </c>
      <c r="D21" s="65" t="s">
        <v>1025</v>
      </c>
      <c r="E21" t="s">
        <v>2826</v>
      </c>
      <c r="F21" s="300">
        <v>897318.7</v>
      </c>
      <c r="G21" s="300">
        <v>57234.15</v>
      </c>
      <c r="H21" s="300">
        <v>107435.06</v>
      </c>
      <c r="J21">
        <v>598701.78</v>
      </c>
      <c r="K21">
        <v>1374702.71</v>
      </c>
      <c r="L21" s="315">
        <v>0</v>
      </c>
      <c r="O21" s="315">
        <v>0</v>
      </c>
      <c r="R21">
        <v>663035.85</v>
      </c>
      <c r="S21">
        <v>2519990.75</v>
      </c>
      <c r="T21" s="299">
        <v>41502.1</v>
      </c>
      <c r="W21" s="299">
        <v>229837.5</v>
      </c>
      <c r="Y21" s="316">
        <v>274284.5</v>
      </c>
      <c r="AB21" s="316">
        <v>63884.39</v>
      </c>
      <c r="AC21" s="316">
        <v>65924.91</v>
      </c>
      <c r="AG21" s="73">
        <f t="shared" si="1"/>
        <v>1061987.9099999999</v>
      </c>
      <c r="AH21" s="77">
        <f t="shared" si="2"/>
        <v>0</v>
      </c>
      <c r="AI21" s="21">
        <f t="shared" si="7"/>
        <v>1061987.9099999999</v>
      </c>
      <c r="AJ21" s="22">
        <f t="shared" si="8"/>
        <v>271339.59999999998</v>
      </c>
      <c r="AK21" s="16">
        <f t="shared" si="9"/>
        <v>404093.80000000005</v>
      </c>
      <c r="AL21" s="26">
        <f t="shared" si="6"/>
        <v>-132754.20000000007</v>
      </c>
    </row>
    <row r="22" spans="1:38">
      <c r="A22" s="1" t="s">
        <v>417</v>
      </c>
      <c r="B22" s="1" t="s">
        <v>419</v>
      </c>
      <c r="C22" s="65">
        <v>4817</v>
      </c>
      <c r="D22" s="65" t="s">
        <v>1026</v>
      </c>
      <c r="E22" t="s">
        <v>2827</v>
      </c>
      <c r="F22" s="300">
        <v>94338.62</v>
      </c>
      <c r="G22" s="300">
        <v>56939.75</v>
      </c>
      <c r="H22" s="300">
        <v>11100</v>
      </c>
      <c r="J22">
        <v>426039.5</v>
      </c>
      <c r="K22">
        <v>373545.21</v>
      </c>
      <c r="L22" s="315">
        <v>0</v>
      </c>
      <c r="R22">
        <v>-3951470.45</v>
      </c>
      <c r="S22">
        <v>4994895.4800000004</v>
      </c>
      <c r="T22" s="299">
        <v>20556.63</v>
      </c>
      <c r="W22" s="299">
        <v>229755.5</v>
      </c>
      <c r="Y22" s="316">
        <v>229755.5</v>
      </c>
      <c r="AB22" s="316">
        <v>50008.65</v>
      </c>
      <c r="AC22" s="316">
        <v>39339.93</v>
      </c>
      <c r="AG22" s="73">
        <f t="shared" si="1"/>
        <v>162378.37</v>
      </c>
      <c r="AH22" s="77">
        <f t="shared" si="2"/>
        <v>0</v>
      </c>
      <c r="AI22" s="21">
        <f t="shared" si="7"/>
        <v>162378.37</v>
      </c>
      <c r="AJ22" s="22">
        <f t="shared" si="8"/>
        <v>250312.13</v>
      </c>
      <c r="AK22" s="16">
        <f t="shared" si="9"/>
        <v>319104.08</v>
      </c>
      <c r="AL22" s="26">
        <f t="shared" si="6"/>
        <v>-68791.950000000012</v>
      </c>
    </row>
    <row r="23" spans="1:38">
      <c r="A23" s="1" t="s">
        <v>417</v>
      </c>
      <c r="B23" s="1" t="s">
        <v>419</v>
      </c>
      <c r="C23" s="65">
        <v>4661</v>
      </c>
      <c r="D23" s="65" t="s">
        <v>1027</v>
      </c>
      <c r="E23" t="s">
        <v>2828</v>
      </c>
      <c r="F23" s="300">
        <v>178107.73</v>
      </c>
      <c r="G23" s="300">
        <v>204094.14</v>
      </c>
      <c r="H23" s="300">
        <v>130910.95</v>
      </c>
      <c r="J23">
        <v>763068.02</v>
      </c>
      <c r="K23">
        <v>531607.56999999995</v>
      </c>
      <c r="L23" s="315">
        <v>9300</v>
      </c>
      <c r="O23" s="315">
        <v>287</v>
      </c>
      <c r="R23">
        <v>300717.34999999998</v>
      </c>
      <c r="S23">
        <v>1550129.81</v>
      </c>
      <c r="T23" s="299">
        <v>27473.62</v>
      </c>
      <c r="W23" s="299">
        <v>316054.5</v>
      </c>
      <c r="Y23" s="316">
        <v>328327.90000000002</v>
      </c>
      <c r="AB23" s="316">
        <v>32186.98</v>
      </c>
      <c r="AC23" s="316">
        <v>35658.99</v>
      </c>
      <c r="AG23" s="73">
        <f t="shared" si="1"/>
        <v>513112.82</v>
      </c>
      <c r="AH23" s="77">
        <f t="shared" si="2"/>
        <v>9587</v>
      </c>
      <c r="AI23" s="21">
        <f t="shared" si="7"/>
        <v>503525.82</v>
      </c>
      <c r="AJ23" s="22">
        <f t="shared" si="8"/>
        <v>343528.12</v>
      </c>
      <c r="AK23" s="16">
        <f t="shared" si="9"/>
        <v>396173.87</v>
      </c>
      <c r="AL23" s="26">
        <f t="shared" si="6"/>
        <v>-52645.75</v>
      </c>
    </row>
    <row r="24" spans="1:38">
      <c r="A24" s="1" t="s">
        <v>417</v>
      </c>
      <c r="B24" s="1" t="s">
        <v>419</v>
      </c>
      <c r="C24" s="65">
        <v>7585</v>
      </c>
      <c r="D24" s="65" t="s">
        <v>1028</v>
      </c>
      <c r="E24" t="s">
        <v>2829</v>
      </c>
      <c r="F24" s="300">
        <v>2709436.21</v>
      </c>
      <c r="G24" s="300">
        <v>120041.9</v>
      </c>
      <c r="H24" s="300">
        <v>21310.05</v>
      </c>
      <c r="J24">
        <v>69221.66</v>
      </c>
      <c r="K24">
        <v>553444.77</v>
      </c>
      <c r="L24" s="315">
        <v>0</v>
      </c>
      <c r="O24" s="315">
        <v>0</v>
      </c>
      <c r="R24">
        <v>671549.81</v>
      </c>
      <c r="S24">
        <v>2878887.21</v>
      </c>
      <c r="T24" s="299">
        <v>43440.58</v>
      </c>
      <c r="W24" s="299">
        <v>438795</v>
      </c>
      <c r="Y24" s="316">
        <v>457010</v>
      </c>
      <c r="AB24" s="316">
        <v>69036.149999999994</v>
      </c>
      <c r="AC24" s="316">
        <v>33171.86</v>
      </c>
      <c r="AG24" s="73">
        <f t="shared" si="1"/>
        <v>2850788.1599999997</v>
      </c>
      <c r="AH24" s="77">
        <f t="shared" si="2"/>
        <v>0</v>
      </c>
      <c r="AI24" s="21">
        <f t="shared" si="7"/>
        <v>2850788.1599999997</v>
      </c>
      <c r="AJ24" s="22">
        <f t="shared" si="8"/>
        <v>482235.58</v>
      </c>
      <c r="AK24" s="16">
        <f t="shared" si="9"/>
        <v>559218.01</v>
      </c>
      <c r="AL24" s="26">
        <f t="shared" si="6"/>
        <v>-76982.429999999993</v>
      </c>
    </row>
    <row r="25" spans="1:38">
      <c r="A25" s="1" t="s">
        <v>417</v>
      </c>
      <c r="B25" s="1" t="s">
        <v>419</v>
      </c>
      <c r="C25" s="65">
        <v>6519</v>
      </c>
      <c r="D25" s="65" t="s">
        <v>1029</v>
      </c>
      <c r="E25" t="s">
        <v>2830</v>
      </c>
      <c r="F25" s="300">
        <v>447153.79</v>
      </c>
      <c r="G25" s="300">
        <v>173118.55</v>
      </c>
      <c r="H25" s="300">
        <v>34969.72</v>
      </c>
      <c r="J25">
        <v>342670.71</v>
      </c>
      <c r="K25">
        <v>341278.18</v>
      </c>
      <c r="R25">
        <v>-951913.72</v>
      </c>
      <c r="S25">
        <v>2079998.65</v>
      </c>
      <c r="T25" s="299">
        <v>29657.67</v>
      </c>
      <c r="U25" s="299">
        <v>240000</v>
      </c>
      <c r="W25" s="299">
        <v>222553</v>
      </c>
      <c r="Y25" s="316">
        <v>241959</v>
      </c>
      <c r="AB25" s="316">
        <v>12588.88</v>
      </c>
      <c r="AC25" s="316">
        <v>26556.77</v>
      </c>
      <c r="AG25" s="73">
        <f t="shared" si="1"/>
        <v>655242.05999999994</v>
      </c>
      <c r="AH25" s="77">
        <f t="shared" si="2"/>
        <v>0</v>
      </c>
      <c r="AI25" s="21">
        <f t="shared" si="7"/>
        <v>655242.05999999994</v>
      </c>
      <c r="AJ25" s="22">
        <f t="shared" si="8"/>
        <v>492210.67</v>
      </c>
      <c r="AK25" s="16">
        <f t="shared" si="9"/>
        <v>281104.65000000002</v>
      </c>
      <c r="AL25" s="26">
        <f t="shared" si="6"/>
        <v>211106.01999999996</v>
      </c>
    </row>
    <row r="26" spans="1:38">
      <c r="A26" s="1" t="s">
        <v>417</v>
      </c>
      <c r="B26" s="1" t="s">
        <v>419</v>
      </c>
      <c r="C26" s="65">
        <v>4531</v>
      </c>
      <c r="D26" s="65" t="s">
        <v>1030</v>
      </c>
      <c r="E26" t="s">
        <v>2831</v>
      </c>
      <c r="F26" s="300">
        <v>289997.90999999997</v>
      </c>
      <c r="G26" s="300">
        <v>28936.03</v>
      </c>
      <c r="H26" s="300">
        <v>40192.68</v>
      </c>
      <c r="J26">
        <v>994610.08</v>
      </c>
      <c r="K26">
        <v>262544.59999999998</v>
      </c>
      <c r="R26">
        <v>1287531.82</v>
      </c>
      <c r="S26">
        <v>413083.29</v>
      </c>
      <c r="T26" s="299">
        <v>17355.849999999999</v>
      </c>
      <c r="V26" s="299">
        <v>636.85</v>
      </c>
      <c r="W26" s="299">
        <v>256201</v>
      </c>
      <c r="Y26" s="316">
        <v>279227.40000000002</v>
      </c>
      <c r="AB26" s="316">
        <v>21249.09</v>
      </c>
      <c r="AC26" s="316">
        <v>22740.67</v>
      </c>
      <c r="AG26" s="73">
        <f t="shared" si="1"/>
        <v>359126.61999999994</v>
      </c>
      <c r="AH26" s="77">
        <f t="shared" si="2"/>
        <v>0</v>
      </c>
      <c r="AI26" s="21">
        <f t="shared" si="7"/>
        <v>359126.61999999994</v>
      </c>
      <c r="AJ26" s="22">
        <f t="shared" si="8"/>
        <v>274193.7</v>
      </c>
      <c r="AK26" s="16">
        <f t="shared" si="9"/>
        <v>323217.16000000003</v>
      </c>
      <c r="AL26" s="26">
        <f t="shared" si="6"/>
        <v>-49023.460000000021</v>
      </c>
    </row>
    <row r="27" spans="1:38">
      <c r="A27" s="1" t="s">
        <v>417</v>
      </c>
      <c r="B27" s="1" t="s">
        <v>419</v>
      </c>
      <c r="C27" s="65">
        <v>2937</v>
      </c>
      <c r="D27" s="65" t="s">
        <v>1031</v>
      </c>
      <c r="E27" t="s">
        <v>2832</v>
      </c>
      <c r="F27" s="300">
        <v>493768.18</v>
      </c>
      <c r="G27" s="300">
        <v>0</v>
      </c>
      <c r="H27" s="300">
        <v>15398.64</v>
      </c>
      <c r="J27">
        <v>585849.18000000005</v>
      </c>
      <c r="K27">
        <v>276486.46000000002</v>
      </c>
      <c r="L27" s="315">
        <v>0</v>
      </c>
      <c r="R27">
        <v>-928122.57</v>
      </c>
      <c r="S27">
        <v>2337378.21</v>
      </c>
      <c r="T27" s="299">
        <v>13069.64</v>
      </c>
      <c r="W27" s="299">
        <v>193437</v>
      </c>
      <c r="Y27" s="316">
        <v>193437</v>
      </c>
      <c r="AB27" s="316">
        <v>29641.45</v>
      </c>
      <c r="AC27" s="316">
        <v>21181.37</v>
      </c>
      <c r="AG27" s="73">
        <f t="shared" si="1"/>
        <v>509166.82</v>
      </c>
      <c r="AH27" s="77">
        <f t="shared" si="2"/>
        <v>0</v>
      </c>
      <c r="AI27" s="21">
        <f t="shared" si="7"/>
        <v>509166.82</v>
      </c>
      <c r="AJ27" s="22">
        <f t="shared" si="8"/>
        <v>206506.64</v>
      </c>
      <c r="AK27" s="16">
        <f t="shared" si="9"/>
        <v>244259.82</v>
      </c>
      <c r="AL27" s="26">
        <f t="shared" si="6"/>
        <v>-37753.179999999993</v>
      </c>
    </row>
    <row r="28" spans="1:38">
      <c r="A28" s="1" t="s">
        <v>417</v>
      </c>
      <c r="B28" s="1" t="s">
        <v>419</v>
      </c>
      <c r="C28" s="65">
        <v>2576</v>
      </c>
      <c r="D28" s="65" t="s">
        <v>1032</v>
      </c>
      <c r="E28" t="s">
        <v>2833</v>
      </c>
      <c r="F28" s="300">
        <v>212445.92</v>
      </c>
      <c r="G28" s="300">
        <v>0</v>
      </c>
      <c r="H28" s="300">
        <v>24958.82</v>
      </c>
      <c r="J28">
        <v>306246.25</v>
      </c>
      <c r="K28">
        <v>351381.62</v>
      </c>
      <c r="L28" s="315">
        <v>5000</v>
      </c>
      <c r="R28">
        <v>-1494139.77</v>
      </c>
      <c r="S28">
        <v>2446216.73</v>
      </c>
      <c r="T28" s="299">
        <v>13078.57</v>
      </c>
      <c r="W28" s="299">
        <v>148130.5</v>
      </c>
      <c r="Y28" s="316">
        <v>168261.5</v>
      </c>
      <c r="AB28" s="316">
        <v>20856.57</v>
      </c>
      <c r="AC28" s="316">
        <v>26035.35</v>
      </c>
      <c r="AG28" s="73">
        <f t="shared" si="1"/>
        <v>237404.74000000002</v>
      </c>
      <c r="AH28" s="77">
        <f t="shared" si="2"/>
        <v>5000</v>
      </c>
      <c r="AI28" s="21">
        <f t="shared" si="7"/>
        <v>232404.74000000002</v>
      </c>
      <c r="AJ28" s="22">
        <f t="shared" si="8"/>
        <v>161209.07</v>
      </c>
      <c r="AK28" s="16">
        <f t="shared" si="9"/>
        <v>215153.42</v>
      </c>
      <c r="AL28" s="26">
        <f t="shared" si="6"/>
        <v>-53944.350000000006</v>
      </c>
    </row>
    <row r="29" spans="1:38">
      <c r="A29" s="1" t="s">
        <v>422</v>
      </c>
      <c r="B29" s="1" t="s">
        <v>423</v>
      </c>
      <c r="C29" s="65">
        <v>3880</v>
      </c>
      <c r="D29" s="65" t="s">
        <v>1033</v>
      </c>
      <c r="E29" t="s">
        <v>2834</v>
      </c>
      <c r="F29" s="300">
        <v>1201419.83</v>
      </c>
      <c r="G29" s="300">
        <v>412695.15</v>
      </c>
      <c r="H29" s="300">
        <v>14044.25</v>
      </c>
      <c r="J29">
        <v>646563.6</v>
      </c>
      <c r="K29">
        <v>403212.9</v>
      </c>
      <c r="O29" s="315">
        <v>10016</v>
      </c>
      <c r="R29">
        <v>758562.94</v>
      </c>
      <c r="S29">
        <v>1940194.37</v>
      </c>
      <c r="T29" s="299">
        <v>28974.25</v>
      </c>
      <c r="W29" s="299">
        <v>230219</v>
      </c>
      <c r="Y29" s="316">
        <v>230219</v>
      </c>
      <c r="AB29" s="316">
        <v>26772</v>
      </c>
      <c r="AC29" s="316">
        <v>26739.83</v>
      </c>
      <c r="AG29" s="73">
        <f t="shared" si="1"/>
        <v>1628159.23</v>
      </c>
      <c r="AH29" s="77">
        <f t="shared" si="2"/>
        <v>10016</v>
      </c>
      <c r="AI29" s="21">
        <f t="shared" si="7"/>
        <v>1618143.23</v>
      </c>
      <c r="AJ29" s="22">
        <f t="shared" si="8"/>
        <v>259193.25</v>
      </c>
      <c r="AK29" s="16">
        <f t="shared" si="9"/>
        <v>283730.83</v>
      </c>
      <c r="AL29" s="26">
        <f t="shared" si="6"/>
        <v>-24537.580000000016</v>
      </c>
    </row>
    <row r="30" spans="1:38">
      <c r="A30" s="1" t="s">
        <v>422</v>
      </c>
      <c r="B30" s="1" t="s">
        <v>423</v>
      </c>
      <c r="C30" s="65">
        <v>3169</v>
      </c>
      <c r="D30" s="65" t="s">
        <v>1034</v>
      </c>
      <c r="E30" t="s">
        <v>2835</v>
      </c>
      <c r="F30" s="300">
        <v>612270.75</v>
      </c>
      <c r="G30" s="300">
        <v>412642.36</v>
      </c>
      <c r="H30" s="300">
        <v>39104.76</v>
      </c>
      <c r="J30">
        <v>2029436.83</v>
      </c>
      <c r="K30">
        <v>993641.13</v>
      </c>
      <c r="R30">
        <v>3934026.61</v>
      </c>
      <c r="S30">
        <v>225942.27</v>
      </c>
      <c r="T30" s="299">
        <v>22106.31</v>
      </c>
      <c r="W30" s="299">
        <v>114604.5</v>
      </c>
      <c r="Y30" s="316">
        <v>142003.5</v>
      </c>
      <c r="AB30" s="316">
        <v>13988.04</v>
      </c>
      <c r="AC30" s="316">
        <v>42112.32</v>
      </c>
      <c r="AG30" s="73">
        <f t="shared" si="1"/>
        <v>1064017.8699999999</v>
      </c>
      <c r="AH30" s="77">
        <f t="shared" si="2"/>
        <v>0</v>
      </c>
      <c r="AI30" s="21">
        <f t="shared" si="7"/>
        <v>1064017.8699999999</v>
      </c>
      <c r="AJ30" s="22">
        <f t="shared" si="8"/>
        <v>136710.81</v>
      </c>
      <c r="AK30" s="16">
        <f t="shared" si="9"/>
        <v>198103.86000000002</v>
      </c>
      <c r="AL30" s="26">
        <f t="shared" si="6"/>
        <v>-61393.050000000017</v>
      </c>
    </row>
    <row r="31" spans="1:38">
      <c r="A31" s="1" t="s">
        <v>422</v>
      </c>
      <c r="B31" s="1" t="s">
        <v>423</v>
      </c>
      <c r="C31" s="65">
        <v>7059</v>
      </c>
      <c r="D31" s="65" t="s">
        <v>1035</v>
      </c>
      <c r="E31" t="s">
        <v>2836</v>
      </c>
      <c r="F31" s="300">
        <v>1425262.78</v>
      </c>
      <c r="G31" s="300">
        <v>441315.05</v>
      </c>
      <c r="H31" s="300">
        <v>18259.939999999999</v>
      </c>
      <c r="J31">
        <v>1062395.69</v>
      </c>
      <c r="K31">
        <v>250408.82</v>
      </c>
      <c r="R31">
        <v>2783148.7</v>
      </c>
      <c r="S31">
        <v>519805.36</v>
      </c>
      <c r="T31" s="299">
        <v>65141.77</v>
      </c>
      <c r="V31" s="299">
        <v>156.09</v>
      </c>
      <c r="W31" s="299">
        <v>390289</v>
      </c>
      <c r="Y31" s="316">
        <v>445782</v>
      </c>
      <c r="AB31" s="316">
        <v>80501.83</v>
      </c>
      <c r="AC31" s="316">
        <v>15054.81</v>
      </c>
      <c r="AG31" s="73">
        <f t="shared" si="1"/>
        <v>1884837.77</v>
      </c>
      <c r="AH31" s="77">
        <f t="shared" si="2"/>
        <v>0</v>
      </c>
      <c r="AI31" s="21">
        <f t="shared" si="7"/>
        <v>1884837.77</v>
      </c>
      <c r="AJ31" s="22">
        <f t="shared" si="8"/>
        <v>455586.86</v>
      </c>
      <c r="AK31" s="16">
        <f t="shared" si="9"/>
        <v>541338.64</v>
      </c>
      <c r="AL31" s="26">
        <f t="shared" si="6"/>
        <v>-85751.780000000028</v>
      </c>
    </row>
    <row r="32" spans="1:38">
      <c r="A32" s="1" t="s">
        <v>422</v>
      </c>
      <c r="B32" s="1" t="s">
        <v>423</v>
      </c>
      <c r="C32" s="65">
        <v>4668</v>
      </c>
      <c r="D32" s="65" t="s">
        <v>1036</v>
      </c>
      <c r="E32" t="s">
        <v>2837</v>
      </c>
      <c r="F32" s="300">
        <v>1070171.8899999999</v>
      </c>
      <c r="G32" s="300">
        <v>214721.6</v>
      </c>
      <c r="H32" s="300">
        <v>59070.7</v>
      </c>
      <c r="J32">
        <v>2138598.23</v>
      </c>
      <c r="K32">
        <v>748409.35</v>
      </c>
      <c r="R32">
        <v>4118472.33</v>
      </c>
      <c r="S32">
        <v>164243.42000000001</v>
      </c>
      <c r="T32" s="299">
        <v>51001.26</v>
      </c>
      <c r="W32" s="299">
        <v>180180</v>
      </c>
      <c r="Y32" s="316">
        <v>207763</v>
      </c>
      <c r="AB32" s="316">
        <v>38075.96</v>
      </c>
      <c r="AC32" s="316">
        <v>37086.28</v>
      </c>
      <c r="AG32" s="73">
        <f t="shared" si="1"/>
        <v>1343964.19</v>
      </c>
      <c r="AH32" s="77">
        <f t="shared" si="2"/>
        <v>0</v>
      </c>
      <c r="AI32" s="21">
        <f t="shared" si="7"/>
        <v>1343964.19</v>
      </c>
      <c r="AJ32" s="22">
        <f t="shared" si="8"/>
        <v>231181.26</v>
      </c>
      <c r="AK32" s="16">
        <f t="shared" si="9"/>
        <v>282925.24</v>
      </c>
      <c r="AL32" s="26">
        <f t="shared" si="6"/>
        <v>-51743.979999999981</v>
      </c>
    </row>
    <row r="33" spans="1:38">
      <c r="A33" s="1" t="s">
        <v>422</v>
      </c>
      <c r="B33" s="1" t="s">
        <v>423</v>
      </c>
      <c r="C33" s="65">
        <v>5951</v>
      </c>
      <c r="D33" s="65" t="s">
        <v>1037</v>
      </c>
      <c r="E33" t="s">
        <v>2838</v>
      </c>
      <c r="F33" s="300">
        <v>608007.5</v>
      </c>
      <c r="G33" s="300">
        <v>176881.5</v>
      </c>
      <c r="H33" s="300">
        <v>387.05</v>
      </c>
      <c r="J33">
        <v>604629.22</v>
      </c>
      <c r="K33">
        <v>370774.59</v>
      </c>
      <c r="R33">
        <v>-1795569.8</v>
      </c>
      <c r="S33">
        <v>3631737.05</v>
      </c>
      <c r="T33" s="299">
        <v>64086.8</v>
      </c>
      <c r="W33" s="299">
        <v>279454</v>
      </c>
      <c r="Y33" s="316">
        <v>307816</v>
      </c>
      <c r="AB33" s="316">
        <v>86779.11</v>
      </c>
      <c r="AC33" s="316">
        <v>18133.080000000002</v>
      </c>
      <c r="AG33" s="73">
        <f t="shared" si="1"/>
        <v>785276.05</v>
      </c>
      <c r="AH33" s="77">
        <f t="shared" si="2"/>
        <v>0</v>
      </c>
      <c r="AI33" s="21">
        <f t="shared" si="7"/>
        <v>785276.05</v>
      </c>
      <c r="AJ33" s="22">
        <f t="shared" si="8"/>
        <v>343540.8</v>
      </c>
      <c r="AK33" s="16">
        <f t="shared" si="9"/>
        <v>412728.19</v>
      </c>
      <c r="AL33" s="26">
        <f t="shared" si="6"/>
        <v>-69187.390000000014</v>
      </c>
    </row>
    <row r="34" spans="1:38">
      <c r="A34" s="1" t="s">
        <v>422</v>
      </c>
      <c r="B34" s="1" t="s">
        <v>423</v>
      </c>
      <c r="C34" s="65">
        <v>4528</v>
      </c>
      <c r="D34" s="65" t="s">
        <v>1038</v>
      </c>
      <c r="E34" t="s">
        <v>2839</v>
      </c>
      <c r="F34" s="300">
        <v>421618.63</v>
      </c>
      <c r="G34" s="300">
        <v>230539.34</v>
      </c>
      <c r="H34" s="300">
        <v>30695.7</v>
      </c>
      <c r="J34">
        <v>293899.42</v>
      </c>
      <c r="K34">
        <v>563428.82999999996</v>
      </c>
      <c r="R34">
        <v>1006210.96</v>
      </c>
      <c r="S34">
        <v>669957.9</v>
      </c>
      <c r="T34" s="299">
        <v>78196.75</v>
      </c>
      <c r="W34" s="299">
        <v>57414</v>
      </c>
      <c r="Y34" s="316">
        <v>107066</v>
      </c>
      <c r="AB34" s="316">
        <v>62374.44</v>
      </c>
      <c r="AC34" s="316">
        <v>16657.25</v>
      </c>
      <c r="AG34" s="73">
        <f t="shared" si="1"/>
        <v>682853.66999999993</v>
      </c>
      <c r="AH34" s="77">
        <f t="shared" si="2"/>
        <v>0</v>
      </c>
      <c r="AI34" s="21">
        <f t="shared" si="7"/>
        <v>682853.66999999993</v>
      </c>
      <c r="AJ34" s="22">
        <f t="shared" si="8"/>
        <v>135610.75</v>
      </c>
      <c r="AK34" s="16">
        <f t="shared" si="9"/>
        <v>186097.69</v>
      </c>
      <c r="AL34" s="26">
        <f t="shared" si="6"/>
        <v>-50486.94</v>
      </c>
    </row>
    <row r="35" spans="1:38">
      <c r="A35" s="1" t="s">
        <v>422</v>
      </c>
      <c r="B35" s="1" t="s">
        <v>423</v>
      </c>
      <c r="C35" s="65">
        <v>5805</v>
      </c>
      <c r="D35" s="65" t="s">
        <v>1039</v>
      </c>
      <c r="E35" t="s">
        <v>2840</v>
      </c>
      <c r="F35" s="300">
        <v>1341009.0900000001</v>
      </c>
      <c r="G35" s="300">
        <v>295412.62</v>
      </c>
      <c r="H35" s="300">
        <v>19343.45</v>
      </c>
      <c r="J35">
        <v>550581.07999999996</v>
      </c>
      <c r="K35">
        <v>331681.84999999998</v>
      </c>
      <c r="R35">
        <v>263714.21999999997</v>
      </c>
      <c r="S35">
        <v>2501284.2200000002</v>
      </c>
      <c r="T35" s="299">
        <v>42555.519999999997</v>
      </c>
      <c r="W35" s="299">
        <v>237486</v>
      </c>
      <c r="Y35" s="316">
        <v>282323</v>
      </c>
      <c r="AB35" s="316">
        <v>126385</v>
      </c>
      <c r="AC35" s="316">
        <v>15953.87</v>
      </c>
      <c r="AG35" s="73">
        <f t="shared" si="1"/>
        <v>1655765.16</v>
      </c>
      <c r="AH35" s="77">
        <f t="shared" si="2"/>
        <v>0</v>
      </c>
      <c r="AI35" s="21">
        <f t="shared" si="7"/>
        <v>1655765.16</v>
      </c>
      <c r="AJ35" s="22">
        <f t="shared" si="8"/>
        <v>280041.52</v>
      </c>
      <c r="AK35" s="16">
        <f t="shared" si="9"/>
        <v>424661.87</v>
      </c>
      <c r="AL35" s="26">
        <f t="shared" si="6"/>
        <v>-144620.34999999998</v>
      </c>
    </row>
    <row r="36" spans="1:38">
      <c r="A36" s="1" t="s">
        <v>422</v>
      </c>
      <c r="B36" s="1" t="s">
        <v>423</v>
      </c>
      <c r="C36" s="65">
        <v>3290</v>
      </c>
      <c r="D36" s="65" t="s">
        <v>1040</v>
      </c>
      <c r="E36" t="s">
        <v>2841</v>
      </c>
      <c r="F36" s="300">
        <v>563477.31000000006</v>
      </c>
      <c r="G36" s="300">
        <v>111161.3</v>
      </c>
      <c r="H36" s="300">
        <v>3512</v>
      </c>
      <c r="J36">
        <v>2024838.35</v>
      </c>
      <c r="K36">
        <v>629642</v>
      </c>
      <c r="R36">
        <v>1716880.81</v>
      </c>
      <c r="S36">
        <v>1692932.58</v>
      </c>
      <c r="T36" s="299">
        <v>55447.31</v>
      </c>
      <c r="W36" s="299">
        <v>149198.5</v>
      </c>
      <c r="Y36" s="316">
        <v>184534.5</v>
      </c>
      <c r="AB36" s="316">
        <v>56663.519999999997</v>
      </c>
      <c r="AC36" s="316">
        <v>33630.22</v>
      </c>
      <c r="AG36" s="73">
        <f t="shared" si="1"/>
        <v>678150.6100000001</v>
      </c>
      <c r="AH36" s="77">
        <f t="shared" si="2"/>
        <v>0</v>
      </c>
      <c r="AI36" s="21">
        <f t="shared" si="7"/>
        <v>678150.6100000001</v>
      </c>
      <c r="AJ36" s="22">
        <f t="shared" si="8"/>
        <v>204645.81</v>
      </c>
      <c r="AK36" s="16">
        <f t="shared" si="9"/>
        <v>274828.24</v>
      </c>
      <c r="AL36" s="26">
        <f t="shared" si="6"/>
        <v>-70182.429999999993</v>
      </c>
    </row>
    <row r="37" spans="1:38">
      <c r="A37" s="1" t="s">
        <v>422</v>
      </c>
      <c r="B37" s="1" t="s">
        <v>423</v>
      </c>
      <c r="C37" s="65">
        <v>5014</v>
      </c>
      <c r="D37" s="65" t="s">
        <v>1041</v>
      </c>
      <c r="E37" t="s">
        <v>2842</v>
      </c>
      <c r="F37" s="300">
        <v>239976.8</v>
      </c>
      <c r="G37" s="300">
        <v>245018.92</v>
      </c>
      <c r="H37" s="300">
        <v>29875.65</v>
      </c>
      <c r="J37">
        <v>1181975.77</v>
      </c>
      <c r="K37">
        <v>370951.8</v>
      </c>
      <c r="R37">
        <v>2118262.31</v>
      </c>
      <c r="T37" s="299">
        <v>28784.19</v>
      </c>
      <c r="W37" s="299">
        <v>56021</v>
      </c>
      <c r="Y37" s="316">
        <v>74020</v>
      </c>
      <c r="AB37" s="316">
        <v>27309.11</v>
      </c>
      <c r="AC37" s="316">
        <v>27639.45</v>
      </c>
      <c r="AG37" s="73">
        <f t="shared" si="1"/>
        <v>514871.37</v>
      </c>
      <c r="AH37" s="77">
        <f t="shared" si="2"/>
        <v>0</v>
      </c>
      <c r="AI37" s="21">
        <f t="shared" si="7"/>
        <v>514871.37</v>
      </c>
      <c r="AJ37" s="22">
        <f t="shared" si="8"/>
        <v>84805.19</v>
      </c>
      <c r="AK37" s="16">
        <f t="shared" si="9"/>
        <v>128968.56</v>
      </c>
      <c r="AL37" s="26">
        <f t="shared" si="6"/>
        <v>-44163.369999999995</v>
      </c>
    </row>
    <row r="38" spans="1:38">
      <c r="A38" s="1" t="s">
        <v>422</v>
      </c>
      <c r="B38" s="1" t="s">
        <v>423</v>
      </c>
      <c r="C38" s="65">
        <v>4611</v>
      </c>
      <c r="D38" s="65" t="s">
        <v>1042</v>
      </c>
      <c r="E38" t="s">
        <v>2843</v>
      </c>
      <c r="F38" s="300">
        <v>446850.97</v>
      </c>
      <c r="G38" s="300">
        <v>281442.40000000002</v>
      </c>
      <c r="H38" s="300">
        <v>4897</v>
      </c>
      <c r="J38">
        <v>878393.17</v>
      </c>
      <c r="K38">
        <v>404598.52</v>
      </c>
      <c r="O38" s="315">
        <v>0</v>
      </c>
      <c r="R38">
        <v>2088244.73</v>
      </c>
      <c r="T38" s="299">
        <v>54031.68</v>
      </c>
      <c r="W38" s="299">
        <v>373997.5</v>
      </c>
      <c r="Y38" s="316">
        <v>411656.5</v>
      </c>
      <c r="AB38" s="316">
        <v>60665.11</v>
      </c>
      <c r="AC38" s="316">
        <v>16500.240000000002</v>
      </c>
      <c r="AG38" s="73">
        <f t="shared" si="1"/>
        <v>733190.37</v>
      </c>
      <c r="AH38" s="77">
        <f t="shared" si="2"/>
        <v>0</v>
      </c>
      <c r="AI38" s="21">
        <f t="shared" si="7"/>
        <v>733190.37</v>
      </c>
      <c r="AJ38" s="22">
        <f t="shared" si="8"/>
        <v>428029.18</v>
      </c>
      <c r="AK38" s="16">
        <f t="shared" si="9"/>
        <v>488821.85</v>
      </c>
      <c r="AL38" s="26">
        <f t="shared" si="6"/>
        <v>-60792.669999999984</v>
      </c>
    </row>
    <row r="39" spans="1:38">
      <c r="A39" s="1" t="s">
        <v>426</v>
      </c>
      <c r="B39" s="1" t="s">
        <v>427</v>
      </c>
      <c r="C39" s="65">
        <v>2051</v>
      </c>
      <c r="D39" s="65" t="s">
        <v>1043</v>
      </c>
      <c r="E39" t="s">
        <v>2844</v>
      </c>
      <c r="F39" s="300">
        <v>1332008.1499999999</v>
      </c>
      <c r="G39" s="300">
        <v>44960.27</v>
      </c>
      <c r="H39" s="300">
        <v>18173.599999999999</v>
      </c>
      <c r="J39">
        <v>412071.02</v>
      </c>
      <c r="K39">
        <v>892840.63</v>
      </c>
      <c r="L39" s="315">
        <v>20221.599999999999</v>
      </c>
      <c r="O39" s="315">
        <v>19.989999999999998</v>
      </c>
      <c r="P39">
        <v>32510.5</v>
      </c>
      <c r="R39">
        <v>580485.52</v>
      </c>
      <c r="S39">
        <v>1814650.86</v>
      </c>
      <c r="T39" s="299">
        <v>323865.3</v>
      </c>
      <c r="U39" s="299">
        <v>411.5</v>
      </c>
      <c r="W39" s="299">
        <v>307300</v>
      </c>
      <c r="X39" s="299">
        <v>3000</v>
      </c>
      <c r="Y39" s="316">
        <v>338607</v>
      </c>
      <c r="AB39" s="316">
        <v>16387.71</v>
      </c>
      <c r="AC39" s="316">
        <v>27416.89</v>
      </c>
      <c r="AG39" s="73">
        <f t="shared" si="1"/>
        <v>1395142.02</v>
      </c>
      <c r="AH39" s="77">
        <f t="shared" si="2"/>
        <v>20241.59</v>
      </c>
      <c r="AI39" s="21">
        <f t="shared" si="7"/>
        <v>1374900.43</v>
      </c>
      <c r="AJ39" s="22">
        <f t="shared" si="8"/>
        <v>634576.80000000005</v>
      </c>
      <c r="AK39" s="16">
        <f t="shared" si="9"/>
        <v>382411.60000000003</v>
      </c>
      <c r="AL39" s="26">
        <f t="shared" si="6"/>
        <v>252165.2</v>
      </c>
    </row>
    <row r="40" spans="1:38">
      <c r="A40" s="1" t="s">
        <v>426</v>
      </c>
      <c r="B40" s="1" t="s">
        <v>427</v>
      </c>
      <c r="C40" s="65">
        <v>1787</v>
      </c>
      <c r="D40" s="65" t="s">
        <v>1044</v>
      </c>
      <c r="E40" t="s">
        <v>2845</v>
      </c>
      <c r="F40" s="300">
        <v>220666.26</v>
      </c>
      <c r="G40" s="300">
        <v>10850.2</v>
      </c>
      <c r="H40" s="300">
        <v>49479.360000000001</v>
      </c>
      <c r="J40">
        <v>1330702.03</v>
      </c>
      <c r="K40">
        <v>151909.75</v>
      </c>
      <c r="L40" s="315">
        <v>7097</v>
      </c>
      <c r="O40" s="315">
        <v>106400</v>
      </c>
      <c r="R40">
        <v>-53782.74</v>
      </c>
      <c r="S40">
        <v>1633793.05</v>
      </c>
      <c r="T40" s="299">
        <v>148262.6</v>
      </c>
      <c r="W40" s="299">
        <v>215057.28</v>
      </c>
      <c r="X40" s="299">
        <v>8000</v>
      </c>
      <c r="Y40" s="316">
        <v>236037.28</v>
      </c>
      <c r="AB40" s="316">
        <v>42411.77</v>
      </c>
      <c r="AC40" s="316">
        <v>21770.54</v>
      </c>
      <c r="AG40" s="73">
        <f t="shared" si="1"/>
        <v>280995.82</v>
      </c>
      <c r="AH40" s="77">
        <f t="shared" si="2"/>
        <v>113497</v>
      </c>
      <c r="AI40" s="21">
        <f t="shared" si="7"/>
        <v>167498.82</v>
      </c>
      <c r="AJ40" s="22">
        <f t="shared" si="8"/>
        <v>371319.88</v>
      </c>
      <c r="AK40" s="16">
        <f t="shared" si="9"/>
        <v>300219.58999999997</v>
      </c>
      <c r="AL40" s="26">
        <f t="shared" si="6"/>
        <v>71100.290000000037</v>
      </c>
    </row>
    <row r="41" spans="1:38">
      <c r="A41" s="1" t="s">
        <v>426</v>
      </c>
      <c r="B41" s="1" t="s">
        <v>427</v>
      </c>
      <c r="C41" s="65">
        <v>2904</v>
      </c>
      <c r="D41" s="65" t="s">
        <v>1045</v>
      </c>
      <c r="E41" t="s">
        <v>2846</v>
      </c>
      <c r="F41" s="300">
        <v>630051.48</v>
      </c>
      <c r="G41" s="300">
        <v>32274.51</v>
      </c>
      <c r="H41" s="300">
        <v>19993.53</v>
      </c>
      <c r="J41">
        <v>1182159.97</v>
      </c>
      <c r="K41">
        <v>182318.13</v>
      </c>
      <c r="L41" s="315">
        <v>7982.8</v>
      </c>
      <c r="O41" s="315">
        <v>44.28</v>
      </c>
      <c r="R41">
        <v>1922248.18</v>
      </c>
      <c r="S41">
        <v>174893.33</v>
      </c>
      <c r="T41" s="299">
        <v>15407.88</v>
      </c>
      <c r="W41" s="299">
        <v>224312</v>
      </c>
      <c r="X41" s="299">
        <v>3000</v>
      </c>
      <c r="Y41" s="316">
        <v>251052</v>
      </c>
      <c r="AB41" s="316">
        <v>34341.410000000003</v>
      </c>
      <c r="AC41" s="316">
        <v>15697.44</v>
      </c>
      <c r="AG41" s="73">
        <f t="shared" si="1"/>
        <v>682319.52</v>
      </c>
      <c r="AH41" s="77">
        <f t="shared" si="2"/>
        <v>8027.08</v>
      </c>
      <c r="AI41" s="21">
        <f t="shared" si="7"/>
        <v>674292.44000000006</v>
      </c>
      <c r="AJ41" s="22">
        <f t="shared" si="8"/>
        <v>242719.88</v>
      </c>
      <c r="AK41" s="16">
        <f t="shared" si="9"/>
        <v>301090.85000000003</v>
      </c>
      <c r="AL41" s="26">
        <f t="shared" si="6"/>
        <v>-58370.97000000003</v>
      </c>
    </row>
    <row r="42" spans="1:38">
      <c r="A42" s="1" t="s">
        <v>426</v>
      </c>
      <c r="B42" s="1" t="s">
        <v>427</v>
      </c>
      <c r="C42" s="65">
        <v>3978</v>
      </c>
      <c r="D42" s="65" t="s">
        <v>1046</v>
      </c>
      <c r="E42" t="s">
        <v>2847</v>
      </c>
      <c r="F42" s="300">
        <v>1400546.48</v>
      </c>
      <c r="G42" s="300">
        <v>99025.51</v>
      </c>
      <c r="H42" s="300">
        <v>51379</v>
      </c>
      <c r="J42">
        <v>1097777.46</v>
      </c>
      <c r="K42">
        <v>306977.65000000002</v>
      </c>
      <c r="L42" s="315">
        <v>40338.400000000001</v>
      </c>
      <c r="O42" s="315">
        <v>1269</v>
      </c>
      <c r="P42">
        <v>480743.37</v>
      </c>
      <c r="R42">
        <v>1493866.76</v>
      </c>
      <c r="S42">
        <v>1781475.04</v>
      </c>
      <c r="T42" s="299">
        <v>71361.039999999994</v>
      </c>
      <c r="U42" s="299">
        <v>2884.97</v>
      </c>
      <c r="W42" s="299">
        <v>252683</v>
      </c>
      <c r="X42" s="299">
        <v>6000</v>
      </c>
      <c r="Y42" s="316">
        <v>311187</v>
      </c>
      <c r="AB42" s="316">
        <v>835841.5</v>
      </c>
      <c r="AC42" s="316">
        <v>27086.98</v>
      </c>
      <c r="AG42" s="73">
        <f t="shared" si="1"/>
        <v>1550950.99</v>
      </c>
      <c r="AH42" s="77">
        <f t="shared" si="2"/>
        <v>41607.4</v>
      </c>
      <c r="AI42" s="21">
        <f t="shared" si="7"/>
        <v>1509343.59</v>
      </c>
      <c r="AJ42" s="22">
        <f t="shared" si="8"/>
        <v>332929.01</v>
      </c>
      <c r="AK42" s="16">
        <f t="shared" si="9"/>
        <v>1174115.48</v>
      </c>
      <c r="AL42" s="26">
        <f t="shared" si="6"/>
        <v>-841186.47</v>
      </c>
    </row>
    <row r="43" spans="1:38">
      <c r="A43" s="1" t="s">
        <v>426</v>
      </c>
      <c r="B43" s="1" t="s">
        <v>427</v>
      </c>
      <c r="C43" s="65">
        <v>3763</v>
      </c>
      <c r="D43" s="65" t="s">
        <v>1047</v>
      </c>
      <c r="E43" t="s">
        <v>2848</v>
      </c>
      <c r="F43" s="300">
        <v>1269589.71</v>
      </c>
      <c r="G43" s="300">
        <v>25024.92</v>
      </c>
      <c r="H43" s="300">
        <v>35392.81</v>
      </c>
      <c r="J43">
        <v>247969.58</v>
      </c>
      <c r="K43">
        <v>229212.43</v>
      </c>
      <c r="L43" s="315">
        <v>27072.400000000001</v>
      </c>
      <c r="O43" s="315">
        <v>1555.82</v>
      </c>
      <c r="R43">
        <v>-271253.71000000002</v>
      </c>
      <c r="S43">
        <v>1769380.27</v>
      </c>
      <c r="T43" s="299">
        <v>384779.66</v>
      </c>
      <c r="W43" s="299">
        <v>268905</v>
      </c>
      <c r="X43" s="299">
        <v>9000</v>
      </c>
      <c r="Y43" s="316">
        <v>299866</v>
      </c>
      <c r="AB43" s="316">
        <v>65636.94</v>
      </c>
      <c r="AC43" s="316">
        <v>16747.05</v>
      </c>
      <c r="AG43" s="73">
        <f t="shared" si="1"/>
        <v>1330007.44</v>
      </c>
      <c r="AH43" s="77">
        <f t="shared" si="2"/>
        <v>28628.22</v>
      </c>
      <c r="AI43" s="21">
        <f t="shared" si="7"/>
        <v>1301379.22</v>
      </c>
      <c r="AJ43" s="22">
        <f t="shared" si="8"/>
        <v>662684.65999999992</v>
      </c>
      <c r="AK43" s="16">
        <f t="shared" si="9"/>
        <v>382249.99</v>
      </c>
      <c r="AL43" s="26">
        <f t="shared" si="6"/>
        <v>280434.66999999993</v>
      </c>
    </row>
    <row r="44" spans="1:38">
      <c r="A44" s="1" t="s">
        <v>426</v>
      </c>
      <c r="B44" s="1" t="s">
        <v>427</v>
      </c>
      <c r="C44" s="65">
        <v>973</v>
      </c>
      <c r="D44" s="65" t="s">
        <v>1048</v>
      </c>
      <c r="E44" t="s">
        <v>2849</v>
      </c>
      <c r="F44" s="300">
        <v>290623.01</v>
      </c>
      <c r="G44" s="300">
        <v>18422.5</v>
      </c>
      <c r="H44" s="300">
        <v>23141</v>
      </c>
      <c r="J44">
        <v>898358.98</v>
      </c>
      <c r="K44">
        <v>696281.37</v>
      </c>
      <c r="L44" s="315">
        <v>9549.7999999999993</v>
      </c>
      <c r="O44" s="315">
        <v>20.56</v>
      </c>
      <c r="R44">
        <v>-1722903.05</v>
      </c>
      <c r="S44">
        <v>2854151.72</v>
      </c>
      <c r="T44" s="299">
        <v>912118.72</v>
      </c>
      <c r="W44" s="299">
        <v>119199.5</v>
      </c>
      <c r="X44" s="299">
        <v>3000</v>
      </c>
      <c r="Y44" s="316">
        <v>156045.5</v>
      </c>
      <c r="AB44" s="316">
        <v>40353.43</v>
      </c>
      <c r="AC44" s="316">
        <v>32111.46</v>
      </c>
      <c r="AG44" s="73">
        <f t="shared" si="1"/>
        <v>332186.51</v>
      </c>
      <c r="AH44" s="77">
        <f t="shared" si="2"/>
        <v>9570.3599999999988</v>
      </c>
      <c r="AI44" s="21">
        <f t="shared" si="7"/>
        <v>322616.15000000002</v>
      </c>
      <c r="AJ44" s="22">
        <f t="shared" si="8"/>
        <v>1034318.22</v>
      </c>
      <c r="AK44" s="16">
        <f t="shared" si="9"/>
        <v>228510.38999999998</v>
      </c>
      <c r="AL44" s="26">
        <f t="shared" si="6"/>
        <v>805807.83</v>
      </c>
    </row>
    <row r="45" spans="1:38">
      <c r="A45" s="1" t="s">
        <v>426</v>
      </c>
      <c r="B45" s="1" t="s">
        <v>427</v>
      </c>
      <c r="C45" s="65">
        <v>4069</v>
      </c>
      <c r="D45" s="65" t="s">
        <v>1049</v>
      </c>
      <c r="E45" t="s">
        <v>2850</v>
      </c>
      <c r="F45" s="300">
        <v>449720.53</v>
      </c>
      <c r="G45" s="300">
        <v>12556.5</v>
      </c>
      <c r="H45" s="300">
        <v>16171.81</v>
      </c>
      <c r="J45">
        <v>513179.12</v>
      </c>
      <c r="K45">
        <v>120083.08</v>
      </c>
      <c r="L45" s="315">
        <v>39934.6</v>
      </c>
      <c r="O45" s="315">
        <v>377.5</v>
      </c>
      <c r="R45">
        <v>-541393.43999999994</v>
      </c>
      <c r="S45">
        <v>1653756.5</v>
      </c>
      <c r="T45" s="299">
        <v>31242.59</v>
      </c>
      <c r="W45" s="299">
        <v>120542.5</v>
      </c>
      <c r="X45" s="299">
        <v>3000</v>
      </c>
      <c r="Y45" s="316">
        <v>153283.5</v>
      </c>
      <c r="AB45" s="316">
        <v>25209</v>
      </c>
      <c r="AC45" s="316">
        <v>8548.89</v>
      </c>
      <c r="AG45" s="73">
        <f t="shared" si="1"/>
        <v>478448.84</v>
      </c>
      <c r="AH45" s="77">
        <f t="shared" si="2"/>
        <v>40312.1</v>
      </c>
      <c r="AI45" s="21">
        <f t="shared" si="7"/>
        <v>438136.74000000005</v>
      </c>
      <c r="AJ45" s="22">
        <f t="shared" si="8"/>
        <v>154785.09</v>
      </c>
      <c r="AK45" s="16">
        <f t="shared" si="9"/>
        <v>187041.39</v>
      </c>
      <c r="AL45" s="26">
        <f t="shared" si="6"/>
        <v>-32256.300000000017</v>
      </c>
    </row>
    <row r="46" spans="1:38">
      <c r="A46" s="1" t="s">
        <v>426</v>
      </c>
      <c r="B46" s="1" t="s">
        <v>427</v>
      </c>
      <c r="C46" s="65">
        <v>5012</v>
      </c>
      <c r="D46" s="65" t="s">
        <v>1050</v>
      </c>
      <c r="E46" t="s">
        <v>2851</v>
      </c>
      <c r="F46" s="300">
        <v>157555.76999999999</v>
      </c>
      <c r="G46" s="300">
        <v>181957.27</v>
      </c>
      <c r="H46" s="300">
        <v>9716.8700000000008</v>
      </c>
      <c r="J46">
        <v>621687.91</v>
      </c>
      <c r="K46">
        <v>241788.07</v>
      </c>
      <c r="L46" s="315">
        <v>2793.8</v>
      </c>
      <c r="O46" s="315">
        <v>122.3</v>
      </c>
      <c r="R46">
        <v>-206509.37</v>
      </c>
      <c r="S46">
        <v>1474437.8</v>
      </c>
      <c r="T46" s="299">
        <v>23116.06</v>
      </c>
      <c r="W46" s="299">
        <v>117127.5</v>
      </c>
      <c r="X46" s="299">
        <v>10000</v>
      </c>
      <c r="Y46" s="316">
        <v>140723.5</v>
      </c>
      <c r="AB46" s="316">
        <v>34958.01</v>
      </c>
      <c r="AC46" s="316">
        <v>23013.47</v>
      </c>
      <c r="AG46" s="73">
        <f t="shared" si="1"/>
        <v>349229.91</v>
      </c>
      <c r="AH46" s="77">
        <f t="shared" si="2"/>
        <v>2916.1000000000004</v>
      </c>
      <c r="AI46" s="21">
        <f t="shared" si="7"/>
        <v>346313.81</v>
      </c>
      <c r="AJ46" s="22">
        <f t="shared" si="8"/>
        <v>150243.56</v>
      </c>
      <c r="AK46" s="16">
        <f t="shared" si="9"/>
        <v>198694.98</v>
      </c>
      <c r="AL46" s="26">
        <f t="shared" si="6"/>
        <v>-48451.420000000013</v>
      </c>
    </row>
    <row r="47" spans="1:38">
      <c r="A47" s="1" t="s">
        <v>426</v>
      </c>
      <c r="B47" s="1" t="s">
        <v>427</v>
      </c>
      <c r="C47" s="65">
        <v>5988</v>
      </c>
      <c r="D47" s="65" t="s">
        <v>1051</v>
      </c>
      <c r="E47" t="s">
        <v>2852</v>
      </c>
      <c r="F47" s="300">
        <v>149965.06</v>
      </c>
      <c r="G47" s="300">
        <v>58297.15</v>
      </c>
      <c r="H47" s="300">
        <v>42940.68</v>
      </c>
      <c r="J47">
        <v>1307089.08</v>
      </c>
      <c r="K47">
        <v>226752.47</v>
      </c>
      <c r="L47" s="315">
        <v>62286.42</v>
      </c>
      <c r="O47" s="315">
        <v>131.36000000000001</v>
      </c>
      <c r="R47">
        <v>-249928.94</v>
      </c>
      <c r="S47">
        <v>2017007.85</v>
      </c>
      <c r="T47" s="299">
        <v>96499.51</v>
      </c>
      <c r="V47" s="299">
        <v>499.66</v>
      </c>
      <c r="W47" s="299">
        <v>244018</v>
      </c>
      <c r="X47" s="299">
        <v>7000</v>
      </c>
      <c r="Y47" s="316">
        <v>300644</v>
      </c>
      <c r="AB47" s="316">
        <v>66297.16</v>
      </c>
      <c r="AC47" s="316">
        <v>25528.26</v>
      </c>
      <c r="AG47" s="73">
        <f t="shared" si="1"/>
        <v>251202.88999999998</v>
      </c>
      <c r="AH47" s="77">
        <f t="shared" si="2"/>
        <v>62417.78</v>
      </c>
      <c r="AI47" s="21">
        <f t="shared" si="7"/>
        <v>188785.11</v>
      </c>
      <c r="AJ47" s="22">
        <f t="shared" si="8"/>
        <v>348017.17</v>
      </c>
      <c r="AK47" s="16">
        <f t="shared" si="9"/>
        <v>392469.42000000004</v>
      </c>
      <c r="AL47" s="26">
        <f t="shared" si="6"/>
        <v>-44452.250000000058</v>
      </c>
    </row>
    <row r="48" spans="1:38">
      <c r="A48" s="1" t="s">
        <v>426</v>
      </c>
      <c r="B48" s="1" t="s">
        <v>427</v>
      </c>
      <c r="C48" s="65">
        <v>2518</v>
      </c>
      <c r="D48" s="65" t="s">
        <v>1052</v>
      </c>
      <c r="E48" t="s">
        <v>2853</v>
      </c>
      <c r="F48" s="300">
        <v>311260.57</v>
      </c>
      <c r="G48" s="300">
        <v>3678.49</v>
      </c>
      <c r="H48" s="300">
        <v>18637.75</v>
      </c>
      <c r="J48">
        <v>1112072.6299999999</v>
      </c>
      <c r="K48">
        <v>99828.38</v>
      </c>
      <c r="L48" s="315">
        <v>20903</v>
      </c>
      <c r="O48" s="315">
        <v>60.74</v>
      </c>
      <c r="R48">
        <v>1392874.65</v>
      </c>
      <c r="S48">
        <v>216270.07999999999</v>
      </c>
      <c r="T48" s="299">
        <v>15777.5</v>
      </c>
      <c r="W48" s="299">
        <v>182255.5</v>
      </c>
      <c r="X48" s="299">
        <v>3000</v>
      </c>
      <c r="Y48" s="316">
        <v>218281.5</v>
      </c>
      <c r="AB48" s="316">
        <v>27634.1</v>
      </c>
      <c r="AC48" s="316">
        <v>16048.05</v>
      </c>
      <c r="AG48" s="73">
        <f t="shared" si="1"/>
        <v>333576.81</v>
      </c>
      <c r="AH48" s="77">
        <f t="shared" si="2"/>
        <v>20963.740000000002</v>
      </c>
      <c r="AI48" s="21">
        <f t="shared" si="7"/>
        <v>312613.07</v>
      </c>
      <c r="AJ48" s="22">
        <f t="shared" si="8"/>
        <v>201033</v>
      </c>
      <c r="AK48" s="16">
        <f t="shared" si="9"/>
        <v>261963.65</v>
      </c>
      <c r="AL48" s="26">
        <f t="shared" si="6"/>
        <v>-60930.649999999994</v>
      </c>
    </row>
    <row r="49" spans="1:38">
      <c r="A49" s="1" t="s">
        <v>426</v>
      </c>
      <c r="B49" s="1" t="s">
        <v>427</v>
      </c>
      <c r="C49" s="65">
        <v>5747</v>
      </c>
      <c r="D49" s="65" t="s">
        <v>1053</v>
      </c>
      <c r="E49" t="s">
        <v>2854</v>
      </c>
      <c r="F49" s="300">
        <v>621518.65</v>
      </c>
      <c r="G49" s="300">
        <v>24174.78</v>
      </c>
      <c r="H49" s="300">
        <v>64477.96</v>
      </c>
      <c r="J49">
        <v>1184353.17</v>
      </c>
      <c r="K49">
        <v>360354.06</v>
      </c>
      <c r="L49" s="315">
        <v>11581.2</v>
      </c>
      <c r="O49" s="315">
        <v>2819.52</v>
      </c>
      <c r="P49">
        <v>270834.17</v>
      </c>
      <c r="R49">
        <v>-95755.1</v>
      </c>
      <c r="S49">
        <v>2076002.99</v>
      </c>
      <c r="T49" s="299">
        <v>126282.53</v>
      </c>
      <c r="U49" s="299">
        <v>916</v>
      </c>
      <c r="W49" s="299">
        <v>209256</v>
      </c>
      <c r="X49" s="299">
        <v>9000</v>
      </c>
      <c r="Y49" s="316">
        <v>262709</v>
      </c>
      <c r="AB49" s="316">
        <v>76745.33</v>
      </c>
      <c r="AC49" s="316">
        <v>17304.36</v>
      </c>
      <c r="AG49" s="73">
        <f t="shared" si="1"/>
        <v>710171.39</v>
      </c>
      <c r="AH49" s="77">
        <f t="shared" si="2"/>
        <v>14400.720000000001</v>
      </c>
      <c r="AI49" s="21">
        <f t="shared" si="7"/>
        <v>695770.67</v>
      </c>
      <c r="AJ49" s="22">
        <f t="shared" si="8"/>
        <v>345454.53</v>
      </c>
      <c r="AK49" s="16">
        <f t="shared" si="9"/>
        <v>356758.69</v>
      </c>
      <c r="AL49" s="26">
        <f t="shared" si="6"/>
        <v>-11304.159999999974</v>
      </c>
    </row>
    <row r="50" spans="1:38">
      <c r="A50" s="1" t="s">
        <v>426</v>
      </c>
      <c r="B50" s="1" t="s">
        <v>427</v>
      </c>
      <c r="C50" s="65">
        <v>3454</v>
      </c>
      <c r="D50" s="65" t="s">
        <v>1054</v>
      </c>
      <c r="E50" t="s">
        <v>2855</v>
      </c>
      <c r="F50" s="300">
        <v>278375.19</v>
      </c>
      <c r="G50" s="300">
        <v>46847.07</v>
      </c>
      <c r="H50" s="300">
        <v>1115.93</v>
      </c>
      <c r="J50">
        <v>660977.38</v>
      </c>
      <c r="K50">
        <v>167434.82</v>
      </c>
      <c r="L50" s="315">
        <v>32459.8</v>
      </c>
      <c r="O50" s="315">
        <v>967.51</v>
      </c>
      <c r="R50">
        <v>-1508822.4</v>
      </c>
      <c r="S50">
        <v>2700044.99</v>
      </c>
      <c r="T50" s="299">
        <v>21362.3</v>
      </c>
      <c r="U50" s="299">
        <v>-21940</v>
      </c>
      <c r="W50" s="299">
        <v>159544</v>
      </c>
      <c r="X50" s="299">
        <v>6000</v>
      </c>
      <c r="Y50" s="316">
        <v>194408</v>
      </c>
      <c r="AB50" s="316">
        <v>28864.34</v>
      </c>
      <c r="AC50" s="316">
        <v>15059.49</v>
      </c>
      <c r="AG50" s="73">
        <f t="shared" si="1"/>
        <v>326338.19</v>
      </c>
      <c r="AH50" s="77">
        <f t="shared" si="2"/>
        <v>33427.31</v>
      </c>
      <c r="AI50" s="21">
        <f t="shared" si="7"/>
        <v>292910.88</v>
      </c>
      <c r="AJ50" s="22">
        <f t="shared" si="8"/>
        <v>164966.29999999999</v>
      </c>
      <c r="AK50" s="16">
        <f t="shared" si="9"/>
        <v>238331.83</v>
      </c>
      <c r="AL50" s="26">
        <f t="shared" si="6"/>
        <v>-73365.53</v>
      </c>
    </row>
    <row r="51" spans="1:38">
      <c r="A51" s="1" t="s">
        <v>426</v>
      </c>
      <c r="B51" s="1" t="s">
        <v>427</v>
      </c>
      <c r="C51" s="65">
        <v>3787</v>
      </c>
      <c r="D51" s="65" t="s">
        <v>1055</v>
      </c>
      <c r="E51" t="s">
        <v>2856</v>
      </c>
      <c r="F51" s="300">
        <v>348397.22</v>
      </c>
      <c r="G51" s="300">
        <v>23460.43</v>
      </c>
      <c r="H51" s="300">
        <v>24892.91</v>
      </c>
      <c r="J51">
        <v>640549.87</v>
      </c>
      <c r="K51">
        <v>63043.16</v>
      </c>
      <c r="L51" s="315">
        <v>11111.2</v>
      </c>
      <c r="O51" s="315">
        <v>487.38</v>
      </c>
      <c r="P51">
        <v>47105.87</v>
      </c>
      <c r="R51">
        <v>-620405.68000000005</v>
      </c>
      <c r="S51">
        <v>1671717.03</v>
      </c>
      <c r="T51" s="299">
        <v>52396.13</v>
      </c>
      <c r="U51" s="299">
        <v>338.88</v>
      </c>
      <c r="W51" s="299">
        <v>150388</v>
      </c>
      <c r="X51" s="299">
        <v>2000</v>
      </c>
      <c r="Y51" s="316">
        <v>170892</v>
      </c>
      <c r="AB51" s="316">
        <v>34860.629999999997</v>
      </c>
      <c r="AC51" s="316">
        <v>9042.59</v>
      </c>
      <c r="AG51" s="73">
        <f t="shared" si="1"/>
        <v>396750.55999999994</v>
      </c>
      <c r="AH51" s="77">
        <f t="shared" si="2"/>
        <v>11598.58</v>
      </c>
      <c r="AI51" s="21">
        <f t="shared" si="7"/>
        <v>385151.97999999992</v>
      </c>
      <c r="AJ51" s="22">
        <f t="shared" si="8"/>
        <v>205123.01</v>
      </c>
      <c r="AK51" s="16">
        <f t="shared" si="9"/>
        <v>214795.22</v>
      </c>
      <c r="AL51" s="26">
        <f t="shared" si="6"/>
        <v>-9672.2099999999919</v>
      </c>
    </row>
    <row r="52" spans="1:38">
      <c r="A52" s="1" t="s">
        <v>426</v>
      </c>
      <c r="B52" s="1" t="s">
        <v>427</v>
      </c>
      <c r="C52" s="65">
        <v>4306</v>
      </c>
      <c r="D52" s="65" t="s">
        <v>1056</v>
      </c>
      <c r="E52" t="s">
        <v>2857</v>
      </c>
      <c r="F52" s="300">
        <v>325967.06</v>
      </c>
      <c r="G52" s="300">
        <v>18113.05</v>
      </c>
      <c r="H52" s="300">
        <v>25604</v>
      </c>
      <c r="J52">
        <v>813776.16</v>
      </c>
      <c r="K52">
        <v>147693.06</v>
      </c>
      <c r="L52" s="315">
        <v>12869.6</v>
      </c>
      <c r="O52" s="315">
        <v>39.25</v>
      </c>
      <c r="R52">
        <v>804785.92</v>
      </c>
      <c r="S52">
        <v>579857.57999999996</v>
      </c>
      <c r="T52" s="299">
        <v>23135.54</v>
      </c>
      <c r="W52" s="299">
        <v>128801</v>
      </c>
      <c r="X52" s="299">
        <v>5000</v>
      </c>
      <c r="Y52" s="316">
        <v>162246</v>
      </c>
      <c r="AB52" s="316">
        <v>46273.59</v>
      </c>
      <c r="AC52" s="316">
        <v>14815.97</v>
      </c>
      <c r="AG52" s="73">
        <f t="shared" si="1"/>
        <v>369684.11</v>
      </c>
      <c r="AH52" s="77">
        <f t="shared" si="2"/>
        <v>12908.85</v>
      </c>
      <c r="AI52" s="21">
        <f t="shared" si="7"/>
        <v>356775.26</v>
      </c>
      <c r="AJ52" s="22">
        <f t="shared" si="8"/>
        <v>156936.54</v>
      </c>
      <c r="AK52" s="16">
        <f t="shared" si="9"/>
        <v>223335.56</v>
      </c>
      <c r="AL52" s="26">
        <f t="shared" si="6"/>
        <v>-66399.01999999999</v>
      </c>
    </row>
    <row r="53" spans="1:38">
      <c r="A53" s="1" t="s">
        <v>426</v>
      </c>
      <c r="B53" s="1" t="s">
        <v>427</v>
      </c>
      <c r="C53" s="65">
        <v>2587</v>
      </c>
      <c r="D53" s="65" t="s">
        <v>1057</v>
      </c>
      <c r="E53" t="s">
        <v>2858</v>
      </c>
      <c r="F53" s="300">
        <v>664727.6</v>
      </c>
      <c r="G53" s="300">
        <v>91266.87</v>
      </c>
      <c r="H53" s="300">
        <v>32993.599999999999</v>
      </c>
      <c r="J53">
        <v>1167310.3500000001</v>
      </c>
      <c r="K53">
        <v>107533.4</v>
      </c>
      <c r="L53" s="315">
        <v>37768.400000000001</v>
      </c>
      <c r="O53" s="315">
        <v>442.38</v>
      </c>
      <c r="P53">
        <v>10222.23</v>
      </c>
      <c r="R53">
        <v>1583682.61</v>
      </c>
      <c r="S53">
        <v>446722.69</v>
      </c>
      <c r="T53" s="299">
        <v>65427.33</v>
      </c>
      <c r="U53" s="299">
        <v>444.44</v>
      </c>
      <c r="W53" s="299">
        <v>220440.5</v>
      </c>
      <c r="Y53" s="316">
        <v>244253.5</v>
      </c>
      <c r="AB53" s="316">
        <v>47841.77</v>
      </c>
      <c r="AC53" s="316">
        <v>15027.03</v>
      </c>
      <c r="AG53" s="73">
        <f t="shared" si="1"/>
        <v>788988.07</v>
      </c>
      <c r="AH53" s="77">
        <f t="shared" si="2"/>
        <v>38210.78</v>
      </c>
      <c r="AI53" s="21">
        <f t="shared" si="7"/>
        <v>750777.28999999992</v>
      </c>
      <c r="AJ53" s="22">
        <f t="shared" si="8"/>
        <v>286312.27</v>
      </c>
      <c r="AK53" s="16">
        <f t="shared" si="9"/>
        <v>307122.30000000005</v>
      </c>
      <c r="AL53" s="26">
        <f t="shared" si="6"/>
        <v>-20810.030000000028</v>
      </c>
    </row>
    <row r="54" spans="1:38">
      <c r="A54" s="1" t="s">
        <v>430</v>
      </c>
      <c r="B54" s="1" t="s">
        <v>431</v>
      </c>
      <c r="C54" s="65">
        <v>2455</v>
      </c>
      <c r="D54" s="65" t="s">
        <v>1058</v>
      </c>
      <c r="E54" t="s">
        <v>2861</v>
      </c>
      <c r="F54" s="300">
        <v>225850.56</v>
      </c>
      <c r="G54" s="300">
        <v>0</v>
      </c>
      <c r="H54" s="300">
        <v>51500.72</v>
      </c>
      <c r="J54">
        <v>4</v>
      </c>
      <c r="K54">
        <v>2535275.27</v>
      </c>
      <c r="L54" s="315">
        <v>0</v>
      </c>
      <c r="O54" s="315">
        <v>36.450000000000003</v>
      </c>
      <c r="R54">
        <v>1319935.3400000001</v>
      </c>
      <c r="S54">
        <v>1557377.06</v>
      </c>
      <c r="T54" s="299">
        <v>29060</v>
      </c>
      <c r="W54" s="299">
        <v>143213</v>
      </c>
      <c r="Y54" s="316">
        <v>170733</v>
      </c>
      <c r="AB54" s="316">
        <v>12014.62</v>
      </c>
      <c r="AC54" s="316">
        <v>55404.63</v>
      </c>
      <c r="AG54" s="73">
        <f t="shared" si="1"/>
        <v>277351.28000000003</v>
      </c>
      <c r="AH54" s="77">
        <f t="shared" si="2"/>
        <v>36.450000000000003</v>
      </c>
      <c r="AI54" s="21">
        <f t="shared" si="7"/>
        <v>277314.83</v>
      </c>
      <c r="AJ54" s="22">
        <f t="shared" si="8"/>
        <v>172273</v>
      </c>
      <c r="AK54" s="16">
        <f t="shared" si="9"/>
        <v>238152.25</v>
      </c>
      <c r="AL54" s="26">
        <f t="shared" si="6"/>
        <v>-65879.25</v>
      </c>
    </row>
    <row r="55" spans="1:38">
      <c r="A55" s="1" t="s">
        <v>430</v>
      </c>
      <c r="B55" s="1" t="s">
        <v>431</v>
      </c>
      <c r="C55" s="65">
        <v>2020</v>
      </c>
      <c r="D55" s="65" t="s">
        <v>1059</v>
      </c>
      <c r="E55" t="s">
        <v>2862</v>
      </c>
      <c r="F55" s="300">
        <v>141166.26999999999</v>
      </c>
      <c r="G55" s="300">
        <v>0</v>
      </c>
      <c r="H55" s="300">
        <v>69522.61</v>
      </c>
      <c r="J55">
        <v>879756.73</v>
      </c>
      <c r="K55">
        <v>2980681.05</v>
      </c>
      <c r="L55" s="315">
        <v>0</v>
      </c>
      <c r="O55" s="315">
        <v>72.040000000000006</v>
      </c>
      <c r="R55">
        <v>2785106.66</v>
      </c>
      <c r="S55">
        <v>1296912.72</v>
      </c>
      <c r="T55" s="299">
        <v>142970</v>
      </c>
      <c r="W55" s="299">
        <v>144909.5</v>
      </c>
      <c r="Y55" s="316">
        <v>171754.5</v>
      </c>
      <c r="AB55" s="316">
        <v>45405.15</v>
      </c>
      <c r="AC55" s="316">
        <v>84084.61</v>
      </c>
      <c r="AF55" s="316">
        <v>7000</v>
      </c>
      <c r="AG55" s="73">
        <f t="shared" si="1"/>
        <v>210688.88</v>
      </c>
      <c r="AH55" s="77">
        <f t="shared" si="2"/>
        <v>72.040000000000006</v>
      </c>
      <c r="AI55" s="21">
        <f t="shared" si="7"/>
        <v>210616.84</v>
      </c>
      <c r="AJ55" s="22">
        <f t="shared" si="8"/>
        <v>287879.5</v>
      </c>
      <c r="AK55" s="16">
        <f t="shared" si="9"/>
        <v>308244.26</v>
      </c>
      <c r="AL55" s="26">
        <f t="shared" si="6"/>
        <v>-20364.760000000009</v>
      </c>
    </row>
    <row r="56" spans="1:38">
      <c r="A56" s="1" t="s">
        <v>430</v>
      </c>
      <c r="B56" s="1" t="s">
        <v>431</v>
      </c>
      <c r="C56" s="65">
        <v>3422</v>
      </c>
      <c r="D56" s="65" t="s">
        <v>1060</v>
      </c>
      <c r="E56" t="s">
        <v>2863</v>
      </c>
      <c r="F56" s="300">
        <v>495194.57</v>
      </c>
      <c r="G56" s="300">
        <v>0</v>
      </c>
      <c r="H56" s="300">
        <v>22970.77</v>
      </c>
      <c r="J56">
        <v>441789.86</v>
      </c>
      <c r="K56">
        <v>2525291.35</v>
      </c>
      <c r="L56" s="315">
        <v>0</v>
      </c>
      <c r="O56" s="315">
        <v>0</v>
      </c>
      <c r="R56">
        <v>1914477.58</v>
      </c>
      <c r="S56">
        <v>1593000.06</v>
      </c>
      <c r="T56" s="299">
        <v>119490</v>
      </c>
      <c r="W56" s="299">
        <v>116879</v>
      </c>
      <c r="Y56" s="316">
        <v>141624</v>
      </c>
      <c r="AB56" s="316">
        <v>23797.68</v>
      </c>
      <c r="AC56" s="316">
        <v>60686.51</v>
      </c>
      <c r="AF56" s="316">
        <v>33736</v>
      </c>
      <c r="AG56" s="73">
        <f t="shared" si="1"/>
        <v>518165.34</v>
      </c>
      <c r="AH56" s="77">
        <f t="shared" si="2"/>
        <v>0</v>
      </c>
      <c r="AI56" s="21">
        <f t="shared" si="7"/>
        <v>518165.34</v>
      </c>
      <c r="AJ56" s="22">
        <f t="shared" si="8"/>
        <v>236369</v>
      </c>
      <c r="AK56" s="16">
        <f t="shared" si="9"/>
        <v>259844.19</v>
      </c>
      <c r="AL56" s="26">
        <f t="shared" si="6"/>
        <v>-23475.190000000002</v>
      </c>
    </row>
    <row r="57" spans="1:38">
      <c r="A57" s="1" t="s">
        <v>430</v>
      </c>
      <c r="B57" s="1" t="s">
        <v>431</v>
      </c>
      <c r="C57" s="65">
        <v>2553</v>
      </c>
      <c r="D57" s="65" t="s">
        <v>1061</v>
      </c>
      <c r="E57" t="s">
        <v>2864</v>
      </c>
      <c r="F57" s="300">
        <v>544402.93999999994</v>
      </c>
      <c r="G57" s="300">
        <v>0</v>
      </c>
      <c r="H57" s="300">
        <v>34635.99</v>
      </c>
      <c r="J57">
        <v>2</v>
      </c>
      <c r="K57">
        <v>2516516.27</v>
      </c>
      <c r="L57" s="315">
        <v>0</v>
      </c>
      <c r="O57" s="315">
        <v>37.380000000000003</v>
      </c>
      <c r="R57">
        <v>1972645.69</v>
      </c>
      <c r="S57">
        <v>1261656.71</v>
      </c>
      <c r="T57" s="299">
        <v>930</v>
      </c>
      <c r="W57" s="299">
        <v>211708</v>
      </c>
      <c r="Y57" s="316">
        <v>268890</v>
      </c>
      <c r="AB57" s="316">
        <v>26613.82</v>
      </c>
      <c r="AC57" s="316">
        <v>56754.83</v>
      </c>
      <c r="AG57" s="73">
        <f t="shared" si="1"/>
        <v>579038.92999999993</v>
      </c>
      <c r="AH57" s="77">
        <f t="shared" si="2"/>
        <v>37.380000000000003</v>
      </c>
      <c r="AI57" s="21">
        <f t="shared" si="7"/>
        <v>579001.54999999993</v>
      </c>
      <c r="AJ57" s="22">
        <f t="shared" si="8"/>
        <v>212638</v>
      </c>
      <c r="AK57" s="16">
        <f t="shared" si="9"/>
        <v>352258.65</v>
      </c>
      <c r="AL57" s="26">
        <f t="shared" si="6"/>
        <v>-139620.65000000002</v>
      </c>
    </row>
    <row r="58" spans="1:38">
      <c r="A58" s="1" t="s">
        <v>430</v>
      </c>
      <c r="B58" s="1" t="s">
        <v>431</v>
      </c>
      <c r="C58" s="65">
        <v>961</v>
      </c>
      <c r="D58" s="65" t="s">
        <v>1062</v>
      </c>
      <c r="E58" t="s">
        <v>2888</v>
      </c>
      <c r="F58" s="300">
        <v>94838.32</v>
      </c>
      <c r="G58" s="300">
        <v>0</v>
      </c>
      <c r="H58" s="300">
        <v>28392.86</v>
      </c>
      <c r="J58">
        <v>3</v>
      </c>
      <c r="K58">
        <v>2420467.88</v>
      </c>
      <c r="L58" s="315">
        <v>0</v>
      </c>
      <c r="O58" s="315">
        <v>28.04</v>
      </c>
      <c r="R58">
        <v>2647421.0299999998</v>
      </c>
      <c r="T58" s="299">
        <v>29250</v>
      </c>
      <c r="W58" s="299">
        <v>108948</v>
      </c>
      <c r="Y58" s="316">
        <v>159739</v>
      </c>
      <c r="AB58" s="316">
        <v>28775.59</v>
      </c>
      <c r="AC58" s="316">
        <v>54186.61</v>
      </c>
      <c r="AG58" s="73">
        <f t="shared" si="1"/>
        <v>123231.18000000001</v>
      </c>
      <c r="AH58" s="77">
        <f t="shared" si="2"/>
        <v>28.04</v>
      </c>
      <c r="AI58" s="21">
        <f t="shared" si="7"/>
        <v>123203.14000000001</v>
      </c>
      <c r="AJ58" s="22">
        <f t="shared" si="8"/>
        <v>138198</v>
      </c>
      <c r="AK58" s="16">
        <f t="shared" si="9"/>
        <v>242701.2</v>
      </c>
      <c r="AL58" s="26">
        <f t="shared" si="6"/>
        <v>-104503.20000000001</v>
      </c>
    </row>
    <row r="59" spans="1:38">
      <c r="A59" s="1" t="s">
        <v>430</v>
      </c>
      <c r="B59" s="1" t="s">
        <v>431</v>
      </c>
      <c r="C59" s="65">
        <v>2039</v>
      </c>
      <c r="D59" s="65" t="s">
        <v>1063</v>
      </c>
      <c r="E59" t="s">
        <v>2889</v>
      </c>
      <c r="F59" s="300">
        <v>985583.38</v>
      </c>
      <c r="G59" s="300">
        <v>0</v>
      </c>
      <c r="H59" s="300">
        <v>15773</v>
      </c>
      <c r="J59">
        <v>280935.57</v>
      </c>
      <c r="K59">
        <v>2190856.4500000002</v>
      </c>
      <c r="L59" s="315">
        <v>0</v>
      </c>
      <c r="O59" s="315">
        <v>18.690000000000001</v>
      </c>
      <c r="R59">
        <v>3546586.96</v>
      </c>
      <c r="T59" s="299">
        <v>71860</v>
      </c>
      <c r="W59" s="299">
        <v>215007</v>
      </c>
      <c r="Y59" s="316">
        <v>237298</v>
      </c>
      <c r="AB59" s="316">
        <v>13767.7</v>
      </c>
      <c r="AC59" s="316">
        <v>60040.95</v>
      </c>
      <c r="AE59" s="316">
        <v>49000</v>
      </c>
      <c r="AF59" s="316">
        <v>500</v>
      </c>
      <c r="AG59" s="73">
        <f t="shared" si="1"/>
        <v>1001356.38</v>
      </c>
      <c r="AH59" s="77">
        <f t="shared" si="2"/>
        <v>18.690000000000001</v>
      </c>
      <c r="AI59" s="21">
        <f t="shared" si="7"/>
        <v>1001337.6900000001</v>
      </c>
      <c r="AJ59" s="22">
        <f t="shared" si="8"/>
        <v>286867</v>
      </c>
      <c r="AK59" s="16">
        <f t="shared" si="9"/>
        <v>360606.65</v>
      </c>
      <c r="AL59" s="26">
        <f t="shared" si="6"/>
        <v>-73739.650000000023</v>
      </c>
    </row>
    <row r="60" spans="1:38">
      <c r="A60" s="1" t="s">
        <v>434</v>
      </c>
      <c r="B60" s="1" t="s">
        <v>435</v>
      </c>
      <c r="C60" s="65">
        <v>3187</v>
      </c>
      <c r="D60" s="65" t="s">
        <v>1064</v>
      </c>
      <c r="E60" t="s">
        <v>2868</v>
      </c>
      <c r="F60" s="300">
        <v>170063.62</v>
      </c>
      <c r="G60" s="300">
        <v>0</v>
      </c>
      <c r="H60" s="300">
        <v>44875.03</v>
      </c>
      <c r="J60">
        <v>118260.6</v>
      </c>
      <c r="K60">
        <v>128775.91</v>
      </c>
      <c r="N60" s="315">
        <v>216000</v>
      </c>
      <c r="O60" s="315">
        <v>441</v>
      </c>
      <c r="Q60">
        <v>-71729.52</v>
      </c>
      <c r="R60">
        <v>886.54</v>
      </c>
      <c r="S60">
        <v>280935.62</v>
      </c>
      <c r="T60" s="299">
        <v>104722.19</v>
      </c>
      <c r="W60" s="299">
        <v>182615.9</v>
      </c>
      <c r="Y60" s="316">
        <v>210626.9</v>
      </c>
      <c r="AB60" s="316">
        <v>24077</v>
      </c>
      <c r="AC60" s="316">
        <v>3124.44</v>
      </c>
      <c r="AG60" s="73">
        <f t="shared" si="1"/>
        <v>214938.65</v>
      </c>
      <c r="AH60" s="77">
        <f t="shared" si="2"/>
        <v>216441</v>
      </c>
      <c r="AI60" s="21">
        <f t="shared" si="7"/>
        <v>-1502.3500000000058</v>
      </c>
      <c r="AJ60" s="22">
        <f t="shared" si="8"/>
        <v>287338.08999999997</v>
      </c>
      <c r="AK60" s="16">
        <f t="shared" si="9"/>
        <v>237828.34</v>
      </c>
      <c r="AL60" s="26">
        <f t="shared" si="6"/>
        <v>49509.749999999971</v>
      </c>
    </row>
    <row r="61" spans="1:38">
      <c r="A61" s="1" t="s">
        <v>434</v>
      </c>
      <c r="B61" s="1" t="s">
        <v>435</v>
      </c>
      <c r="C61" s="65">
        <v>4931</v>
      </c>
      <c r="D61" s="65" t="s">
        <v>1065</v>
      </c>
      <c r="E61" t="s">
        <v>2869</v>
      </c>
      <c r="F61" s="300">
        <v>832206.62</v>
      </c>
      <c r="G61" s="300">
        <v>68550</v>
      </c>
      <c r="H61" s="300">
        <v>41959.6</v>
      </c>
      <c r="J61">
        <v>3161948.5</v>
      </c>
      <c r="K61">
        <v>3099313.79</v>
      </c>
      <c r="R61">
        <v>7067013.1799999997</v>
      </c>
      <c r="S61">
        <v>179132.84</v>
      </c>
      <c r="T61" s="299">
        <v>210804.8</v>
      </c>
      <c r="W61" s="299">
        <v>209648.5</v>
      </c>
      <c r="Y61" s="316">
        <v>313411.5</v>
      </c>
      <c r="AB61" s="316">
        <v>32557.01</v>
      </c>
      <c r="AC61" s="316">
        <v>17767.3</v>
      </c>
      <c r="AG61" s="73">
        <f t="shared" si="1"/>
        <v>942716.22</v>
      </c>
      <c r="AH61" s="77">
        <f t="shared" si="2"/>
        <v>0</v>
      </c>
      <c r="AI61" s="21">
        <f t="shared" si="7"/>
        <v>942716.22</v>
      </c>
      <c r="AJ61" s="22">
        <f t="shared" si="8"/>
        <v>420453.3</v>
      </c>
      <c r="AK61" s="16">
        <f t="shared" si="9"/>
        <v>363735.81</v>
      </c>
      <c r="AL61" s="26">
        <f t="shared" si="6"/>
        <v>56717.489999999991</v>
      </c>
    </row>
    <row r="62" spans="1:38">
      <c r="A62" s="1" t="s">
        <v>585</v>
      </c>
      <c r="B62" s="1" t="s">
        <v>435</v>
      </c>
      <c r="C62" s="65">
        <v>2673</v>
      </c>
      <c r="D62" s="65" t="s">
        <v>1066</v>
      </c>
      <c r="E62" t="s">
        <v>2870</v>
      </c>
      <c r="F62" s="300">
        <v>185960.61</v>
      </c>
      <c r="G62" s="300">
        <v>16500</v>
      </c>
      <c r="H62" s="300">
        <v>36346.54</v>
      </c>
      <c r="J62">
        <v>13348</v>
      </c>
      <c r="K62">
        <v>140397.99</v>
      </c>
      <c r="O62" s="315">
        <v>2905</v>
      </c>
      <c r="R62">
        <v>-2839296.22</v>
      </c>
      <c r="S62">
        <v>2768470.84</v>
      </c>
      <c r="T62" s="299">
        <v>192072.72</v>
      </c>
      <c r="W62" s="299">
        <v>79110.5</v>
      </c>
      <c r="X62" s="299">
        <v>100000</v>
      </c>
      <c r="Y62" s="316">
        <v>129388.5</v>
      </c>
      <c r="AB62" s="316">
        <v>8233.44</v>
      </c>
      <c r="AG62" s="73">
        <f t="shared" si="1"/>
        <v>238807.15</v>
      </c>
      <c r="AH62" s="77">
        <f t="shared" si="2"/>
        <v>2905</v>
      </c>
      <c r="AI62" s="21">
        <f t="shared" si="7"/>
        <v>235902.15</v>
      </c>
      <c r="AJ62" s="22">
        <f t="shared" si="8"/>
        <v>371183.22</v>
      </c>
      <c r="AK62" s="16">
        <f t="shared" si="9"/>
        <v>137621.94</v>
      </c>
      <c r="AL62" s="26">
        <f t="shared" si="6"/>
        <v>233561.27999999997</v>
      </c>
    </row>
    <row r="63" spans="1:38">
      <c r="A63" s="1" t="s">
        <v>434</v>
      </c>
      <c r="B63" s="1" t="s">
        <v>435</v>
      </c>
      <c r="C63" s="65">
        <v>3204</v>
      </c>
      <c r="D63" s="65" t="s">
        <v>1067</v>
      </c>
      <c r="E63" t="s">
        <v>2871</v>
      </c>
      <c r="F63" s="300">
        <v>608751.27</v>
      </c>
      <c r="G63" s="300">
        <v>0</v>
      </c>
      <c r="H63" s="300">
        <v>1679.48</v>
      </c>
      <c r="J63">
        <v>265201.76</v>
      </c>
      <c r="K63">
        <v>183221.96</v>
      </c>
      <c r="O63" s="315">
        <v>1078</v>
      </c>
      <c r="R63">
        <v>-957894.61</v>
      </c>
      <c r="S63">
        <v>2027508.56</v>
      </c>
      <c r="T63" s="299">
        <v>130848.72</v>
      </c>
      <c r="W63" s="299">
        <v>153631.5</v>
      </c>
      <c r="Y63" s="316">
        <v>197636.5</v>
      </c>
      <c r="AB63" s="316">
        <v>38468.199999999997</v>
      </c>
      <c r="AC63" s="316">
        <v>10515</v>
      </c>
      <c r="AG63" s="73">
        <f t="shared" si="1"/>
        <v>610430.75</v>
      </c>
      <c r="AH63" s="77">
        <f t="shared" si="2"/>
        <v>1078</v>
      </c>
      <c r="AI63" s="21">
        <f t="shared" si="7"/>
        <v>609352.75</v>
      </c>
      <c r="AJ63" s="22">
        <f t="shared" si="8"/>
        <v>284480.21999999997</v>
      </c>
      <c r="AK63" s="16">
        <f t="shared" si="9"/>
        <v>246619.7</v>
      </c>
      <c r="AL63" s="26">
        <f t="shared" si="6"/>
        <v>37860.51999999996</v>
      </c>
    </row>
    <row r="64" spans="1:38">
      <c r="A64" s="1" t="s">
        <v>434</v>
      </c>
      <c r="B64" s="1" t="s">
        <v>435</v>
      </c>
      <c r="C64" s="65">
        <v>2244</v>
      </c>
      <c r="D64" s="65" t="s">
        <v>1068</v>
      </c>
      <c r="E64" t="s">
        <v>2872</v>
      </c>
      <c r="F64" s="300">
        <v>791348.87</v>
      </c>
      <c r="G64" s="300">
        <v>0</v>
      </c>
      <c r="H64" s="300">
        <v>61298.400000000001</v>
      </c>
      <c r="J64">
        <v>1663206.57</v>
      </c>
      <c r="K64">
        <v>401165.21</v>
      </c>
      <c r="O64" s="315">
        <v>83800</v>
      </c>
      <c r="R64">
        <v>4109547.36</v>
      </c>
      <c r="S64">
        <v>179132.84</v>
      </c>
      <c r="T64" s="299">
        <v>163747.51999999999</v>
      </c>
      <c r="W64" s="299">
        <v>77700</v>
      </c>
      <c r="X64" s="299">
        <v>9000</v>
      </c>
      <c r="Y64" s="316">
        <v>129850</v>
      </c>
      <c r="AB64" s="316">
        <v>53491.24</v>
      </c>
      <c r="AC64" s="316">
        <v>52494.29</v>
      </c>
      <c r="AE64" s="316">
        <v>100000</v>
      </c>
      <c r="AG64" s="73">
        <f t="shared" si="1"/>
        <v>852647.27</v>
      </c>
      <c r="AH64" s="77">
        <f t="shared" si="2"/>
        <v>83800</v>
      </c>
      <c r="AI64" s="21">
        <f t="shared" si="7"/>
        <v>768847.27</v>
      </c>
      <c r="AJ64" s="22">
        <f t="shared" si="8"/>
        <v>250447.52</v>
      </c>
      <c r="AK64" s="16">
        <f t="shared" si="9"/>
        <v>335835.53</v>
      </c>
      <c r="AL64" s="26">
        <f t="shared" si="6"/>
        <v>-85388.010000000038</v>
      </c>
    </row>
    <row r="65" spans="1:38">
      <c r="A65" s="1" t="s">
        <v>438</v>
      </c>
      <c r="B65" s="1" t="s">
        <v>439</v>
      </c>
      <c r="C65" s="65">
        <v>5619</v>
      </c>
      <c r="D65" s="65" t="s">
        <v>1069</v>
      </c>
      <c r="E65" t="s">
        <v>2873</v>
      </c>
      <c r="F65" s="300">
        <v>609261.47</v>
      </c>
      <c r="G65" s="300">
        <v>49596</v>
      </c>
      <c r="H65" s="300">
        <v>114270.2</v>
      </c>
      <c r="J65">
        <v>1552174.82</v>
      </c>
      <c r="K65">
        <v>244510.2</v>
      </c>
      <c r="L65" s="315">
        <v>0</v>
      </c>
      <c r="O65" s="315">
        <v>0</v>
      </c>
      <c r="R65">
        <v>-116660.08</v>
      </c>
      <c r="S65">
        <v>2752937.45</v>
      </c>
      <c r="T65" s="299">
        <v>20736.169999999998</v>
      </c>
      <c r="W65" s="299">
        <v>252378</v>
      </c>
      <c r="X65" s="299">
        <v>16500</v>
      </c>
      <c r="Y65" s="316">
        <v>290195</v>
      </c>
      <c r="AB65" s="316">
        <v>15987.83</v>
      </c>
      <c r="AC65" s="316">
        <v>28360.86</v>
      </c>
      <c r="AG65" s="73">
        <f t="shared" si="1"/>
        <v>773127.66999999993</v>
      </c>
      <c r="AH65" s="77">
        <f t="shared" si="2"/>
        <v>0</v>
      </c>
      <c r="AI65" s="21">
        <f t="shared" si="7"/>
        <v>773127.66999999993</v>
      </c>
      <c r="AJ65" s="22">
        <f t="shared" si="8"/>
        <v>289614.17</v>
      </c>
      <c r="AK65" s="16">
        <f t="shared" si="9"/>
        <v>334543.69</v>
      </c>
      <c r="AL65" s="26">
        <f t="shared" si="6"/>
        <v>-44929.520000000019</v>
      </c>
    </row>
    <row r="66" spans="1:38">
      <c r="A66" s="1" t="s">
        <v>438</v>
      </c>
      <c r="B66" s="1" t="s">
        <v>439</v>
      </c>
      <c r="C66" s="65">
        <v>5086</v>
      </c>
      <c r="D66" s="65" t="s">
        <v>1070</v>
      </c>
      <c r="E66" t="s">
        <v>2874</v>
      </c>
      <c r="F66" s="300">
        <v>410190.16</v>
      </c>
      <c r="G66" s="300">
        <v>0</v>
      </c>
      <c r="H66" s="300">
        <v>32142.03</v>
      </c>
      <c r="J66">
        <v>612967.5</v>
      </c>
      <c r="K66">
        <v>1049154.25</v>
      </c>
      <c r="L66" s="315">
        <v>0</v>
      </c>
      <c r="O66" s="315">
        <v>4273.5</v>
      </c>
      <c r="R66">
        <v>-617694.13</v>
      </c>
      <c r="S66">
        <v>3437556.74</v>
      </c>
      <c r="T66" s="299">
        <v>10349.280000000001</v>
      </c>
      <c r="W66" s="299">
        <v>262846.5</v>
      </c>
      <c r="X66" s="299">
        <v>24150</v>
      </c>
      <c r="Y66" s="316">
        <v>306756.5</v>
      </c>
      <c r="AB66" s="316">
        <v>60166.57</v>
      </c>
      <c r="AC66" s="316">
        <v>55393.25</v>
      </c>
      <c r="AG66" s="73">
        <f t="shared" si="1"/>
        <v>442332.18999999994</v>
      </c>
      <c r="AH66" s="77">
        <f t="shared" si="2"/>
        <v>4273.5</v>
      </c>
      <c r="AI66" s="21">
        <f t="shared" si="7"/>
        <v>438058.68999999994</v>
      </c>
      <c r="AJ66" s="22">
        <f t="shared" si="8"/>
        <v>297345.78000000003</v>
      </c>
      <c r="AK66" s="16">
        <f t="shared" si="9"/>
        <v>422316.32</v>
      </c>
      <c r="AL66" s="26">
        <f t="shared" si="6"/>
        <v>-124970.53999999998</v>
      </c>
    </row>
    <row r="67" spans="1:38">
      <c r="A67" s="1" t="s">
        <v>438</v>
      </c>
      <c r="B67" s="1" t="s">
        <v>439</v>
      </c>
      <c r="C67" s="65">
        <v>7208</v>
      </c>
      <c r="D67" s="65" t="s">
        <v>1071</v>
      </c>
      <c r="E67" t="s">
        <v>2875</v>
      </c>
      <c r="F67" s="300">
        <v>744790.19</v>
      </c>
      <c r="G67" s="300">
        <v>0</v>
      </c>
      <c r="H67" s="300">
        <v>49087.59</v>
      </c>
      <c r="J67">
        <v>1311902.3899999999</v>
      </c>
      <c r="K67">
        <v>198382.41</v>
      </c>
      <c r="L67" s="315">
        <v>0</v>
      </c>
      <c r="O67" s="315">
        <v>12835</v>
      </c>
      <c r="R67">
        <v>1634176.38</v>
      </c>
      <c r="S67">
        <v>785641.8</v>
      </c>
      <c r="T67" s="299">
        <v>14050.18</v>
      </c>
      <c r="W67" s="299">
        <v>220232</v>
      </c>
      <c r="X67" s="299">
        <v>10000</v>
      </c>
      <c r="Y67" s="316">
        <v>249071</v>
      </c>
      <c r="AB67" s="316">
        <v>102525.81</v>
      </c>
      <c r="AC67" s="316">
        <v>16284.2</v>
      </c>
      <c r="AG67" s="73">
        <f t="shared" si="1"/>
        <v>793877.77999999991</v>
      </c>
      <c r="AH67" s="77">
        <f t="shared" si="2"/>
        <v>12835</v>
      </c>
      <c r="AI67" s="21">
        <f t="shared" si="7"/>
        <v>781042.77999999991</v>
      </c>
      <c r="AJ67" s="22">
        <f t="shared" si="8"/>
        <v>244282.18</v>
      </c>
      <c r="AK67" s="16">
        <f t="shared" si="9"/>
        <v>367881.01</v>
      </c>
      <c r="AL67" s="26">
        <f t="shared" si="6"/>
        <v>-123598.83000000002</v>
      </c>
    </row>
    <row r="68" spans="1:38">
      <c r="A68" s="1" t="s">
        <v>442</v>
      </c>
      <c r="B68" s="1" t="s">
        <v>443</v>
      </c>
      <c r="C68" s="65">
        <v>2983</v>
      </c>
      <c r="D68" s="65" t="s">
        <v>1072</v>
      </c>
      <c r="E68" t="s">
        <v>2876</v>
      </c>
      <c r="F68" s="300">
        <v>789428.83</v>
      </c>
      <c r="G68" s="300">
        <v>0</v>
      </c>
      <c r="H68" s="300">
        <v>71492.5</v>
      </c>
      <c r="J68">
        <v>351144.25</v>
      </c>
      <c r="K68">
        <v>127150.19</v>
      </c>
      <c r="L68" s="315">
        <v>486</v>
      </c>
      <c r="O68" s="315">
        <v>4232.5200000000004</v>
      </c>
      <c r="R68">
        <v>1477626.06</v>
      </c>
      <c r="T68" s="299">
        <v>101862.16</v>
      </c>
      <c r="W68" s="299">
        <v>205695</v>
      </c>
      <c r="Y68" s="316">
        <v>301109</v>
      </c>
      <c r="AB68" s="316">
        <v>84621.69</v>
      </c>
      <c r="AC68" s="316">
        <v>33891.26</v>
      </c>
      <c r="AE68" s="316">
        <v>5226.75</v>
      </c>
      <c r="AG68" s="73">
        <f t="shared" ref="AG68:AG86" si="10">SUM(F68:I68)</f>
        <v>860921.33</v>
      </c>
      <c r="AH68" s="77">
        <f t="shared" ref="AH68:AH86" si="11">SUM(L68:O68)</f>
        <v>4718.5200000000004</v>
      </c>
      <c r="AI68" s="21">
        <f t="shared" si="7"/>
        <v>856202.80999999994</v>
      </c>
      <c r="AJ68" s="22">
        <f t="shared" si="8"/>
        <v>307557.16000000003</v>
      </c>
      <c r="AK68" s="16">
        <f t="shared" si="9"/>
        <v>424848.7</v>
      </c>
      <c r="AL68" s="26">
        <f t="shared" si="6"/>
        <v>-117291.53999999998</v>
      </c>
    </row>
    <row r="69" spans="1:38">
      <c r="A69" s="1" t="s">
        <v>442</v>
      </c>
      <c r="B69" s="1" t="s">
        <v>443</v>
      </c>
      <c r="C69" s="65">
        <v>3185</v>
      </c>
      <c r="D69" s="65" t="s">
        <v>1073</v>
      </c>
      <c r="E69" t="s">
        <v>2877</v>
      </c>
      <c r="F69" s="300">
        <v>482186.45</v>
      </c>
      <c r="G69" s="300">
        <v>0</v>
      </c>
      <c r="H69" s="300">
        <v>35481</v>
      </c>
      <c r="J69">
        <v>1515160.07</v>
      </c>
      <c r="K69">
        <v>75455.360000000001</v>
      </c>
      <c r="O69" s="315">
        <v>-49996.85</v>
      </c>
      <c r="R69">
        <v>2194985.21</v>
      </c>
      <c r="T69" s="299">
        <v>37674.25</v>
      </c>
      <c r="W69" s="299">
        <v>123102.9</v>
      </c>
      <c r="Y69" s="316">
        <v>123604.9</v>
      </c>
      <c r="AB69" s="316">
        <v>23561.75</v>
      </c>
      <c r="AC69" s="316">
        <v>19693.48</v>
      </c>
      <c r="AE69" s="316">
        <v>9412.5</v>
      </c>
      <c r="AG69" s="73">
        <f t="shared" si="10"/>
        <v>517667.45</v>
      </c>
      <c r="AH69" s="77">
        <f t="shared" si="11"/>
        <v>-49996.85</v>
      </c>
      <c r="AI69" s="21">
        <f t="shared" si="7"/>
        <v>567664.30000000005</v>
      </c>
      <c r="AJ69" s="22">
        <f t="shared" si="8"/>
        <v>160777.15</v>
      </c>
      <c r="AK69" s="16">
        <f t="shared" si="9"/>
        <v>176272.63</v>
      </c>
      <c r="AL69" s="26">
        <f t="shared" ref="AL69:AL83" si="12">AJ69-AK69</f>
        <v>-15495.48000000001</v>
      </c>
    </row>
    <row r="70" spans="1:38">
      <c r="A70" s="1" t="s">
        <v>442</v>
      </c>
      <c r="B70" s="1" t="s">
        <v>443</v>
      </c>
      <c r="C70" s="65">
        <v>5687</v>
      </c>
      <c r="D70" s="65" t="s">
        <v>1074</v>
      </c>
      <c r="E70" t="s">
        <v>2878</v>
      </c>
      <c r="F70" s="300">
        <v>216464.21</v>
      </c>
      <c r="G70" s="300">
        <v>0</v>
      </c>
      <c r="H70" s="300">
        <v>62375.1</v>
      </c>
      <c r="J70">
        <v>120892.87</v>
      </c>
      <c r="K70">
        <v>258281.05</v>
      </c>
      <c r="O70" s="315">
        <v>6125</v>
      </c>
      <c r="R70">
        <v>804597.5</v>
      </c>
      <c r="T70" s="299">
        <v>58020.07</v>
      </c>
      <c r="W70" s="299">
        <v>284313</v>
      </c>
      <c r="Y70" s="316">
        <v>347967</v>
      </c>
      <c r="AB70" s="316">
        <v>104453</v>
      </c>
      <c r="AC70" s="316">
        <v>10773.69</v>
      </c>
      <c r="AE70" s="316">
        <v>6648.65</v>
      </c>
      <c r="AG70" s="73">
        <f t="shared" si="10"/>
        <v>278839.31</v>
      </c>
      <c r="AH70" s="77">
        <f t="shared" si="11"/>
        <v>6125</v>
      </c>
      <c r="AI70" s="21">
        <f t="shared" si="7"/>
        <v>272714.31</v>
      </c>
      <c r="AJ70" s="22">
        <f t="shared" si="8"/>
        <v>342333.07</v>
      </c>
      <c r="AK70" s="16">
        <f t="shared" si="9"/>
        <v>469842.34</v>
      </c>
      <c r="AL70" s="26">
        <f t="shared" si="12"/>
        <v>-127509.27000000002</v>
      </c>
    </row>
    <row r="71" spans="1:38">
      <c r="A71" s="1" t="s">
        <v>442</v>
      </c>
      <c r="B71" s="1" t="s">
        <v>443</v>
      </c>
      <c r="C71" s="65">
        <v>5400</v>
      </c>
      <c r="D71" s="65" t="s">
        <v>1075</v>
      </c>
      <c r="E71" t="s">
        <v>2879</v>
      </c>
      <c r="F71" s="300">
        <v>1503430.12</v>
      </c>
      <c r="G71" s="300">
        <v>0</v>
      </c>
      <c r="H71" s="300">
        <v>36299.410000000003</v>
      </c>
      <c r="J71">
        <v>1315553.8899999999</v>
      </c>
      <c r="K71">
        <v>56784.52</v>
      </c>
      <c r="O71" s="315">
        <v>-1884.5</v>
      </c>
      <c r="R71">
        <v>3047469.94</v>
      </c>
      <c r="T71" s="299">
        <v>58320.94</v>
      </c>
      <c r="W71" s="299">
        <v>184947</v>
      </c>
      <c r="Y71" s="316">
        <v>231352</v>
      </c>
      <c r="AB71" s="316">
        <v>51285.49</v>
      </c>
      <c r="AC71" s="316">
        <v>27844.12</v>
      </c>
      <c r="AE71" s="316">
        <v>5483.83</v>
      </c>
      <c r="AG71" s="73">
        <f t="shared" si="10"/>
        <v>1539729.53</v>
      </c>
      <c r="AH71" s="77">
        <f t="shared" si="11"/>
        <v>-1884.5</v>
      </c>
      <c r="AI71" s="21">
        <f t="shared" si="7"/>
        <v>1541614.03</v>
      </c>
      <c r="AJ71" s="22">
        <f t="shared" si="8"/>
        <v>243267.94</v>
      </c>
      <c r="AK71" s="16">
        <f t="shared" si="9"/>
        <v>315965.44</v>
      </c>
      <c r="AL71" s="26">
        <f t="shared" si="12"/>
        <v>-72697.5</v>
      </c>
    </row>
    <row r="72" spans="1:38">
      <c r="A72" s="1" t="s">
        <v>442</v>
      </c>
      <c r="B72" s="1" t="s">
        <v>443</v>
      </c>
      <c r="C72" s="65">
        <v>9957</v>
      </c>
      <c r="D72" s="65" t="s">
        <v>1076</v>
      </c>
      <c r="E72" t="s">
        <v>2880</v>
      </c>
      <c r="F72" s="300">
        <v>1062118.8500000001</v>
      </c>
      <c r="G72" s="300">
        <v>0</v>
      </c>
      <c r="H72" s="300">
        <v>18000</v>
      </c>
      <c r="J72">
        <v>1841302.99</v>
      </c>
      <c r="K72">
        <v>574154.71</v>
      </c>
      <c r="N72" s="315">
        <v>13000</v>
      </c>
      <c r="O72" s="315">
        <v>-29.25</v>
      </c>
      <c r="R72">
        <v>3831120.25</v>
      </c>
      <c r="T72" s="299">
        <v>111993.04</v>
      </c>
      <c r="W72" s="299">
        <v>397897.5</v>
      </c>
      <c r="Y72" s="316">
        <v>440855.5</v>
      </c>
      <c r="AB72" s="316">
        <v>249371.91</v>
      </c>
      <c r="AC72" s="316">
        <v>41919.08</v>
      </c>
      <c r="AE72" s="316">
        <v>5655.5</v>
      </c>
      <c r="AG72" s="73">
        <f t="shared" si="10"/>
        <v>1080118.8500000001</v>
      </c>
      <c r="AH72" s="77">
        <f t="shared" si="11"/>
        <v>12970.75</v>
      </c>
      <c r="AI72" s="21">
        <f t="shared" si="7"/>
        <v>1067148.1000000001</v>
      </c>
      <c r="AJ72" s="22">
        <f t="shared" si="8"/>
        <v>509890.54</v>
      </c>
      <c r="AK72" s="16">
        <f t="shared" si="9"/>
        <v>737801.99</v>
      </c>
      <c r="AL72" s="26">
        <f t="shared" si="12"/>
        <v>-227911.45</v>
      </c>
    </row>
    <row r="73" spans="1:38">
      <c r="A73" s="1" t="s">
        <v>442</v>
      </c>
      <c r="B73" s="1" t="s">
        <v>443</v>
      </c>
      <c r="C73" s="65">
        <v>2898</v>
      </c>
      <c r="D73" s="65" t="s">
        <v>1077</v>
      </c>
      <c r="E73" t="s">
        <v>2881</v>
      </c>
      <c r="F73" s="300">
        <v>760362.07</v>
      </c>
      <c r="G73" s="300">
        <v>0</v>
      </c>
      <c r="H73" s="300">
        <v>41282.769999999997</v>
      </c>
      <c r="J73">
        <v>147067.99</v>
      </c>
      <c r="K73">
        <v>120351.03999999999</v>
      </c>
      <c r="O73" s="315">
        <v>1754</v>
      </c>
      <c r="R73">
        <v>1209449.57</v>
      </c>
      <c r="T73" s="299">
        <v>37699.519999999997</v>
      </c>
      <c r="W73" s="299">
        <v>159102</v>
      </c>
      <c r="Y73" s="316">
        <v>159102</v>
      </c>
      <c r="AB73" s="316">
        <v>29290.94</v>
      </c>
      <c r="AC73" s="316">
        <v>26671.279999999999</v>
      </c>
      <c r="AE73" s="316">
        <v>2197</v>
      </c>
      <c r="AG73" s="73">
        <f t="shared" si="10"/>
        <v>801644.84</v>
      </c>
      <c r="AH73" s="77">
        <f t="shared" si="11"/>
        <v>1754</v>
      </c>
      <c r="AI73" s="21">
        <f t="shared" si="7"/>
        <v>799890.84</v>
      </c>
      <c r="AJ73" s="22">
        <f t="shared" si="8"/>
        <v>196801.52</v>
      </c>
      <c r="AK73" s="16">
        <f t="shared" si="9"/>
        <v>217261.22</v>
      </c>
      <c r="AL73" s="26">
        <f t="shared" si="12"/>
        <v>-20459.700000000012</v>
      </c>
    </row>
    <row r="74" spans="1:38">
      <c r="A74" s="1" t="s">
        <v>442</v>
      </c>
      <c r="B74" s="1" t="s">
        <v>443</v>
      </c>
      <c r="C74" s="65">
        <v>3080</v>
      </c>
      <c r="D74" s="65" t="s">
        <v>1078</v>
      </c>
      <c r="E74" t="s">
        <v>2882</v>
      </c>
      <c r="F74" s="300">
        <v>40986.28</v>
      </c>
      <c r="G74" s="300">
        <v>0</v>
      </c>
      <c r="H74" s="300">
        <v>25615.919999999998</v>
      </c>
      <c r="J74">
        <v>1092284.8799999999</v>
      </c>
      <c r="K74">
        <v>157079.63</v>
      </c>
      <c r="L74" s="315">
        <v>162</v>
      </c>
      <c r="O74" s="315">
        <v>24507.27</v>
      </c>
      <c r="R74">
        <v>1472668.6</v>
      </c>
      <c r="T74" s="299">
        <v>28397.67</v>
      </c>
      <c r="W74" s="299">
        <v>104811</v>
      </c>
      <c r="Y74" s="316">
        <v>159344</v>
      </c>
      <c r="AB74" s="316">
        <v>36963.99</v>
      </c>
      <c r="AC74" s="316">
        <v>19091.900000000001</v>
      </c>
      <c r="AE74" s="316">
        <v>4187.75</v>
      </c>
      <c r="AG74" s="73">
        <f t="shared" si="10"/>
        <v>66602.2</v>
      </c>
      <c r="AH74" s="77">
        <f t="shared" si="11"/>
        <v>24669.27</v>
      </c>
      <c r="AI74" s="21">
        <f t="shared" si="7"/>
        <v>41932.929999999993</v>
      </c>
      <c r="AJ74" s="22">
        <f t="shared" si="8"/>
        <v>133208.66999999998</v>
      </c>
      <c r="AK74" s="16">
        <f t="shared" si="9"/>
        <v>219587.63999999998</v>
      </c>
      <c r="AL74" s="26">
        <f t="shared" si="12"/>
        <v>-86378.97</v>
      </c>
    </row>
    <row r="75" spans="1:38">
      <c r="A75" s="1" t="s">
        <v>446</v>
      </c>
      <c r="B75" s="1" t="s">
        <v>447</v>
      </c>
      <c r="C75" s="65">
        <v>5394</v>
      </c>
      <c r="D75" s="65" t="s">
        <v>1079</v>
      </c>
      <c r="E75" t="s">
        <v>2883</v>
      </c>
      <c r="F75" s="300">
        <v>586028.44999999995</v>
      </c>
      <c r="G75" s="300">
        <v>50214.96</v>
      </c>
      <c r="H75" s="300">
        <v>5500</v>
      </c>
      <c r="J75">
        <v>939784.42</v>
      </c>
      <c r="K75">
        <v>1645026.54</v>
      </c>
      <c r="M75" s="315">
        <v>987</v>
      </c>
      <c r="O75" s="315">
        <v>1459.12</v>
      </c>
      <c r="R75">
        <v>842520.71</v>
      </c>
      <c r="S75">
        <v>2174520.91</v>
      </c>
      <c r="T75" s="299">
        <v>355725.55</v>
      </c>
      <c r="W75" s="299">
        <v>193850</v>
      </c>
      <c r="Y75" s="316">
        <v>233554</v>
      </c>
      <c r="AB75" s="316">
        <v>33455.89</v>
      </c>
      <c r="AC75" s="316">
        <v>55624.08</v>
      </c>
      <c r="AE75" s="316">
        <v>4059.95</v>
      </c>
      <c r="AG75" s="73">
        <f t="shared" si="10"/>
        <v>641743.40999999992</v>
      </c>
      <c r="AH75" s="77">
        <f t="shared" si="11"/>
        <v>2446.12</v>
      </c>
      <c r="AI75" s="21">
        <f t="shared" si="7"/>
        <v>639297.28999999992</v>
      </c>
      <c r="AJ75" s="22">
        <f t="shared" si="8"/>
        <v>549575.55000000005</v>
      </c>
      <c r="AK75" s="16">
        <f t="shared" si="9"/>
        <v>326693.92000000004</v>
      </c>
      <c r="AL75" s="26">
        <f t="shared" si="12"/>
        <v>222881.63</v>
      </c>
    </row>
    <row r="76" spans="1:38">
      <c r="A76" s="1" t="s">
        <v>446</v>
      </c>
      <c r="B76" s="1" t="s">
        <v>447</v>
      </c>
      <c r="C76" s="65">
        <v>6493</v>
      </c>
      <c r="D76" s="65" t="s">
        <v>1080</v>
      </c>
      <c r="E76" t="s">
        <v>2884</v>
      </c>
      <c r="F76" s="300">
        <v>870117.26</v>
      </c>
      <c r="G76" s="300">
        <v>47217.25</v>
      </c>
      <c r="H76" s="300">
        <v>51245.63</v>
      </c>
      <c r="J76">
        <v>1115753.6599999999</v>
      </c>
      <c r="K76">
        <v>895390.12</v>
      </c>
      <c r="M76" s="315">
        <v>1715</v>
      </c>
      <c r="O76" s="315">
        <v>1958.41</v>
      </c>
      <c r="R76">
        <v>581969.43999999994</v>
      </c>
      <c r="S76">
        <v>2426315.1</v>
      </c>
      <c r="T76" s="299">
        <v>298184.53999999998</v>
      </c>
      <c r="W76" s="299">
        <v>217420</v>
      </c>
      <c r="Y76" s="316">
        <v>306490</v>
      </c>
      <c r="Z76" s="316">
        <v>160</v>
      </c>
      <c r="AA76" s="316">
        <v>740</v>
      </c>
      <c r="AB76" s="316">
        <v>129942.63</v>
      </c>
      <c r="AC76" s="316">
        <v>66159.94</v>
      </c>
      <c r="AE76" s="316">
        <v>14146</v>
      </c>
      <c r="AG76" s="73">
        <f t="shared" si="10"/>
        <v>968580.14</v>
      </c>
      <c r="AH76" s="77">
        <f t="shared" si="11"/>
        <v>3673.41</v>
      </c>
      <c r="AI76" s="21">
        <f t="shared" si="7"/>
        <v>964906.73</v>
      </c>
      <c r="AJ76" s="22">
        <f t="shared" si="8"/>
        <v>515604.54</v>
      </c>
      <c r="AK76" s="16">
        <f t="shared" si="9"/>
        <v>517638.57</v>
      </c>
      <c r="AL76" s="26">
        <f t="shared" si="12"/>
        <v>-2034.0300000000279</v>
      </c>
    </row>
    <row r="77" spans="1:38">
      <c r="A77" s="1" t="s">
        <v>446</v>
      </c>
      <c r="B77" s="1" t="s">
        <v>447</v>
      </c>
      <c r="C77" s="65">
        <v>2652</v>
      </c>
      <c r="D77" s="65" t="s">
        <v>1081</v>
      </c>
      <c r="E77" t="s">
        <v>2885</v>
      </c>
      <c r="F77" s="300">
        <v>347453.56</v>
      </c>
      <c r="G77" s="300">
        <v>182105.91</v>
      </c>
      <c r="H77" s="300">
        <v>7761.68</v>
      </c>
      <c r="J77">
        <v>74705.7</v>
      </c>
      <c r="K77">
        <v>195855</v>
      </c>
      <c r="M77" s="315">
        <v>466</v>
      </c>
      <c r="O77" s="315">
        <v>604.29</v>
      </c>
      <c r="R77">
        <v>-436742.72</v>
      </c>
      <c r="S77">
        <v>1120243.3</v>
      </c>
      <c r="T77" s="299">
        <v>179358.65</v>
      </c>
      <c r="W77" s="299">
        <v>96110</v>
      </c>
      <c r="Y77" s="316">
        <v>116206</v>
      </c>
      <c r="AB77" s="316">
        <v>17993</v>
      </c>
      <c r="AC77" s="316">
        <v>16954.669999999998</v>
      </c>
      <c r="AE77" s="316">
        <v>1205</v>
      </c>
      <c r="AG77" s="73">
        <f t="shared" si="10"/>
        <v>537321.15</v>
      </c>
      <c r="AH77" s="77">
        <f t="shared" si="11"/>
        <v>1070.29</v>
      </c>
      <c r="AI77" s="21">
        <f t="shared" ref="AI77:AI86" si="13">AG77-AH77</f>
        <v>536250.86</v>
      </c>
      <c r="AJ77" s="22">
        <f t="shared" ref="AJ77:AJ86" si="14">SUM(T77:X77)</f>
        <v>275468.65000000002</v>
      </c>
      <c r="AK77" s="16">
        <f t="shared" ref="AK77:AK86" si="15">SUM(Y77:AF77)</f>
        <v>152358.66999999998</v>
      </c>
      <c r="AL77" s="26">
        <f t="shared" si="12"/>
        <v>123109.98000000004</v>
      </c>
    </row>
    <row r="78" spans="1:38">
      <c r="A78" s="1" t="s">
        <v>446</v>
      </c>
      <c r="B78" s="1" t="s">
        <v>447</v>
      </c>
      <c r="C78" s="65">
        <v>5048</v>
      </c>
      <c r="D78" s="65" t="s">
        <v>1082</v>
      </c>
      <c r="E78" t="s">
        <v>2886</v>
      </c>
      <c r="F78" s="300">
        <v>411783.19</v>
      </c>
      <c r="G78" s="300">
        <v>153121.48000000001</v>
      </c>
      <c r="H78" s="300">
        <v>56300</v>
      </c>
      <c r="J78">
        <v>987082.89</v>
      </c>
      <c r="K78">
        <v>402387.42</v>
      </c>
      <c r="M78" s="315">
        <v>870</v>
      </c>
      <c r="O78" s="315">
        <v>912.4</v>
      </c>
      <c r="R78">
        <v>-791622.32</v>
      </c>
      <c r="S78">
        <v>2732486.08</v>
      </c>
      <c r="T78" s="299">
        <v>160349.84</v>
      </c>
      <c r="W78" s="299">
        <v>192321.5</v>
      </c>
      <c r="Y78" s="316">
        <v>229701.5</v>
      </c>
      <c r="AB78" s="316">
        <v>27557.22</v>
      </c>
      <c r="AC78" s="316">
        <v>30215.119999999999</v>
      </c>
      <c r="AE78" s="316">
        <v>2338.34</v>
      </c>
      <c r="AG78" s="73">
        <f t="shared" si="10"/>
        <v>621204.67000000004</v>
      </c>
      <c r="AH78" s="77">
        <f t="shared" si="11"/>
        <v>1782.4</v>
      </c>
      <c r="AI78" s="21">
        <f t="shared" si="13"/>
        <v>619422.27</v>
      </c>
      <c r="AJ78" s="22">
        <f t="shared" si="14"/>
        <v>352671.33999999997</v>
      </c>
      <c r="AK78" s="16">
        <f t="shared" si="15"/>
        <v>289812.18000000005</v>
      </c>
      <c r="AL78" s="26">
        <f t="shared" si="12"/>
        <v>62859.159999999916</v>
      </c>
    </row>
    <row r="79" spans="1:38">
      <c r="A79" s="1" t="s">
        <v>446</v>
      </c>
      <c r="B79" s="1" t="s">
        <v>447</v>
      </c>
      <c r="C79" s="65">
        <v>4607</v>
      </c>
      <c r="D79" s="65" t="s">
        <v>1083</v>
      </c>
      <c r="E79" t="s">
        <v>2887</v>
      </c>
      <c r="F79" s="300">
        <v>744484.37</v>
      </c>
      <c r="G79" s="300">
        <v>45393</v>
      </c>
      <c r="H79" s="300">
        <v>3000</v>
      </c>
      <c r="J79">
        <v>1802500.02</v>
      </c>
      <c r="K79">
        <v>365305.67</v>
      </c>
      <c r="M79" s="315">
        <v>863</v>
      </c>
      <c r="O79" s="315">
        <v>969.89</v>
      </c>
      <c r="R79">
        <v>-269528.77</v>
      </c>
      <c r="S79">
        <v>3283107.89</v>
      </c>
      <c r="T79" s="299">
        <v>111234.5</v>
      </c>
      <c r="W79" s="299">
        <v>172140.5</v>
      </c>
      <c r="Y79" s="316">
        <v>209237.5</v>
      </c>
      <c r="AB79" s="316">
        <v>80655.039999999994</v>
      </c>
      <c r="AC79" s="316">
        <v>23587.91</v>
      </c>
      <c r="AE79" s="316">
        <v>10223.5</v>
      </c>
      <c r="AG79" s="73">
        <f t="shared" si="10"/>
        <v>792877.37</v>
      </c>
      <c r="AH79" s="77">
        <f t="shared" si="11"/>
        <v>1832.8899999999999</v>
      </c>
      <c r="AI79" s="21">
        <f t="shared" si="13"/>
        <v>791044.48</v>
      </c>
      <c r="AJ79" s="22">
        <f t="shared" si="14"/>
        <v>283375</v>
      </c>
      <c r="AK79" s="16">
        <f t="shared" si="15"/>
        <v>323703.94999999995</v>
      </c>
      <c r="AL79" s="26">
        <f t="shared" si="12"/>
        <v>-40328.949999999953</v>
      </c>
    </row>
    <row r="80" spans="1:38">
      <c r="A80" s="1" t="s">
        <v>446</v>
      </c>
      <c r="B80" s="1" t="s">
        <v>447</v>
      </c>
      <c r="C80" s="65">
        <v>3828</v>
      </c>
      <c r="D80" s="65" t="s">
        <v>1084</v>
      </c>
      <c r="E80" t="s">
        <v>2890</v>
      </c>
      <c r="F80" s="300">
        <v>1257632.9099999999</v>
      </c>
      <c r="G80" s="300">
        <v>22649</v>
      </c>
      <c r="H80" s="300">
        <v>14220</v>
      </c>
      <c r="J80">
        <v>394178.04</v>
      </c>
      <c r="K80">
        <v>257804.53</v>
      </c>
      <c r="M80" s="315">
        <v>-394</v>
      </c>
      <c r="O80" s="315">
        <v>310.45</v>
      </c>
      <c r="R80">
        <v>350178.12</v>
      </c>
      <c r="S80">
        <v>1600443.98</v>
      </c>
      <c r="T80" s="299">
        <v>60293.33</v>
      </c>
      <c r="W80" s="299">
        <v>133728</v>
      </c>
      <c r="Y80" s="316">
        <v>149448</v>
      </c>
      <c r="AB80" s="316">
        <v>25732.97</v>
      </c>
      <c r="AC80" s="316">
        <v>22444.43</v>
      </c>
      <c r="AE80" s="316">
        <v>450</v>
      </c>
      <c r="AG80" s="73">
        <f t="shared" si="10"/>
        <v>1294501.9099999999</v>
      </c>
      <c r="AH80" s="77">
        <f t="shared" si="11"/>
        <v>-83.550000000000011</v>
      </c>
      <c r="AI80" s="21">
        <f t="shared" si="13"/>
        <v>1294585.46</v>
      </c>
      <c r="AJ80" s="22">
        <f t="shared" si="14"/>
        <v>194021.33000000002</v>
      </c>
      <c r="AK80" s="16">
        <f t="shared" si="15"/>
        <v>198075.4</v>
      </c>
      <c r="AL80" s="26">
        <f t="shared" si="12"/>
        <v>-4054.0699999999779</v>
      </c>
    </row>
    <row r="81" spans="1:38">
      <c r="A81" s="1" t="s">
        <v>450</v>
      </c>
      <c r="B81" s="1" t="s">
        <v>451</v>
      </c>
      <c r="C81" s="65">
        <v>1142</v>
      </c>
      <c r="D81" s="65" t="s">
        <v>1085</v>
      </c>
      <c r="E81" t="s">
        <v>2859</v>
      </c>
      <c r="F81" s="300">
        <v>210169.11</v>
      </c>
      <c r="G81" s="300">
        <v>0</v>
      </c>
      <c r="H81" s="300">
        <v>8882.51</v>
      </c>
      <c r="J81">
        <v>342368.05</v>
      </c>
      <c r="K81">
        <v>123979.86</v>
      </c>
      <c r="R81">
        <v>674954.34</v>
      </c>
      <c r="T81" s="299">
        <v>95778.07</v>
      </c>
      <c r="W81" s="299">
        <v>109970</v>
      </c>
      <c r="Y81" s="316">
        <v>126670</v>
      </c>
      <c r="AB81" s="316">
        <v>8631.68</v>
      </c>
      <c r="AC81" s="316">
        <v>10503.2</v>
      </c>
      <c r="AG81" s="73">
        <f t="shared" si="10"/>
        <v>219051.62</v>
      </c>
      <c r="AH81" s="77">
        <f t="shared" si="11"/>
        <v>0</v>
      </c>
      <c r="AI81" s="21">
        <f t="shared" si="13"/>
        <v>219051.62</v>
      </c>
      <c r="AJ81" s="22">
        <f t="shared" si="14"/>
        <v>205748.07</v>
      </c>
      <c r="AK81" s="16">
        <f t="shared" si="15"/>
        <v>145804.88</v>
      </c>
      <c r="AL81" s="26">
        <f t="shared" si="12"/>
        <v>59943.19</v>
      </c>
    </row>
    <row r="82" spans="1:38">
      <c r="A82" s="1" t="s">
        <v>450</v>
      </c>
      <c r="B82" s="1" t="s">
        <v>451</v>
      </c>
      <c r="C82" s="65">
        <v>1176</v>
      </c>
      <c r="D82" s="65" t="s">
        <v>1086</v>
      </c>
      <c r="E82" t="s">
        <v>2860</v>
      </c>
      <c r="F82" s="300">
        <v>674990.25</v>
      </c>
      <c r="G82" s="300">
        <v>0</v>
      </c>
      <c r="H82" s="300">
        <v>13034.53</v>
      </c>
      <c r="J82">
        <v>2786087.15</v>
      </c>
      <c r="K82">
        <v>112078.39</v>
      </c>
      <c r="R82">
        <v>1780357.41</v>
      </c>
      <c r="S82">
        <v>1891769.64</v>
      </c>
      <c r="T82" s="299">
        <v>99763.77</v>
      </c>
      <c r="W82" s="299">
        <v>34587</v>
      </c>
      <c r="Y82" s="316">
        <v>62980</v>
      </c>
      <c r="Z82" s="316">
        <v>1500</v>
      </c>
      <c r="AB82" s="316">
        <v>87989.5</v>
      </c>
      <c r="AC82" s="316">
        <v>58620.27</v>
      </c>
      <c r="AG82" s="73">
        <f t="shared" si="10"/>
        <v>688024.78</v>
      </c>
      <c r="AH82" s="77">
        <f t="shared" si="11"/>
        <v>0</v>
      </c>
      <c r="AI82" s="21">
        <f t="shared" si="13"/>
        <v>688024.78</v>
      </c>
      <c r="AJ82" s="22">
        <f t="shared" si="14"/>
        <v>134350.77000000002</v>
      </c>
      <c r="AK82" s="16">
        <f t="shared" si="15"/>
        <v>211089.77</v>
      </c>
      <c r="AL82" s="26">
        <f t="shared" si="12"/>
        <v>-76738.999999999971</v>
      </c>
    </row>
    <row r="83" spans="1:38">
      <c r="A83" s="1" t="s">
        <v>450</v>
      </c>
      <c r="B83" s="1" t="s">
        <v>451</v>
      </c>
      <c r="C83" s="65">
        <v>2332</v>
      </c>
      <c r="D83" s="65" t="s">
        <v>1087</v>
      </c>
      <c r="E83" t="s">
        <v>2865</v>
      </c>
      <c r="F83" s="300">
        <v>302702.2</v>
      </c>
      <c r="G83" s="300">
        <v>0</v>
      </c>
      <c r="H83" s="300">
        <v>26397.599999999999</v>
      </c>
      <c r="J83">
        <v>787675.82</v>
      </c>
      <c r="K83">
        <v>2884025.43</v>
      </c>
      <c r="Q83">
        <v>-541668.11</v>
      </c>
      <c r="R83">
        <v>2690695.91</v>
      </c>
      <c r="S83">
        <v>1861215.28</v>
      </c>
      <c r="T83" s="299">
        <v>106418.26</v>
      </c>
      <c r="W83" s="299">
        <v>154182</v>
      </c>
      <c r="Y83" s="316">
        <v>187358</v>
      </c>
      <c r="AB83" s="316">
        <v>26305.79</v>
      </c>
      <c r="AC83" s="316">
        <v>11234.91</v>
      </c>
      <c r="AG83" s="73">
        <f t="shared" si="10"/>
        <v>329099.8</v>
      </c>
      <c r="AH83" s="77">
        <f t="shared" si="11"/>
        <v>0</v>
      </c>
      <c r="AI83" s="21">
        <f t="shared" si="13"/>
        <v>329099.8</v>
      </c>
      <c r="AJ83" s="22">
        <f t="shared" si="14"/>
        <v>260600.26</v>
      </c>
      <c r="AK83" s="16">
        <f t="shared" si="15"/>
        <v>224898.7</v>
      </c>
      <c r="AL83" s="26">
        <f t="shared" si="12"/>
        <v>35701.56</v>
      </c>
    </row>
    <row r="84" spans="1:38">
      <c r="A84" s="1" t="s">
        <v>450</v>
      </c>
      <c r="B84" s="1" t="s">
        <v>451</v>
      </c>
      <c r="C84" s="65">
        <v>2410</v>
      </c>
      <c r="D84" s="65" t="s">
        <v>1088</v>
      </c>
      <c r="E84" t="s">
        <v>2866</v>
      </c>
      <c r="F84" s="300">
        <v>125926.43</v>
      </c>
      <c r="G84" s="300">
        <v>0</v>
      </c>
      <c r="H84" s="300">
        <v>2934.4</v>
      </c>
      <c r="J84">
        <v>302503.17</v>
      </c>
      <c r="K84">
        <v>145864.57</v>
      </c>
      <c r="R84">
        <v>627027.9</v>
      </c>
      <c r="T84" s="299">
        <v>91000.83</v>
      </c>
      <c r="W84" s="299">
        <v>193521.5</v>
      </c>
      <c r="Y84" s="316">
        <v>220161.5</v>
      </c>
      <c r="AB84" s="316">
        <v>28739.9</v>
      </c>
      <c r="AC84" s="316">
        <v>8481.26</v>
      </c>
      <c r="AG84" s="73">
        <f t="shared" si="10"/>
        <v>128860.82999999999</v>
      </c>
      <c r="AH84" s="77">
        <f t="shared" si="11"/>
        <v>0</v>
      </c>
      <c r="AI84" s="21">
        <f t="shared" si="13"/>
        <v>128860.82999999999</v>
      </c>
      <c r="AJ84" s="22">
        <f t="shared" si="14"/>
        <v>284522.33</v>
      </c>
      <c r="AK84" s="16">
        <f t="shared" si="15"/>
        <v>257382.66</v>
      </c>
      <c r="AL84" s="26">
        <f>AJ84-AK84</f>
        <v>27139.670000000013</v>
      </c>
    </row>
    <row r="85" spans="1:38" s="236" customFormat="1">
      <c r="A85" s="236" t="s">
        <v>450</v>
      </c>
      <c r="B85" s="236" t="s">
        <v>451</v>
      </c>
      <c r="C85" s="237">
        <v>3521</v>
      </c>
      <c r="D85" s="237" t="s">
        <v>1089</v>
      </c>
      <c r="E85" t="s">
        <v>2867</v>
      </c>
      <c r="F85" s="300">
        <v>185265.95</v>
      </c>
      <c r="G85" s="300">
        <v>13260</v>
      </c>
      <c r="H85" s="300">
        <v>18702.54</v>
      </c>
      <c r="I85"/>
      <c r="J85">
        <v>2606109.06</v>
      </c>
      <c r="K85">
        <v>2200870.9900000002</v>
      </c>
      <c r="L85" s="315"/>
      <c r="M85" s="315"/>
      <c r="N85" s="315"/>
      <c r="O85" s="315">
        <v>96.28</v>
      </c>
      <c r="P85"/>
      <c r="Q85"/>
      <c r="R85">
        <v>1168272.1200000001</v>
      </c>
      <c r="S85">
        <v>4000000</v>
      </c>
      <c r="T85" s="299">
        <v>18625.47</v>
      </c>
      <c r="U85" s="299"/>
      <c r="V85" s="299"/>
      <c r="W85" s="299">
        <v>131816.28</v>
      </c>
      <c r="X85" s="299"/>
      <c r="Y85" s="316">
        <v>162670.28</v>
      </c>
      <c r="Z85" s="316"/>
      <c r="AA85" s="316"/>
      <c r="AB85" s="316">
        <v>35875.33</v>
      </c>
      <c r="AC85" s="316">
        <v>73283.789999999994</v>
      </c>
      <c r="AD85" s="316"/>
      <c r="AE85" s="316"/>
      <c r="AF85" s="316"/>
      <c r="AG85" s="73">
        <f t="shared" si="10"/>
        <v>217228.49000000002</v>
      </c>
      <c r="AH85" s="77">
        <f t="shared" si="11"/>
        <v>96.28</v>
      </c>
      <c r="AI85" s="21">
        <f t="shared" si="13"/>
        <v>217132.21000000002</v>
      </c>
      <c r="AJ85" s="22">
        <f t="shared" si="14"/>
        <v>150441.75</v>
      </c>
      <c r="AK85" s="16">
        <f t="shared" si="15"/>
        <v>271829.39999999997</v>
      </c>
      <c r="AL85" s="26">
        <f t="shared" ref="AL85:AL86" si="16">AJ85-AK85</f>
        <v>-121387.64999999997</v>
      </c>
    </row>
    <row r="86" spans="1:38">
      <c r="AG86" s="73">
        <f t="shared" si="10"/>
        <v>0</v>
      </c>
      <c r="AH86" s="77">
        <f t="shared" si="11"/>
        <v>0</v>
      </c>
      <c r="AI86" s="21">
        <f t="shared" si="13"/>
        <v>0</v>
      </c>
      <c r="AJ86" s="22">
        <f t="shared" si="14"/>
        <v>0</v>
      </c>
      <c r="AK86" s="16">
        <f t="shared" si="15"/>
        <v>0</v>
      </c>
      <c r="AL86" s="26">
        <f t="shared" si="16"/>
        <v>0</v>
      </c>
    </row>
    <row r="87" spans="1:38">
      <c r="AG87" s="42"/>
      <c r="AH87" s="29"/>
      <c r="AI87" s="26"/>
      <c r="AJ87" s="24"/>
      <c r="AK87" s="23"/>
    </row>
    <row r="88" spans="1:38">
      <c r="AG88" s="42"/>
      <c r="AH88" s="29"/>
      <c r="AI88" s="26"/>
      <c r="AJ88" s="24"/>
      <c r="AK88" s="23"/>
    </row>
    <row r="89" spans="1:38">
      <c r="AG89" s="42"/>
      <c r="AH89" s="29"/>
      <c r="AI89" s="26"/>
      <c r="AJ89" s="24"/>
      <c r="AK89" s="23"/>
    </row>
    <row r="90" spans="1:38">
      <c r="AG90" s="42"/>
      <c r="AH90" s="29"/>
      <c r="AI90" s="26"/>
      <c r="AJ90" s="24"/>
      <c r="AK90" s="23"/>
    </row>
    <row r="91" spans="1:38">
      <c r="AG91" s="42"/>
      <c r="AH91" s="29"/>
      <c r="AI91" s="26"/>
      <c r="AJ91" s="24"/>
      <c r="AK91" s="23"/>
    </row>
    <row r="92" spans="1:38">
      <c r="AG92" s="42"/>
      <c r="AH92" s="29"/>
      <c r="AI92" s="26"/>
      <c r="AJ92" s="24"/>
      <c r="AK92" s="23"/>
    </row>
    <row r="93" spans="1:38">
      <c r="AG93" s="42"/>
      <c r="AH93" s="29"/>
      <c r="AI93" s="26"/>
      <c r="AJ93" s="24"/>
      <c r="AK93" s="23"/>
    </row>
    <row r="94" spans="1:38">
      <c r="AG94" s="42"/>
      <c r="AH94" s="29"/>
      <c r="AI94" s="26"/>
      <c r="AJ94" s="24"/>
      <c r="AK94" s="23"/>
    </row>
    <row r="95" spans="1:38">
      <c r="AG95" s="42"/>
      <c r="AH95" s="29"/>
      <c r="AI95" s="26"/>
      <c r="AJ95" s="24"/>
      <c r="AK95" s="23"/>
    </row>
    <row r="96" spans="1:38">
      <c r="AG96" s="42"/>
      <c r="AH96" s="29"/>
      <c r="AI96" s="26"/>
      <c r="AJ96" s="24"/>
      <c r="AK96" s="23"/>
    </row>
    <row r="97" spans="33:37">
      <c r="AG97" s="42"/>
      <c r="AH97" s="29"/>
      <c r="AI97" s="26"/>
      <c r="AJ97" s="24"/>
      <c r="AK97" s="23"/>
    </row>
    <row r="98" spans="33:37">
      <c r="AG98" s="42"/>
      <c r="AH98" s="29"/>
      <c r="AI98" s="26"/>
      <c r="AJ98" s="24"/>
      <c r="AK98" s="23"/>
    </row>
    <row r="99" spans="33:37">
      <c r="AG99" s="42"/>
      <c r="AH99" s="29"/>
      <c r="AI99" s="26"/>
      <c r="AJ99" s="24"/>
      <c r="AK99" s="23"/>
    </row>
    <row r="100" spans="33:37">
      <c r="AG100" s="42"/>
      <c r="AH100" s="29"/>
      <c r="AI100" s="26"/>
      <c r="AJ100" s="24"/>
      <c r="AK100" s="23"/>
    </row>
    <row r="101" spans="33:37">
      <c r="AG101" s="42"/>
      <c r="AH101" s="29"/>
      <c r="AI101" s="26"/>
      <c r="AJ101" s="24"/>
      <c r="AK101" s="23"/>
    </row>
    <row r="102" spans="33:37">
      <c r="AG102" s="42"/>
      <c r="AH102" s="29"/>
      <c r="AI102" s="26"/>
      <c r="AJ102" s="24"/>
      <c r="AK102" s="23"/>
    </row>
    <row r="103" spans="33:37">
      <c r="AG103" s="42"/>
      <c r="AH103" s="29"/>
      <c r="AI103" s="26"/>
      <c r="AJ103" s="24"/>
      <c r="AK103" s="23"/>
    </row>
    <row r="104" spans="33:37">
      <c r="AG104" s="42"/>
      <c r="AH104" s="29"/>
      <c r="AI104" s="26"/>
      <c r="AJ104" s="24"/>
      <c r="AK104" s="23"/>
    </row>
    <row r="105" spans="33:37">
      <c r="AG105" s="42"/>
      <c r="AH105" s="29"/>
      <c r="AI105" s="26"/>
      <c r="AJ105" s="24"/>
      <c r="AK105" s="23"/>
    </row>
    <row r="106" spans="33:37">
      <c r="AG106" s="42"/>
      <c r="AH106" s="29"/>
      <c r="AI106" s="26"/>
      <c r="AJ106" s="24"/>
      <c r="AK106" s="23"/>
    </row>
    <row r="107" spans="33:37">
      <c r="AG107" s="42"/>
      <c r="AH107" s="29"/>
      <c r="AI107" s="26"/>
      <c r="AJ107" s="24"/>
      <c r="AK107" s="23"/>
    </row>
    <row r="108" spans="33:37">
      <c r="AG108" s="42"/>
      <c r="AH108" s="29"/>
      <c r="AI108" s="26"/>
      <c r="AJ108" s="24"/>
      <c r="AK108" s="23"/>
    </row>
    <row r="109" spans="33:37">
      <c r="AG109" s="42"/>
      <c r="AH109" s="29"/>
      <c r="AI109" s="26"/>
      <c r="AJ109" s="24"/>
      <c r="AK109" s="23"/>
    </row>
    <row r="110" spans="33:37">
      <c r="AG110" s="42"/>
      <c r="AH110" s="29"/>
      <c r="AI110" s="26"/>
      <c r="AJ110" s="24"/>
      <c r="AK110" s="23"/>
    </row>
    <row r="111" spans="33:37">
      <c r="AG111" s="42"/>
      <c r="AH111" s="29"/>
      <c r="AI111" s="26"/>
      <c r="AJ111" s="24"/>
      <c r="AK111" s="23"/>
    </row>
    <row r="112" spans="33:37">
      <c r="AG112" s="42"/>
      <c r="AH112" s="29"/>
      <c r="AI112" s="26"/>
      <c r="AJ112" s="24"/>
      <c r="AK112" s="23"/>
    </row>
    <row r="113" spans="33:37">
      <c r="AG113" s="42"/>
      <c r="AH113" s="29"/>
      <c r="AI113" s="26"/>
      <c r="AJ113" s="24"/>
      <c r="AK113" s="23"/>
    </row>
    <row r="114" spans="33:37">
      <c r="AG114" s="42"/>
      <c r="AH114" s="29"/>
      <c r="AI114" s="26"/>
      <c r="AJ114" s="24"/>
      <c r="AK114" s="23"/>
    </row>
    <row r="115" spans="33:37">
      <c r="AG115" s="42"/>
      <c r="AH115" s="29"/>
      <c r="AI115" s="26"/>
      <c r="AJ115" s="24"/>
      <c r="AK115" s="23"/>
    </row>
    <row r="116" spans="33:37">
      <c r="AG116" s="42"/>
      <c r="AH116" s="29"/>
      <c r="AI116" s="26"/>
      <c r="AJ116" s="24"/>
      <c r="AK116" s="23"/>
    </row>
    <row r="117" spans="33:37">
      <c r="AG117" s="42"/>
      <c r="AH117" s="29"/>
      <c r="AI117" s="26"/>
      <c r="AJ117" s="24"/>
      <c r="AK117" s="23"/>
    </row>
    <row r="118" spans="33:37">
      <c r="AG118" s="42"/>
      <c r="AH118" s="29"/>
      <c r="AI118" s="26"/>
      <c r="AJ118" s="24"/>
      <c r="AK118" s="23"/>
    </row>
    <row r="119" spans="33:37">
      <c r="AG119" s="42"/>
      <c r="AH119" s="29"/>
      <c r="AI119" s="26"/>
      <c r="AJ119" s="24"/>
      <c r="AK119" s="23"/>
    </row>
    <row r="120" spans="33:37">
      <c r="AG120" s="42"/>
      <c r="AH120" s="29"/>
      <c r="AI120" s="26"/>
      <c r="AJ120" s="24"/>
      <c r="AK120" s="23"/>
    </row>
    <row r="121" spans="33:37">
      <c r="AG121" s="42"/>
      <c r="AH121" s="29"/>
      <c r="AI121" s="26"/>
      <c r="AJ121" s="24"/>
      <c r="AK121" s="23"/>
    </row>
    <row r="122" spans="33:37">
      <c r="AG122" s="42"/>
      <c r="AH122" s="29"/>
      <c r="AI122" s="26"/>
      <c r="AJ122" s="24"/>
      <c r="AK122" s="23"/>
    </row>
    <row r="123" spans="33:37">
      <c r="AG123" s="42"/>
      <c r="AH123" s="29"/>
      <c r="AI123" s="26"/>
      <c r="AJ123" s="24"/>
      <c r="AK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9"/>
  <sheetViews>
    <sheetView topLeftCell="H175" zoomScale="107" zoomScaleNormal="107" workbookViewId="0">
      <selection activeCell="J3" sqref="J3"/>
    </sheetView>
  </sheetViews>
  <sheetFormatPr defaultRowHeight="13.8"/>
  <cols>
    <col min="1" max="1" width="39.3984375" bestFit="1" customWidth="1"/>
  </cols>
  <sheetData>
    <row r="1" spans="1:25">
      <c r="A1" t="s">
        <v>2448</v>
      </c>
      <c r="B1" t="s">
        <v>2449</v>
      </c>
      <c r="C1" t="s">
        <v>2450</v>
      </c>
      <c r="D1" t="s">
        <v>2451</v>
      </c>
      <c r="E1" t="s">
        <v>2453</v>
      </c>
      <c r="F1" t="s">
        <v>2454</v>
      </c>
      <c r="G1" t="s">
        <v>2456</v>
      </c>
      <c r="H1" t="s">
        <v>2457</v>
      </c>
      <c r="I1" t="s">
        <v>2460</v>
      </c>
      <c r="J1" t="s">
        <v>2461</v>
      </c>
      <c r="K1" t="s">
        <v>2604</v>
      </c>
      <c r="L1" t="s">
        <v>2463</v>
      </c>
      <c r="M1" t="s">
        <v>2464</v>
      </c>
      <c r="N1" t="s">
        <v>2465</v>
      </c>
      <c r="O1" t="s">
        <v>2466</v>
      </c>
      <c r="P1" t="s">
        <v>2467</v>
      </c>
      <c r="Q1" t="s">
        <v>2468</v>
      </c>
      <c r="R1" t="s">
        <v>2469</v>
      </c>
      <c r="S1" t="s">
        <v>2471</v>
      </c>
      <c r="T1" t="s">
        <v>2472</v>
      </c>
      <c r="U1" t="s">
        <v>2473</v>
      </c>
      <c r="V1" t="s">
        <v>2475</v>
      </c>
      <c r="W1" t="s">
        <v>2476</v>
      </c>
      <c r="X1" t="s">
        <v>2477</v>
      </c>
      <c r="Y1" t="s">
        <v>2480</v>
      </c>
    </row>
    <row r="2" spans="1:25">
      <c r="A2" t="s">
        <v>2481</v>
      </c>
      <c r="B2" t="s">
        <v>2482</v>
      </c>
      <c r="C2" t="s">
        <v>2483</v>
      </c>
      <c r="D2" t="s">
        <v>2484</v>
      </c>
      <c r="E2" t="s">
        <v>2486</v>
      </c>
      <c r="F2" t="s">
        <v>2487</v>
      </c>
      <c r="G2" t="s">
        <v>2489</v>
      </c>
      <c r="H2" t="s">
        <v>2490</v>
      </c>
      <c r="I2" t="s">
        <v>2493</v>
      </c>
      <c r="J2" t="s">
        <v>2494</v>
      </c>
      <c r="K2" t="s">
        <v>2608</v>
      </c>
      <c r="L2" t="s">
        <v>2496</v>
      </c>
      <c r="M2" t="s">
        <v>2497</v>
      </c>
      <c r="N2" t="s">
        <v>2498</v>
      </c>
      <c r="O2" t="s">
        <v>2499</v>
      </c>
      <c r="P2" t="s">
        <v>2500</v>
      </c>
      <c r="Q2" t="s">
        <v>2501</v>
      </c>
      <c r="R2" t="s">
        <v>2502</v>
      </c>
      <c r="S2" t="s">
        <v>2504</v>
      </c>
      <c r="T2" t="s">
        <v>2505</v>
      </c>
      <c r="U2" t="s">
        <v>2506</v>
      </c>
      <c r="V2" t="s">
        <v>2508</v>
      </c>
      <c r="W2" t="s">
        <v>2509</v>
      </c>
      <c r="X2" t="s">
        <v>2510</v>
      </c>
      <c r="Y2" t="s">
        <v>2513</v>
      </c>
    </row>
    <row r="3" spans="1:25">
      <c r="A3" t="s">
        <v>2514</v>
      </c>
      <c r="B3">
        <v>88134487.260000005</v>
      </c>
      <c r="C3">
        <v>1675603.03</v>
      </c>
      <c r="D3">
        <v>16712064.449999999</v>
      </c>
      <c r="E3">
        <v>74331613.219999999</v>
      </c>
      <c r="F3">
        <v>30528928.149999999</v>
      </c>
      <c r="G3">
        <v>268878.42</v>
      </c>
      <c r="H3">
        <v>3000</v>
      </c>
      <c r="I3">
        <v>1107</v>
      </c>
      <c r="J3">
        <v>2509537.2400000002</v>
      </c>
      <c r="K3">
        <v>-200</v>
      </c>
      <c r="L3">
        <v>-6929665.5499999998</v>
      </c>
      <c r="M3">
        <v>-77827814.840000004</v>
      </c>
      <c r="N3">
        <v>290323006.42000002</v>
      </c>
      <c r="O3">
        <v>27.61</v>
      </c>
      <c r="P3">
        <v>26890079.609999999</v>
      </c>
      <c r="Q3">
        <v>803129.3</v>
      </c>
      <c r="R3">
        <v>3435.43</v>
      </c>
      <c r="S3">
        <v>27320823.629999999</v>
      </c>
      <c r="T3">
        <v>1436046.2</v>
      </c>
      <c r="U3">
        <v>34409444.93</v>
      </c>
      <c r="V3">
        <v>960</v>
      </c>
      <c r="W3">
        <v>14382272.630000001</v>
      </c>
      <c r="X3">
        <v>2063725.32</v>
      </c>
      <c r="Y3">
        <v>45000</v>
      </c>
    </row>
    <row r="22" spans="1:24">
      <c r="A22" t="s">
        <v>2891</v>
      </c>
      <c r="B22">
        <v>569649.14</v>
      </c>
      <c r="C22">
        <v>35785.99</v>
      </c>
      <c r="D22">
        <v>468664.77</v>
      </c>
      <c r="E22">
        <v>205253.85</v>
      </c>
      <c r="F22">
        <v>263864.31</v>
      </c>
      <c r="J22">
        <v>-855</v>
      </c>
      <c r="M22">
        <v>1561979.88</v>
      </c>
      <c r="N22">
        <v>0</v>
      </c>
      <c r="P22">
        <v>77528.89</v>
      </c>
      <c r="S22">
        <v>255170</v>
      </c>
      <c r="U22">
        <v>291970</v>
      </c>
      <c r="W22">
        <v>27033.13</v>
      </c>
      <c r="X22">
        <v>15102.58</v>
      </c>
    </row>
    <row r="23" spans="1:24">
      <c r="A23" t="s">
        <v>2892</v>
      </c>
      <c r="B23">
        <v>318207.74</v>
      </c>
      <c r="C23">
        <v>0</v>
      </c>
      <c r="D23">
        <v>205531.09</v>
      </c>
      <c r="E23">
        <v>162238.1</v>
      </c>
      <c r="F23">
        <v>115581.21</v>
      </c>
      <c r="J23">
        <v>0</v>
      </c>
      <c r="M23">
        <v>-1549609</v>
      </c>
      <c r="N23">
        <v>2340148.79</v>
      </c>
      <c r="P23">
        <v>74092.800000000003</v>
      </c>
      <c r="S23">
        <v>174500</v>
      </c>
      <c r="U23">
        <v>213276</v>
      </c>
      <c r="W23">
        <v>15390.1</v>
      </c>
      <c r="X23">
        <v>8908.35</v>
      </c>
    </row>
    <row r="24" spans="1:24">
      <c r="A24" t="s">
        <v>2893</v>
      </c>
      <c r="B24">
        <v>1083268.2</v>
      </c>
      <c r="C24">
        <v>35869.86</v>
      </c>
      <c r="D24">
        <v>558754.89</v>
      </c>
      <c r="E24">
        <v>174288.99</v>
      </c>
      <c r="F24">
        <v>103531.4</v>
      </c>
      <c r="J24">
        <v>12120</v>
      </c>
      <c r="M24">
        <v>-718257.91</v>
      </c>
      <c r="N24">
        <v>2461151.44</v>
      </c>
      <c r="P24">
        <v>314538.11</v>
      </c>
      <c r="Q24">
        <v>3389.3</v>
      </c>
      <c r="S24">
        <v>192180</v>
      </c>
      <c r="U24">
        <v>240170</v>
      </c>
      <c r="W24">
        <v>40302.410000000003</v>
      </c>
      <c r="X24">
        <v>7222.69</v>
      </c>
    </row>
    <row r="25" spans="1:24">
      <c r="A25" t="s">
        <v>2894</v>
      </c>
      <c r="B25">
        <v>413228.28</v>
      </c>
      <c r="C25">
        <v>38683.269999999997</v>
      </c>
      <c r="D25">
        <v>101600.12</v>
      </c>
      <c r="E25">
        <v>193033.67</v>
      </c>
      <c r="F25">
        <v>396134.2</v>
      </c>
      <c r="J25">
        <v>0</v>
      </c>
      <c r="M25">
        <v>-411311.1</v>
      </c>
      <c r="N25">
        <v>1609968.11</v>
      </c>
      <c r="P25">
        <v>60289.74</v>
      </c>
      <c r="Q25">
        <v>140</v>
      </c>
      <c r="S25">
        <v>86700</v>
      </c>
      <c r="U25">
        <v>113705</v>
      </c>
      <c r="W25">
        <v>37894.51</v>
      </c>
      <c r="X25">
        <v>25395.200000000001</v>
      </c>
    </row>
    <row r="26" spans="1:24">
      <c r="A26" t="s">
        <v>2895</v>
      </c>
      <c r="B26">
        <v>276821.78000000003</v>
      </c>
      <c r="C26">
        <v>4732.9399999999996</v>
      </c>
      <c r="D26">
        <v>80706.48</v>
      </c>
      <c r="E26">
        <v>190375.4</v>
      </c>
      <c r="F26">
        <v>113671.85</v>
      </c>
      <c r="J26">
        <v>435.5</v>
      </c>
      <c r="M26">
        <v>-978738.46</v>
      </c>
      <c r="N26">
        <v>1693812.25</v>
      </c>
      <c r="P26">
        <v>15880.83</v>
      </c>
      <c r="S26">
        <v>112870</v>
      </c>
      <c r="T26">
        <v>36096.75</v>
      </c>
      <c r="U26">
        <v>131230</v>
      </c>
      <c r="W26">
        <v>53991.49</v>
      </c>
      <c r="X26">
        <v>6464.43</v>
      </c>
    </row>
    <row r="27" spans="1:24">
      <c r="A27" t="s">
        <v>2896</v>
      </c>
      <c r="B27">
        <v>538128.5</v>
      </c>
      <c r="C27">
        <v>34440.199999999997</v>
      </c>
      <c r="D27">
        <v>217316.01</v>
      </c>
      <c r="E27">
        <v>277205.92</v>
      </c>
      <c r="F27">
        <v>201460.67</v>
      </c>
      <c r="J27">
        <v>14</v>
      </c>
      <c r="M27">
        <v>91091.8</v>
      </c>
      <c r="N27">
        <v>1247745.83</v>
      </c>
      <c r="P27">
        <v>47863.61</v>
      </c>
      <c r="S27">
        <v>227510</v>
      </c>
      <c r="U27">
        <v>269463</v>
      </c>
      <c r="W27">
        <v>29100.51</v>
      </c>
      <c r="X27">
        <v>14927.93</v>
      </c>
    </row>
    <row r="28" spans="1:24">
      <c r="A28" t="s">
        <v>2897</v>
      </c>
      <c r="B28">
        <v>444234.55</v>
      </c>
      <c r="C28">
        <v>10101</v>
      </c>
      <c r="D28">
        <v>213248.01</v>
      </c>
      <c r="E28">
        <v>329930.53000000003</v>
      </c>
      <c r="F28">
        <v>541746.86</v>
      </c>
      <c r="J28">
        <v>0</v>
      </c>
      <c r="M28">
        <v>-210921.11</v>
      </c>
      <c r="N28">
        <v>1804121.26</v>
      </c>
      <c r="P28">
        <v>39242.720000000001</v>
      </c>
      <c r="U28">
        <v>18491</v>
      </c>
      <c r="W28">
        <v>20561.52</v>
      </c>
      <c r="X28">
        <v>33166.9</v>
      </c>
    </row>
    <row r="29" spans="1:24">
      <c r="A29" t="s">
        <v>2898</v>
      </c>
      <c r="B29">
        <v>930670.1</v>
      </c>
      <c r="C29">
        <v>21686.74</v>
      </c>
      <c r="D29">
        <v>230475.27</v>
      </c>
      <c r="E29">
        <v>250590.81</v>
      </c>
      <c r="F29">
        <v>514942.29</v>
      </c>
      <c r="G29">
        <v>19400</v>
      </c>
      <c r="J29">
        <v>363.07</v>
      </c>
      <c r="M29">
        <v>428473.05</v>
      </c>
      <c r="N29">
        <v>1414760.08</v>
      </c>
      <c r="P29">
        <v>229694.09</v>
      </c>
      <c r="R29">
        <v>613.47</v>
      </c>
      <c r="S29">
        <v>1696900</v>
      </c>
      <c r="U29">
        <v>1736814</v>
      </c>
      <c r="W29">
        <v>67200.05</v>
      </c>
      <c r="X29">
        <v>21582</v>
      </c>
    </row>
    <row r="30" spans="1:24">
      <c r="A30" t="s">
        <v>2899</v>
      </c>
      <c r="B30">
        <v>1363809.07</v>
      </c>
      <c r="C30">
        <v>0</v>
      </c>
      <c r="D30">
        <v>766163.17</v>
      </c>
      <c r="E30">
        <v>151304.66</v>
      </c>
      <c r="F30">
        <v>700089.6</v>
      </c>
      <c r="J30">
        <v>29552.3</v>
      </c>
      <c r="M30">
        <v>1546666.04</v>
      </c>
      <c r="N30">
        <v>1595887.05</v>
      </c>
      <c r="P30">
        <v>60421.9</v>
      </c>
      <c r="Q30">
        <v>333000</v>
      </c>
      <c r="S30">
        <v>314970</v>
      </c>
      <c r="U30">
        <v>365718</v>
      </c>
      <c r="W30">
        <v>475405.11</v>
      </c>
      <c r="X30">
        <v>21445.18</v>
      </c>
    </row>
    <row r="31" spans="1:24">
      <c r="A31" t="s">
        <v>2900</v>
      </c>
      <c r="B31">
        <v>572560.04</v>
      </c>
      <c r="C31">
        <v>0</v>
      </c>
      <c r="D31">
        <v>565107.31999999995</v>
      </c>
      <c r="E31">
        <v>89286.77</v>
      </c>
      <c r="F31">
        <v>183796.09</v>
      </c>
      <c r="J31">
        <v>1268.72</v>
      </c>
      <c r="M31">
        <v>-339926.78</v>
      </c>
      <c r="N31">
        <v>1789492.25</v>
      </c>
      <c r="P31">
        <v>55021.3</v>
      </c>
      <c r="S31">
        <v>152270</v>
      </c>
      <c r="U31">
        <v>178276.72</v>
      </c>
      <c r="W31">
        <v>38594.39</v>
      </c>
      <c r="X31">
        <v>10256.66</v>
      </c>
    </row>
    <row r="32" spans="1:24">
      <c r="A32" t="s">
        <v>2901</v>
      </c>
      <c r="B32">
        <v>700294.03</v>
      </c>
      <c r="C32">
        <v>9487.6</v>
      </c>
      <c r="D32">
        <v>194054.95</v>
      </c>
      <c r="E32">
        <v>36980.36</v>
      </c>
      <c r="F32">
        <v>194828.98</v>
      </c>
      <c r="G32">
        <v>4630</v>
      </c>
      <c r="J32">
        <v>-1926</v>
      </c>
      <c r="M32">
        <v>-1879342.57</v>
      </c>
      <c r="N32">
        <v>3102228.3</v>
      </c>
      <c r="P32">
        <v>19985.18</v>
      </c>
      <c r="S32">
        <v>193510</v>
      </c>
      <c r="U32">
        <v>219170</v>
      </c>
      <c r="W32">
        <v>39293.870000000003</v>
      </c>
      <c r="X32">
        <v>16802.62</v>
      </c>
    </row>
    <row r="33" spans="1:24">
      <c r="A33" t="s">
        <v>2902</v>
      </c>
      <c r="B33">
        <v>728855.11</v>
      </c>
      <c r="C33">
        <v>114675.77</v>
      </c>
      <c r="D33">
        <v>179923.47</v>
      </c>
      <c r="E33">
        <v>339383.06</v>
      </c>
      <c r="F33">
        <v>162021.87</v>
      </c>
      <c r="J33">
        <v>13650</v>
      </c>
      <c r="M33">
        <v>69406.45</v>
      </c>
      <c r="N33">
        <v>1484748</v>
      </c>
      <c r="P33">
        <v>59283.85</v>
      </c>
      <c r="S33">
        <v>167960</v>
      </c>
      <c r="U33">
        <v>206306</v>
      </c>
      <c r="W33">
        <v>38170.82</v>
      </c>
      <c r="X33">
        <v>13599.7</v>
      </c>
    </row>
    <row r="34" spans="1:24">
      <c r="A34" t="s">
        <v>2903</v>
      </c>
      <c r="B34">
        <v>1074550.6000000001</v>
      </c>
      <c r="C34">
        <v>56933.87</v>
      </c>
      <c r="D34">
        <v>346285.44</v>
      </c>
      <c r="E34">
        <v>77455.12</v>
      </c>
      <c r="F34">
        <v>207933.03</v>
      </c>
      <c r="J34">
        <v>15000</v>
      </c>
      <c r="M34">
        <v>-147043.13</v>
      </c>
      <c r="N34">
        <v>1924840.79</v>
      </c>
      <c r="P34">
        <v>75364.25</v>
      </c>
      <c r="S34">
        <v>94220</v>
      </c>
      <c r="U34">
        <v>133663</v>
      </c>
      <c r="W34">
        <v>38536.339999999997</v>
      </c>
      <c r="X34">
        <v>11162.01</v>
      </c>
    </row>
    <row r="35" spans="1:24">
      <c r="A35" t="s">
        <v>2904</v>
      </c>
      <c r="B35">
        <v>1501532.75</v>
      </c>
      <c r="C35">
        <v>105387.94</v>
      </c>
      <c r="D35">
        <v>-917731.51</v>
      </c>
      <c r="E35">
        <v>185756</v>
      </c>
      <c r="F35">
        <v>364217.46</v>
      </c>
      <c r="J35">
        <v>0</v>
      </c>
      <c r="M35">
        <v>1441238.46</v>
      </c>
      <c r="N35">
        <v>1101601.1100000001</v>
      </c>
      <c r="P35">
        <v>62809.15</v>
      </c>
      <c r="S35">
        <v>229748</v>
      </c>
      <c r="U35">
        <v>270553</v>
      </c>
      <c r="W35">
        <v>1290769.1499999999</v>
      </c>
      <c r="X35">
        <v>17469.43</v>
      </c>
    </row>
    <row r="36" spans="1:24">
      <c r="A36" t="s">
        <v>2905</v>
      </c>
      <c r="B36">
        <v>840667.72</v>
      </c>
      <c r="C36">
        <v>14985.25</v>
      </c>
      <c r="D36">
        <v>109602.31</v>
      </c>
      <c r="E36">
        <v>1219417.52</v>
      </c>
      <c r="F36">
        <v>119743.03999999999</v>
      </c>
      <c r="J36">
        <v>0</v>
      </c>
      <c r="M36">
        <v>1822158.43</v>
      </c>
      <c r="N36">
        <v>528949.56000000006</v>
      </c>
      <c r="P36">
        <v>61313.17</v>
      </c>
      <c r="Q36">
        <v>30</v>
      </c>
      <c r="S36">
        <v>176920</v>
      </c>
      <c r="U36">
        <v>208664</v>
      </c>
      <c r="W36">
        <v>31305.88</v>
      </c>
      <c r="X36">
        <v>15397.7</v>
      </c>
    </row>
    <row r="37" spans="1:24">
      <c r="A37" t="s">
        <v>2906</v>
      </c>
      <c r="B37">
        <v>979348.59</v>
      </c>
      <c r="C37">
        <v>21087.1</v>
      </c>
      <c r="D37">
        <v>229050.82</v>
      </c>
      <c r="E37">
        <v>338835.31</v>
      </c>
      <c r="F37">
        <v>166032.1</v>
      </c>
      <c r="J37">
        <v>11507</v>
      </c>
      <c r="M37">
        <v>151247.01999999999</v>
      </c>
      <c r="N37">
        <v>1603684.39</v>
      </c>
      <c r="P37">
        <v>69990.649999999994</v>
      </c>
      <c r="S37">
        <v>150570</v>
      </c>
      <c r="U37">
        <v>178122</v>
      </c>
      <c r="W37">
        <v>36766.550000000003</v>
      </c>
      <c r="X37">
        <v>8831.59</v>
      </c>
    </row>
    <row r="38" spans="1:24">
      <c r="A38" t="s">
        <v>2907</v>
      </c>
      <c r="B38">
        <v>430819.43</v>
      </c>
      <c r="C38">
        <v>62480.76</v>
      </c>
      <c r="D38">
        <v>81512.31</v>
      </c>
      <c r="E38">
        <v>-1577.83</v>
      </c>
      <c r="F38">
        <v>91972.160000000003</v>
      </c>
      <c r="J38">
        <v>60</v>
      </c>
      <c r="M38">
        <v>-777043.4</v>
      </c>
      <c r="N38">
        <v>1498620.76</v>
      </c>
      <c r="P38">
        <v>49848.45</v>
      </c>
      <c r="R38">
        <v>20.87</v>
      </c>
      <c r="U38">
        <v>18307</v>
      </c>
      <c r="W38">
        <v>57188</v>
      </c>
      <c r="X38">
        <v>4862.3500000000004</v>
      </c>
    </row>
    <row r="39" spans="1:24">
      <c r="A39" t="s">
        <v>2908</v>
      </c>
      <c r="B39">
        <v>378943.66</v>
      </c>
      <c r="C39">
        <v>114667.92</v>
      </c>
      <c r="D39">
        <v>172487.93</v>
      </c>
      <c r="E39">
        <v>986123.27</v>
      </c>
      <c r="F39">
        <v>595287.22</v>
      </c>
      <c r="J39">
        <v>25000</v>
      </c>
      <c r="M39">
        <v>-6211.04</v>
      </c>
      <c r="N39">
        <v>2339595.1</v>
      </c>
      <c r="P39">
        <v>20330.07</v>
      </c>
      <c r="S39">
        <v>275890</v>
      </c>
      <c r="U39">
        <v>323335</v>
      </c>
      <c r="W39">
        <v>19024.8</v>
      </c>
      <c r="X39">
        <v>34671.83</v>
      </c>
    </row>
    <row r="40" spans="1:24">
      <c r="A40" t="s">
        <v>2909</v>
      </c>
      <c r="B40">
        <v>1321412.3999999999</v>
      </c>
      <c r="C40">
        <v>41695</v>
      </c>
      <c r="D40">
        <v>282270.46999999997</v>
      </c>
      <c r="E40">
        <v>180291.5</v>
      </c>
      <c r="F40">
        <v>238744.5</v>
      </c>
      <c r="J40">
        <v>-2856.66</v>
      </c>
      <c r="M40">
        <v>689816.98</v>
      </c>
      <c r="N40">
        <v>1457071.21</v>
      </c>
      <c r="P40">
        <v>50257.38</v>
      </c>
      <c r="S40">
        <v>113280</v>
      </c>
      <c r="U40">
        <v>150960</v>
      </c>
      <c r="W40">
        <v>51244.68</v>
      </c>
      <c r="X40">
        <v>10687.86</v>
      </c>
    </row>
    <row r="41" spans="1:24">
      <c r="A41" t="s">
        <v>2910</v>
      </c>
      <c r="B41">
        <v>1364600.02</v>
      </c>
      <c r="C41">
        <v>84293.94</v>
      </c>
      <c r="D41">
        <v>120322.98</v>
      </c>
      <c r="E41">
        <v>213618.47</v>
      </c>
      <c r="F41">
        <v>396055.02</v>
      </c>
      <c r="J41">
        <v>-1537</v>
      </c>
      <c r="M41">
        <v>472840.59</v>
      </c>
      <c r="N41">
        <v>1798384.44</v>
      </c>
      <c r="P41">
        <v>34547.25</v>
      </c>
      <c r="Q41">
        <v>370</v>
      </c>
      <c r="S41">
        <v>133210</v>
      </c>
      <c r="U41">
        <v>153990</v>
      </c>
      <c r="W41">
        <v>30283.53</v>
      </c>
      <c r="X41">
        <v>37888.82</v>
      </c>
    </row>
    <row r="42" spans="1:24">
      <c r="A42" t="s">
        <v>2911</v>
      </c>
      <c r="B42">
        <v>267532.68</v>
      </c>
      <c r="C42">
        <v>21249</v>
      </c>
      <c r="D42">
        <v>190826.61</v>
      </c>
      <c r="E42">
        <v>464394.67</v>
      </c>
      <c r="F42">
        <v>145558</v>
      </c>
      <c r="J42">
        <v>7</v>
      </c>
      <c r="M42">
        <v>-78015.289999999994</v>
      </c>
      <c r="N42">
        <v>1262156.06</v>
      </c>
      <c r="P42">
        <v>69593.55</v>
      </c>
      <c r="U42">
        <v>38540</v>
      </c>
      <c r="W42">
        <v>60279.37</v>
      </c>
      <c r="X42">
        <v>29443.49</v>
      </c>
    </row>
    <row r="43" spans="1:24">
      <c r="A43" t="s">
        <v>2912</v>
      </c>
      <c r="B43">
        <v>468112.92</v>
      </c>
      <c r="C43">
        <v>0</v>
      </c>
      <c r="D43">
        <v>185145.92</v>
      </c>
      <c r="E43">
        <v>335921.16</v>
      </c>
      <c r="F43">
        <v>120109.72</v>
      </c>
      <c r="J43">
        <v>400</v>
      </c>
      <c r="K43">
        <v>-200</v>
      </c>
      <c r="M43">
        <v>-582338.17000000004</v>
      </c>
      <c r="N43">
        <v>1683339.65</v>
      </c>
      <c r="P43">
        <v>136326.42000000001</v>
      </c>
      <c r="R43">
        <v>80.25</v>
      </c>
      <c r="U43">
        <v>35219</v>
      </c>
      <c r="W43">
        <v>26368.720000000001</v>
      </c>
      <c r="X43">
        <v>14598.21</v>
      </c>
    </row>
    <row r="44" spans="1:24">
      <c r="A44" t="s">
        <v>3044</v>
      </c>
      <c r="B44">
        <v>545037.54</v>
      </c>
      <c r="C44">
        <v>79305</v>
      </c>
      <c r="D44">
        <v>173898.38</v>
      </c>
      <c r="E44">
        <v>123892.64</v>
      </c>
      <c r="F44">
        <v>247865.7</v>
      </c>
      <c r="M44">
        <v>-1040226.68</v>
      </c>
      <c r="N44">
        <v>2224890.19</v>
      </c>
      <c r="P44">
        <v>50561.7</v>
      </c>
      <c r="S44">
        <v>130580</v>
      </c>
      <c r="U44">
        <v>139744</v>
      </c>
      <c r="W44">
        <v>31657.56</v>
      </c>
      <c r="X44">
        <v>11041.89</v>
      </c>
    </row>
    <row r="45" spans="1:24">
      <c r="A45" t="s">
        <v>3192</v>
      </c>
      <c r="B45">
        <v>539031.34</v>
      </c>
      <c r="C45">
        <v>66810</v>
      </c>
      <c r="D45">
        <v>278402.17</v>
      </c>
      <c r="E45">
        <v>1793161.75</v>
      </c>
      <c r="F45">
        <v>286181.3</v>
      </c>
      <c r="J45">
        <v>154.07</v>
      </c>
      <c r="M45">
        <v>3078445.18</v>
      </c>
      <c r="P45">
        <v>62446.86</v>
      </c>
      <c r="Q45">
        <v>200</v>
      </c>
      <c r="R45">
        <v>746.39</v>
      </c>
      <c r="S45">
        <v>95280</v>
      </c>
      <c r="U45">
        <v>114796</v>
      </c>
      <c r="W45">
        <v>106239.06</v>
      </c>
      <c r="X45">
        <v>30348.38</v>
      </c>
    </row>
    <row r="46" spans="1:24">
      <c r="A46" t="s">
        <v>2913</v>
      </c>
      <c r="B46">
        <v>484103.95</v>
      </c>
      <c r="C46">
        <v>0</v>
      </c>
      <c r="D46">
        <v>74695.7</v>
      </c>
      <c r="E46">
        <v>1102076.73</v>
      </c>
      <c r="F46">
        <v>171503.18</v>
      </c>
      <c r="J46">
        <v>95.77</v>
      </c>
      <c r="M46">
        <v>1208526.25</v>
      </c>
      <c r="N46">
        <v>721555.06</v>
      </c>
      <c r="P46">
        <v>34294.949999999997</v>
      </c>
      <c r="S46">
        <v>186914</v>
      </c>
      <c r="U46">
        <v>254109</v>
      </c>
      <c r="W46">
        <v>48151.17</v>
      </c>
      <c r="X46">
        <v>15808.29</v>
      </c>
    </row>
    <row r="47" spans="1:24">
      <c r="A47" t="s">
        <v>2914</v>
      </c>
      <c r="B47">
        <v>461726.13</v>
      </c>
      <c r="C47">
        <v>0</v>
      </c>
      <c r="D47">
        <v>54095.57</v>
      </c>
      <c r="E47">
        <v>4</v>
      </c>
      <c r="F47">
        <v>516935</v>
      </c>
      <c r="J47">
        <v>120</v>
      </c>
      <c r="M47">
        <v>-395040.46</v>
      </c>
      <c r="N47">
        <v>1541680.81</v>
      </c>
      <c r="P47">
        <v>31526.68</v>
      </c>
      <c r="S47">
        <v>241500</v>
      </c>
      <c r="U47">
        <v>291979</v>
      </c>
      <c r="W47">
        <v>79448.38</v>
      </c>
      <c r="X47">
        <v>15945</v>
      </c>
    </row>
    <row r="48" spans="1:24">
      <c r="A48" t="s">
        <v>2915</v>
      </c>
      <c r="B48">
        <v>291854.2</v>
      </c>
      <c r="C48">
        <v>0</v>
      </c>
      <c r="D48">
        <v>41195.599999999999</v>
      </c>
      <c r="E48">
        <v>1251377.98</v>
      </c>
      <c r="F48">
        <v>244961.28</v>
      </c>
      <c r="J48">
        <v>79.44</v>
      </c>
      <c r="M48">
        <v>-1174353.6599999999</v>
      </c>
      <c r="N48">
        <v>3101072.39</v>
      </c>
      <c r="P48">
        <v>28051.39</v>
      </c>
      <c r="S48">
        <v>268733.5</v>
      </c>
      <c r="U48">
        <v>338237.5</v>
      </c>
      <c r="W48">
        <v>33897.879999999997</v>
      </c>
      <c r="X48">
        <v>22392.12</v>
      </c>
    </row>
    <row r="49" spans="1:24">
      <c r="A49" t="s">
        <v>2916</v>
      </c>
      <c r="B49">
        <v>235840.75</v>
      </c>
      <c r="C49">
        <v>0</v>
      </c>
      <c r="D49">
        <v>40679.46</v>
      </c>
      <c r="E49">
        <v>1511011.99</v>
      </c>
      <c r="F49">
        <v>646970.28</v>
      </c>
      <c r="J49">
        <v>145.52000000000001</v>
      </c>
      <c r="M49">
        <v>-159905.13</v>
      </c>
      <c r="N49">
        <v>2713140.37</v>
      </c>
      <c r="P49">
        <v>36063.620000000003</v>
      </c>
      <c r="S49">
        <v>145897.5</v>
      </c>
      <c r="U49">
        <v>188288.5</v>
      </c>
      <c r="W49">
        <v>78883.72</v>
      </c>
      <c r="X49">
        <v>25688.32</v>
      </c>
    </row>
    <row r="50" spans="1:24">
      <c r="A50" t="s">
        <v>2917</v>
      </c>
      <c r="B50">
        <v>666261.54</v>
      </c>
      <c r="C50">
        <v>0</v>
      </c>
      <c r="D50">
        <v>81160.679999999993</v>
      </c>
      <c r="E50">
        <v>100353.55</v>
      </c>
      <c r="F50">
        <v>222737.18</v>
      </c>
      <c r="G50">
        <v>7380</v>
      </c>
      <c r="J50">
        <v>91.99</v>
      </c>
      <c r="M50">
        <v>3295998.96</v>
      </c>
      <c r="N50">
        <v>-2152655.08</v>
      </c>
      <c r="P50">
        <v>32911.43</v>
      </c>
      <c r="S50">
        <v>233688</v>
      </c>
      <c r="U50">
        <v>287040</v>
      </c>
      <c r="W50">
        <v>50246.559999999998</v>
      </c>
      <c r="X50">
        <v>9615.7900000000009</v>
      </c>
    </row>
    <row r="51" spans="1:24">
      <c r="A51" t="s">
        <v>3045</v>
      </c>
      <c r="B51">
        <v>383239.2</v>
      </c>
      <c r="C51">
        <v>0</v>
      </c>
      <c r="D51">
        <v>29782.78</v>
      </c>
      <c r="E51">
        <v>108173.29</v>
      </c>
      <c r="F51">
        <v>701622.7</v>
      </c>
      <c r="J51">
        <v>0</v>
      </c>
      <c r="M51">
        <v>-1552766.34</v>
      </c>
      <c r="N51">
        <v>2872107.81</v>
      </c>
      <c r="P51">
        <v>16159.08</v>
      </c>
      <c r="S51">
        <v>145082</v>
      </c>
      <c r="U51">
        <v>180796</v>
      </c>
      <c r="W51">
        <v>30428.6</v>
      </c>
      <c r="X51">
        <v>15677.48</v>
      </c>
    </row>
    <row r="52" spans="1:24">
      <c r="A52" t="s">
        <v>2918</v>
      </c>
      <c r="B52">
        <v>462449.36</v>
      </c>
      <c r="C52">
        <v>0</v>
      </c>
      <c r="D52">
        <v>28159.67</v>
      </c>
      <c r="E52">
        <v>288270.67</v>
      </c>
      <c r="F52">
        <v>120841.36</v>
      </c>
      <c r="M52">
        <v>-1353363.05</v>
      </c>
      <c r="N52">
        <v>2033236.3</v>
      </c>
      <c r="P52">
        <v>366091</v>
      </c>
      <c r="S52">
        <v>71590</v>
      </c>
      <c r="U52">
        <v>143947</v>
      </c>
      <c r="W52">
        <v>49335.88</v>
      </c>
      <c r="X52">
        <v>8432.81</v>
      </c>
    </row>
    <row r="53" spans="1:24">
      <c r="A53" t="s">
        <v>2919</v>
      </c>
      <c r="B53">
        <v>749818.1</v>
      </c>
      <c r="C53">
        <v>0</v>
      </c>
      <c r="D53">
        <v>39855.69</v>
      </c>
      <c r="E53">
        <v>1818975.15</v>
      </c>
      <c r="F53">
        <v>232829.96</v>
      </c>
      <c r="M53">
        <v>1963182.51</v>
      </c>
      <c r="N53">
        <v>575288.56999999995</v>
      </c>
      <c r="P53">
        <v>426782.5</v>
      </c>
      <c r="S53">
        <v>58550</v>
      </c>
      <c r="U53">
        <v>114848</v>
      </c>
      <c r="W53">
        <v>16964.5</v>
      </c>
      <c r="X53">
        <v>27517.18</v>
      </c>
    </row>
    <row r="54" spans="1:24">
      <c r="A54" t="s">
        <v>2920</v>
      </c>
      <c r="B54">
        <v>1418014.48</v>
      </c>
      <c r="C54">
        <v>0</v>
      </c>
      <c r="D54">
        <v>11894.53</v>
      </c>
      <c r="E54">
        <v>2175722.66</v>
      </c>
      <c r="F54">
        <v>73918.25</v>
      </c>
      <c r="M54">
        <v>2124819.9900000002</v>
      </c>
      <c r="N54">
        <v>1317062.58</v>
      </c>
      <c r="P54">
        <v>337673.75</v>
      </c>
      <c r="S54">
        <v>106820</v>
      </c>
      <c r="U54">
        <v>169448</v>
      </c>
      <c r="W54">
        <v>6422.75</v>
      </c>
      <c r="X54">
        <v>15265.65</v>
      </c>
    </row>
    <row r="55" spans="1:24">
      <c r="A55" t="s">
        <v>2921</v>
      </c>
      <c r="B55">
        <v>486412.12</v>
      </c>
      <c r="C55">
        <v>0</v>
      </c>
      <c r="D55">
        <v>34670.86</v>
      </c>
      <c r="E55">
        <v>6</v>
      </c>
      <c r="F55">
        <v>106533.65</v>
      </c>
      <c r="M55">
        <v>-1831658.39</v>
      </c>
      <c r="N55">
        <v>2202516.2599999998</v>
      </c>
      <c r="P55">
        <v>341847</v>
      </c>
      <c r="S55">
        <v>56380</v>
      </c>
      <c r="U55">
        <v>56380</v>
      </c>
      <c r="W55">
        <v>67650.710000000006</v>
      </c>
      <c r="X55">
        <v>2566.5300000000002</v>
      </c>
    </row>
    <row r="56" spans="1:24">
      <c r="A56" t="s">
        <v>3046</v>
      </c>
      <c r="B56">
        <v>1019200.45</v>
      </c>
      <c r="C56">
        <v>0</v>
      </c>
      <c r="D56">
        <v>19360</v>
      </c>
      <c r="E56">
        <v>120217</v>
      </c>
      <c r="F56">
        <v>44565.279999999999</v>
      </c>
      <c r="M56">
        <v>-1178267.3899999999</v>
      </c>
      <c r="N56">
        <v>2224684.62</v>
      </c>
      <c r="P56">
        <v>237908.75</v>
      </c>
      <c r="S56">
        <v>35990</v>
      </c>
      <c r="U56">
        <v>70112</v>
      </c>
      <c r="W56">
        <v>23494.84</v>
      </c>
      <c r="X56">
        <v>7878.91</v>
      </c>
    </row>
    <row r="57" spans="1:24">
      <c r="A57" t="s">
        <v>2922</v>
      </c>
      <c r="B57">
        <v>411714.55</v>
      </c>
      <c r="D57">
        <v>33481.519999999997</v>
      </c>
      <c r="E57">
        <v>3003</v>
      </c>
      <c r="F57">
        <v>134400.62</v>
      </c>
      <c r="J57">
        <v>133.47</v>
      </c>
      <c r="M57">
        <v>-978926.71</v>
      </c>
      <c r="N57">
        <v>1546692.27</v>
      </c>
      <c r="P57">
        <v>10195.89</v>
      </c>
      <c r="S57">
        <v>274440</v>
      </c>
      <c r="T57">
        <v>104005.25</v>
      </c>
      <c r="U57">
        <v>329477</v>
      </c>
      <c r="W57">
        <v>8449.19</v>
      </c>
      <c r="X57">
        <v>3389.29</v>
      </c>
    </row>
    <row r="58" spans="1:24">
      <c r="A58" t="s">
        <v>2923</v>
      </c>
      <c r="B58">
        <v>378498.98</v>
      </c>
      <c r="D58">
        <v>22372.65</v>
      </c>
      <c r="E58">
        <v>1389428.05</v>
      </c>
      <c r="F58">
        <v>308020.40999999997</v>
      </c>
      <c r="J58">
        <v>124.76</v>
      </c>
      <c r="M58">
        <v>1625540.76</v>
      </c>
      <c r="N58">
        <v>305399.93</v>
      </c>
      <c r="P58">
        <v>25155.4</v>
      </c>
      <c r="S58">
        <v>221380</v>
      </c>
      <c r="T58">
        <v>101322.31</v>
      </c>
      <c r="U58">
        <v>279680</v>
      </c>
      <c r="W58">
        <v>46565.3</v>
      </c>
      <c r="X58">
        <v>4532.7700000000004</v>
      </c>
    </row>
    <row r="59" spans="1:24">
      <c r="A59" t="s">
        <v>2924</v>
      </c>
      <c r="B59">
        <v>593398.27</v>
      </c>
      <c r="D59">
        <v>78060.88</v>
      </c>
      <c r="E59">
        <v>9</v>
      </c>
      <c r="F59">
        <v>48292.67</v>
      </c>
      <c r="J59">
        <v>-46.48</v>
      </c>
      <c r="M59">
        <v>-934081.91</v>
      </c>
      <c r="N59">
        <v>1630025.76</v>
      </c>
      <c r="P59">
        <v>16940.38</v>
      </c>
      <c r="S59">
        <v>181720</v>
      </c>
      <c r="T59">
        <v>102252.5</v>
      </c>
      <c r="U59">
        <v>235999</v>
      </c>
      <c r="W59">
        <v>10417.67</v>
      </c>
      <c r="X59">
        <v>5214.26</v>
      </c>
    </row>
    <row r="60" spans="1:24">
      <c r="A60" t="s">
        <v>2925</v>
      </c>
      <c r="B60">
        <v>181326.45</v>
      </c>
      <c r="D60">
        <v>134808.78</v>
      </c>
      <c r="E60">
        <v>-6821.34</v>
      </c>
      <c r="F60">
        <v>10048.299999999999</v>
      </c>
      <c r="J60">
        <v>-121</v>
      </c>
      <c r="M60">
        <v>-2174657.66</v>
      </c>
      <c r="N60">
        <v>2454167.9500000002</v>
      </c>
      <c r="P60">
        <v>30297.25</v>
      </c>
      <c r="S60">
        <v>163236.13</v>
      </c>
      <c r="T60">
        <v>92460.5</v>
      </c>
      <c r="U60">
        <v>212452.13</v>
      </c>
      <c r="W60">
        <v>4527.7299999999996</v>
      </c>
      <c r="X60">
        <v>5318.62</v>
      </c>
    </row>
    <row r="61" spans="1:24">
      <c r="A61" t="s">
        <v>2926</v>
      </c>
      <c r="B61">
        <v>137724.35999999999</v>
      </c>
      <c r="D61">
        <v>65828.36</v>
      </c>
      <c r="E61">
        <v>746048.56</v>
      </c>
      <c r="F61">
        <v>232589.78</v>
      </c>
      <c r="J61">
        <v>149.6</v>
      </c>
      <c r="M61">
        <v>-246400.66</v>
      </c>
      <c r="N61">
        <v>1419953.5</v>
      </c>
      <c r="P61">
        <v>9197.4599999999991</v>
      </c>
      <c r="S61">
        <v>122780</v>
      </c>
      <c r="T61">
        <v>83483.56</v>
      </c>
      <c r="U61">
        <v>172693</v>
      </c>
      <c r="W61">
        <v>9389.1200000000008</v>
      </c>
      <c r="X61">
        <v>2727.78</v>
      </c>
    </row>
    <row r="62" spans="1:24">
      <c r="A62" t="s">
        <v>2927</v>
      </c>
      <c r="B62">
        <v>190666.96</v>
      </c>
      <c r="D62">
        <v>23281.71</v>
      </c>
      <c r="E62">
        <v>441365.7</v>
      </c>
      <c r="F62">
        <v>172547.88</v>
      </c>
      <c r="J62">
        <v>5.9</v>
      </c>
      <c r="M62">
        <v>-1159716.75</v>
      </c>
      <c r="N62">
        <v>1982389.67</v>
      </c>
      <c r="P62">
        <v>4548</v>
      </c>
      <c r="S62">
        <v>147430</v>
      </c>
      <c r="T62">
        <v>79091</v>
      </c>
      <c r="U62">
        <v>185819</v>
      </c>
      <c r="W62">
        <v>10349.9</v>
      </c>
      <c r="X62">
        <v>3316.67</v>
      </c>
    </row>
    <row r="63" spans="1:24">
      <c r="A63" t="s">
        <v>2928</v>
      </c>
      <c r="B63">
        <v>733288.09</v>
      </c>
      <c r="D63">
        <v>70105.91</v>
      </c>
      <c r="E63">
        <v>403625.18</v>
      </c>
      <c r="F63">
        <v>174318.21</v>
      </c>
      <c r="M63">
        <v>-107188.58</v>
      </c>
      <c r="N63">
        <v>1478254.91</v>
      </c>
      <c r="P63">
        <v>7526.98</v>
      </c>
      <c r="S63">
        <v>156280</v>
      </c>
      <c r="T63">
        <v>80578.25</v>
      </c>
      <c r="U63">
        <v>199341</v>
      </c>
      <c r="W63">
        <v>10875.67</v>
      </c>
      <c r="X63">
        <v>1735</v>
      </c>
    </row>
    <row r="64" spans="1:24">
      <c r="A64" t="s">
        <v>2929</v>
      </c>
      <c r="B64">
        <v>289483.15000000002</v>
      </c>
      <c r="D64">
        <v>57399.6</v>
      </c>
      <c r="E64">
        <v>1464336.28</v>
      </c>
      <c r="F64">
        <v>13583.4</v>
      </c>
      <c r="G64">
        <v>3333.18</v>
      </c>
      <c r="J64">
        <v>2212</v>
      </c>
      <c r="M64">
        <v>1396138.78</v>
      </c>
      <c r="N64">
        <v>424358.77</v>
      </c>
      <c r="P64">
        <v>8655.2999999999993</v>
      </c>
      <c r="S64">
        <v>211030</v>
      </c>
      <c r="T64">
        <v>88679.25</v>
      </c>
      <c r="U64">
        <v>256886</v>
      </c>
      <c r="W64">
        <v>19342.57</v>
      </c>
      <c r="X64">
        <v>10175.98</v>
      </c>
    </row>
    <row r="65" spans="1:24">
      <c r="A65" t="s">
        <v>2930</v>
      </c>
      <c r="B65">
        <v>175379.48</v>
      </c>
      <c r="D65">
        <v>32400.959999999999</v>
      </c>
      <c r="E65">
        <v>139568.4</v>
      </c>
      <c r="F65">
        <v>14358.59</v>
      </c>
      <c r="J65">
        <v>4268.8599999999997</v>
      </c>
      <c r="M65">
        <v>-112963</v>
      </c>
      <c r="N65">
        <v>457634.96</v>
      </c>
      <c r="P65">
        <v>12903.24</v>
      </c>
      <c r="S65">
        <v>149290</v>
      </c>
      <c r="T65">
        <v>80141.75</v>
      </c>
      <c r="U65">
        <v>190040</v>
      </c>
      <c r="W65">
        <v>15225.18</v>
      </c>
      <c r="X65">
        <v>2140.6999999999998</v>
      </c>
    </row>
    <row r="66" spans="1:24">
      <c r="A66" t="s">
        <v>2931</v>
      </c>
      <c r="B66">
        <v>351864.9</v>
      </c>
      <c r="D66">
        <v>111327.94</v>
      </c>
      <c r="E66">
        <v>4</v>
      </c>
      <c r="F66">
        <v>52470.400000000001</v>
      </c>
      <c r="J66">
        <v>16.239999999999998</v>
      </c>
      <c r="M66">
        <v>-710761.06</v>
      </c>
      <c r="N66">
        <v>1208029.25</v>
      </c>
      <c r="P66">
        <v>8273.94</v>
      </c>
      <c r="S66">
        <v>157370</v>
      </c>
      <c r="T66">
        <v>105696.75</v>
      </c>
      <c r="U66">
        <v>216323</v>
      </c>
      <c r="W66">
        <v>15167.83</v>
      </c>
      <c r="X66">
        <v>3384.55</v>
      </c>
    </row>
    <row r="67" spans="1:24">
      <c r="A67" t="s">
        <v>2932</v>
      </c>
      <c r="B67">
        <v>296696.77</v>
      </c>
      <c r="D67">
        <v>47522.48</v>
      </c>
      <c r="E67">
        <v>626996.6</v>
      </c>
      <c r="F67">
        <v>261814</v>
      </c>
      <c r="G67">
        <v>0</v>
      </c>
      <c r="J67">
        <v>860</v>
      </c>
      <c r="L67">
        <v>-1130627.03</v>
      </c>
      <c r="M67">
        <v>5359.66</v>
      </c>
      <c r="N67">
        <v>2340789.7799999998</v>
      </c>
      <c r="P67">
        <v>2104.08</v>
      </c>
      <c r="S67">
        <v>161900</v>
      </c>
      <c r="T67">
        <v>81189.75</v>
      </c>
      <c r="U67">
        <v>199118</v>
      </c>
      <c r="W67">
        <v>9491.1</v>
      </c>
      <c r="X67">
        <v>654.79</v>
      </c>
    </row>
    <row r="68" spans="1:24">
      <c r="A68" t="s">
        <v>2933</v>
      </c>
      <c r="B68">
        <v>135696.92000000001</v>
      </c>
      <c r="D68">
        <v>70081.69</v>
      </c>
      <c r="E68">
        <v>82739</v>
      </c>
      <c r="F68">
        <v>318638.67</v>
      </c>
      <c r="G68">
        <v>0</v>
      </c>
      <c r="J68">
        <v>5.9</v>
      </c>
      <c r="M68">
        <v>107520.52</v>
      </c>
      <c r="N68">
        <v>489048.9</v>
      </c>
      <c r="P68">
        <v>14147.41</v>
      </c>
      <c r="S68">
        <v>140740</v>
      </c>
      <c r="T68">
        <v>91887</v>
      </c>
      <c r="U68">
        <v>190233</v>
      </c>
      <c r="W68">
        <v>20997.64</v>
      </c>
      <c r="X68">
        <v>1000.31</v>
      </c>
    </row>
    <row r="69" spans="1:24">
      <c r="A69" t="s">
        <v>3047</v>
      </c>
      <c r="B69">
        <v>225512.15</v>
      </c>
      <c r="D69">
        <v>56046.58</v>
      </c>
      <c r="E69">
        <v>1402999.23</v>
      </c>
      <c r="F69">
        <v>507418.21</v>
      </c>
      <c r="J69">
        <v>2808</v>
      </c>
      <c r="M69">
        <v>-218064.43</v>
      </c>
      <c r="N69">
        <v>2396007.25</v>
      </c>
      <c r="P69">
        <v>20551.79</v>
      </c>
      <c r="S69">
        <v>283330</v>
      </c>
      <c r="T69">
        <v>103595.08</v>
      </c>
      <c r="U69">
        <v>342654</v>
      </c>
      <c r="W69">
        <v>16250.58</v>
      </c>
      <c r="X69">
        <v>11184.44</v>
      </c>
    </row>
    <row r="70" spans="1:24">
      <c r="A70" t="s">
        <v>3057</v>
      </c>
      <c r="B70">
        <v>372709.86</v>
      </c>
      <c r="D70">
        <v>93722.93</v>
      </c>
      <c r="E70">
        <v>4381535.05</v>
      </c>
      <c r="F70">
        <v>108533.58</v>
      </c>
      <c r="J70">
        <v>7</v>
      </c>
      <c r="M70">
        <v>-1448338.73</v>
      </c>
      <c r="N70">
        <v>6403982.4100000001</v>
      </c>
      <c r="P70">
        <v>3595.65</v>
      </c>
      <c r="S70">
        <v>135480</v>
      </c>
      <c r="T70">
        <v>71066.5</v>
      </c>
      <c r="U70">
        <v>167407</v>
      </c>
      <c r="W70">
        <v>10523.33</v>
      </c>
      <c r="X70">
        <v>7998.58</v>
      </c>
    </row>
    <row r="71" spans="1:24">
      <c r="A71" t="s">
        <v>2934</v>
      </c>
      <c r="B71">
        <v>441937.11</v>
      </c>
      <c r="C71">
        <v>0</v>
      </c>
      <c r="D71">
        <v>397311.05</v>
      </c>
      <c r="E71">
        <v>666480.89</v>
      </c>
      <c r="F71">
        <v>-6502.49</v>
      </c>
      <c r="J71">
        <v>296</v>
      </c>
      <c r="M71">
        <v>-651663.09</v>
      </c>
      <c r="N71">
        <v>2227185.62</v>
      </c>
      <c r="P71">
        <v>54691.78</v>
      </c>
      <c r="S71">
        <v>319150</v>
      </c>
      <c r="U71">
        <v>379515</v>
      </c>
      <c r="W71">
        <v>43453.919999999998</v>
      </c>
      <c r="X71">
        <v>7267.33</v>
      </c>
    </row>
    <row r="72" spans="1:24">
      <c r="A72" t="s">
        <v>2935</v>
      </c>
      <c r="B72">
        <v>622647.39</v>
      </c>
      <c r="C72">
        <v>0</v>
      </c>
      <c r="D72">
        <v>439786.44</v>
      </c>
      <c r="E72">
        <v>201342.97</v>
      </c>
      <c r="F72">
        <v>-1791.5</v>
      </c>
      <c r="J72">
        <v>3034.5</v>
      </c>
      <c r="M72">
        <v>-2682010.44</v>
      </c>
      <c r="N72">
        <v>4014093.13</v>
      </c>
      <c r="P72">
        <v>44874.1</v>
      </c>
      <c r="S72">
        <v>199440</v>
      </c>
      <c r="U72">
        <v>255186</v>
      </c>
      <c r="W72">
        <v>29670.65</v>
      </c>
      <c r="X72">
        <v>7626.84</v>
      </c>
    </row>
    <row r="73" spans="1:24">
      <c r="A73" t="s">
        <v>2936</v>
      </c>
      <c r="B73">
        <v>629019.59</v>
      </c>
      <c r="C73">
        <v>0</v>
      </c>
      <c r="D73">
        <v>77021.69</v>
      </c>
      <c r="E73">
        <v>-44778.559999999998</v>
      </c>
      <c r="F73">
        <v>126388.49</v>
      </c>
      <c r="J73">
        <v>0</v>
      </c>
      <c r="M73">
        <v>-1208337.76</v>
      </c>
      <c r="N73">
        <v>2082417.38</v>
      </c>
      <c r="P73">
        <v>13269.93</v>
      </c>
      <c r="S73">
        <v>266890</v>
      </c>
      <c r="U73">
        <v>324516.08</v>
      </c>
      <c r="W73">
        <v>22576.71</v>
      </c>
      <c r="X73">
        <v>933.05</v>
      </c>
    </row>
    <row r="74" spans="1:24">
      <c r="A74" t="s">
        <v>2937</v>
      </c>
      <c r="B74">
        <v>462016.03</v>
      </c>
      <c r="C74">
        <v>0</v>
      </c>
      <c r="D74">
        <v>142042.23999999999</v>
      </c>
      <c r="E74">
        <v>4</v>
      </c>
      <c r="F74">
        <v>256354.9</v>
      </c>
      <c r="M74">
        <v>-1177719.31</v>
      </c>
      <c r="N74">
        <v>2028298.74</v>
      </c>
      <c r="P74">
        <v>101536.21</v>
      </c>
      <c r="S74">
        <v>233910</v>
      </c>
      <c r="U74">
        <v>291230</v>
      </c>
      <c r="W74">
        <v>31729.94</v>
      </c>
      <c r="X74">
        <v>2648.53</v>
      </c>
    </row>
    <row r="75" spans="1:24">
      <c r="A75" t="s">
        <v>2938</v>
      </c>
      <c r="B75">
        <v>167018.87</v>
      </c>
      <c r="D75">
        <v>75711.850000000006</v>
      </c>
      <c r="E75">
        <v>-60857.25</v>
      </c>
      <c r="F75">
        <v>84936.22</v>
      </c>
      <c r="M75">
        <v>-2243773.7000000002</v>
      </c>
      <c r="N75">
        <v>2569886.96</v>
      </c>
      <c r="P75">
        <v>25171.200000000001</v>
      </c>
      <c r="R75">
        <v>87.74</v>
      </c>
      <c r="S75">
        <v>232290</v>
      </c>
      <c r="U75">
        <v>292349</v>
      </c>
      <c r="W75">
        <v>4705.18</v>
      </c>
      <c r="X75">
        <v>935.83</v>
      </c>
    </row>
    <row r="76" spans="1:24">
      <c r="A76" t="s">
        <v>2939</v>
      </c>
      <c r="B76">
        <v>490888.23</v>
      </c>
      <c r="C76">
        <v>0</v>
      </c>
      <c r="D76">
        <v>44488.3</v>
      </c>
      <c r="E76">
        <v>-108906.52</v>
      </c>
      <c r="F76">
        <v>-76768.259999999995</v>
      </c>
      <c r="M76">
        <v>-1057340.58</v>
      </c>
      <c r="N76">
        <v>1423307.83</v>
      </c>
      <c r="P76">
        <v>80612.039999999994</v>
      </c>
      <c r="R76">
        <v>695.02</v>
      </c>
      <c r="S76">
        <v>190790</v>
      </c>
      <c r="U76">
        <v>238108</v>
      </c>
      <c r="W76">
        <v>15758.17</v>
      </c>
      <c r="X76">
        <v>6333.89</v>
      </c>
    </row>
    <row r="77" spans="1:24">
      <c r="A77" t="s">
        <v>3048</v>
      </c>
      <c r="B77">
        <v>391193.59999999998</v>
      </c>
      <c r="C77">
        <v>0</v>
      </c>
      <c r="D77">
        <v>293305.78999999998</v>
      </c>
      <c r="E77">
        <v>-116370.59</v>
      </c>
      <c r="F77">
        <v>9208.67</v>
      </c>
      <c r="J77">
        <v>768.39</v>
      </c>
      <c r="M77">
        <v>-1415934.05</v>
      </c>
      <c r="N77">
        <v>2051654.89</v>
      </c>
      <c r="P77">
        <v>21023.79</v>
      </c>
      <c r="S77">
        <v>203290</v>
      </c>
      <c r="U77">
        <v>252481</v>
      </c>
      <c r="W77">
        <v>14486.22</v>
      </c>
      <c r="X77">
        <v>935.83</v>
      </c>
    </row>
    <row r="78" spans="1:24">
      <c r="A78" t="s">
        <v>2940</v>
      </c>
      <c r="B78">
        <v>199784.76</v>
      </c>
      <c r="C78">
        <v>0</v>
      </c>
      <c r="D78">
        <v>54081.17</v>
      </c>
      <c r="E78">
        <v>686722.93</v>
      </c>
      <c r="F78">
        <v>19051.830000000002</v>
      </c>
      <c r="J78">
        <v>588</v>
      </c>
      <c r="M78">
        <v>-627936.68000000005</v>
      </c>
      <c r="N78">
        <v>1625943.2</v>
      </c>
      <c r="P78">
        <v>108624.82</v>
      </c>
      <c r="S78">
        <v>77470</v>
      </c>
      <c r="U78">
        <v>114178</v>
      </c>
      <c r="W78">
        <v>92641.29</v>
      </c>
      <c r="X78">
        <v>18229.36</v>
      </c>
    </row>
    <row r="79" spans="1:24">
      <c r="A79" t="s">
        <v>2941</v>
      </c>
      <c r="B79">
        <v>374985.26</v>
      </c>
      <c r="C79">
        <v>0</v>
      </c>
      <c r="D79">
        <v>51714.53</v>
      </c>
      <c r="E79">
        <v>385534.87</v>
      </c>
      <c r="F79">
        <v>37171.440000000002</v>
      </c>
      <c r="J79">
        <v>0</v>
      </c>
      <c r="M79">
        <v>-974111.54</v>
      </c>
      <c r="N79">
        <v>1700209.39</v>
      </c>
      <c r="P79">
        <v>144593.23000000001</v>
      </c>
      <c r="Q79">
        <v>138000</v>
      </c>
      <c r="S79">
        <v>160900</v>
      </c>
      <c r="U79">
        <v>213760</v>
      </c>
      <c r="W79">
        <v>81934.320000000007</v>
      </c>
      <c r="X79">
        <v>11070.66</v>
      </c>
    </row>
    <row r="80" spans="1:24">
      <c r="A80" t="s">
        <v>2942</v>
      </c>
      <c r="B80">
        <v>416031.53</v>
      </c>
      <c r="C80">
        <v>0</v>
      </c>
      <c r="D80">
        <v>66650.179999999993</v>
      </c>
      <c r="E80">
        <v>488176.14</v>
      </c>
      <c r="F80">
        <v>19719.669999999998</v>
      </c>
      <c r="J80">
        <v>1360.5</v>
      </c>
      <c r="M80">
        <v>-583035.37</v>
      </c>
      <c r="N80">
        <v>1448416.88</v>
      </c>
      <c r="P80">
        <v>136480.57999999999</v>
      </c>
      <c r="Q80">
        <v>36000</v>
      </c>
      <c r="S80">
        <v>163560</v>
      </c>
      <c r="U80">
        <v>163560</v>
      </c>
      <c r="W80">
        <v>23228.57</v>
      </c>
      <c r="X80">
        <v>25416.5</v>
      </c>
    </row>
    <row r="81" spans="1:24">
      <c r="A81" t="s">
        <v>2943</v>
      </c>
      <c r="B81">
        <v>348390.24</v>
      </c>
      <c r="C81">
        <v>0</v>
      </c>
      <c r="D81">
        <v>17390.080000000002</v>
      </c>
      <c r="E81">
        <v>379054.55</v>
      </c>
      <c r="F81">
        <v>45711.64</v>
      </c>
      <c r="G81">
        <v>0</v>
      </c>
      <c r="H81">
        <v>3000</v>
      </c>
      <c r="J81">
        <v>470</v>
      </c>
      <c r="M81">
        <v>-1169850.67</v>
      </c>
      <c r="N81">
        <v>2079850.72</v>
      </c>
      <c r="P81">
        <v>112846.78</v>
      </c>
      <c r="S81">
        <v>92400</v>
      </c>
      <c r="U81">
        <v>132670</v>
      </c>
      <c r="W81">
        <v>49667.58</v>
      </c>
      <c r="X81">
        <v>138832.74</v>
      </c>
    </row>
    <row r="82" spans="1:24">
      <c r="A82" t="s">
        <v>2944</v>
      </c>
      <c r="B82">
        <v>412736.06</v>
      </c>
      <c r="C82">
        <v>0</v>
      </c>
      <c r="D82">
        <v>24701.14</v>
      </c>
      <c r="E82">
        <v>465956.33</v>
      </c>
      <c r="F82">
        <v>48321.11</v>
      </c>
      <c r="G82">
        <v>0</v>
      </c>
      <c r="H82">
        <v>0</v>
      </c>
      <c r="J82">
        <v>0</v>
      </c>
      <c r="M82">
        <v>-604942.34</v>
      </c>
      <c r="N82">
        <v>1478004.6</v>
      </c>
      <c r="P82">
        <v>130095.7</v>
      </c>
      <c r="S82">
        <v>75350</v>
      </c>
      <c r="U82">
        <v>75350</v>
      </c>
      <c r="W82">
        <v>23016.83</v>
      </c>
      <c r="X82">
        <v>26426.49</v>
      </c>
    </row>
    <row r="83" spans="1:24">
      <c r="A83" t="s">
        <v>2945</v>
      </c>
      <c r="B83">
        <v>336584.73</v>
      </c>
      <c r="C83">
        <v>0</v>
      </c>
      <c r="D83">
        <v>75620.42</v>
      </c>
      <c r="E83">
        <v>342750.15</v>
      </c>
      <c r="F83">
        <v>591816.6</v>
      </c>
      <c r="H83">
        <v>0</v>
      </c>
      <c r="J83">
        <v>0</v>
      </c>
      <c r="M83">
        <v>-468707.54</v>
      </c>
      <c r="N83">
        <v>1774409.19</v>
      </c>
      <c r="P83">
        <v>151407.93</v>
      </c>
      <c r="S83">
        <v>164090</v>
      </c>
      <c r="U83">
        <v>227402</v>
      </c>
      <c r="W83">
        <v>25519.98</v>
      </c>
      <c r="X83">
        <v>20905.7</v>
      </c>
    </row>
    <row r="84" spans="1:24">
      <c r="A84" t="s">
        <v>2946</v>
      </c>
      <c r="B84">
        <v>168513.49</v>
      </c>
      <c r="C84">
        <v>0</v>
      </c>
      <c r="D84">
        <v>57162.85</v>
      </c>
      <c r="E84">
        <v>642680.64</v>
      </c>
      <c r="F84">
        <v>29827.599999999999</v>
      </c>
      <c r="M84">
        <v>-729108.34</v>
      </c>
      <c r="N84">
        <v>1568940.19</v>
      </c>
      <c r="P84">
        <v>131500.81</v>
      </c>
      <c r="S84">
        <v>228440</v>
      </c>
      <c r="U84">
        <v>228440</v>
      </c>
      <c r="W84">
        <v>33659.46</v>
      </c>
      <c r="X84">
        <v>16200.62</v>
      </c>
    </row>
    <row r="85" spans="1:24">
      <c r="A85" t="s">
        <v>2947</v>
      </c>
      <c r="B85">
        <v>386827.29</v>
      </c>
      <c r="C85">
        <v>0</v>
      </c>
      <c r="D85">
        <v>20977.97</v>
      </c>
      <c r="E85">
        <v>299344.19</v>
      </c>
      <c r="F85">
        <v>12358.35</v>
      </c>
      <c r="G85">
        <v>0</v>
      </c>
      <c r="H85">
        <v>0</v>
      </c>
      <c r="J85">
        <v>0</v>
      </c>
      <c r="M85">
        <v>-857620.83</v>
      </c>
      <c r="N85">
        <v>1499346.49</v>
      </c>
      <c r="P85">
        <v>131540.63</v>
      </c>
      <c r="S85">
        <v>148060</v>
      </c>
      <c r="U85">
        <v>148060</v>
      </c>
      <c r="W85">
        <v>40806.019999999997</v>
      </c>
      <c r="X85">
        <v>11302.47</v>
      </c>
    </row>
    <row r="86" spans="1:24">
      <c r="A86" t="s">
        <v>3054</v>
      </c>
      <c r="B86">
        <v>264642.03999999998</v>
      </c>
      <c r="C86">
        <v>0</v>
      </c>
      <c r="D86">
        <v>12488.46</v>
      </c>
      <c r="E86">
        <v>416867.03</v>
      </c>
      <c r="F86">
        <v>15725.53</v>
      </c>
      <c r="H86">
        <v>0</v>
      </c>
      <c r="J86">
        <v>776</v>
      </c>
      <c r="M86">
        <v>-1688714.17</v>
      </c>
      <c r="N86">
        <v>2293429.0699999998</v>
      </c>
      <c r="P86">
        <v>93475.71</v>
      </c>
      <c r="Q86">
        <v>60000</v>
      </c>
      <c r="S86">
        <v>56180</v>
      </c>
      <c r="U86">
        <v>56180</v>
      </c>
      <c r="W86">
        <v>29028.65</v>
      </c>
      <c r="X86">
        <v>8964.9</v>
      </c>
    </row>
    <row r="87" spans="1:24">
      <c r="A87" t="s">
        <v>2948</v>
      </c>
      <c r="B87">
        <v>505482.01</v>
      </c>
      <c r="C87">
        <v>0</v>
      </c>
      <c r="D87">
        <v>55891.24</v>
      </c>
      <c r="E87">
        <v>450983.97</v>
      </c>
      <c r="F87">
        <v>75600.3</v>
      </c>
      <c r="M87">
        <v>1135463.68</v>
      </c>
      <c r="P87">
        <v>5282.32</v>
      </c>
      <c r="S87">
        <v>115030</v>
      </c>
      <c r="U87">
        <v>137098</v>
      </c>
      <c r="W87">
        <v>13009.87</v>
      </c>
      <c r="X87">
        <v>6185.61</v>
      </c>
    </row>
    <row r="88" spans="1:24">
      <c r="A88" t="s">
        <v>2949</v>
      </c>
      <c r="B88">
        <v>387723.25</v>
      </c>
      <c r="C88">
        <v>0</v>
      </c>
      <c r="D88">
        <v>7055.57</v>
      </c>
      <c r="E88">
        <v>2163088.5499999998</v>
      </c>
      <c r="F88">
        <v>71404.53</v>
      </c>
      <c r="M88">
        <v>2670277.84</v>
      </c>
      <c r="P88">
        <v>3604.98</v>
      </c>
      <c r="S88">
        <v>100370</v>
      </c>
      <c r="U88">
        <v>123577</v>
      </c>
      <c r="W88">
        <v>11104.33</v>
      </c>
      <c r="X88">
        <v>3449.59</v>
      </c>
    </row>
    <row r="89" spans="1:24">
      <c r="A89" t="s">
        <v>2950</v>
      </c>
      <c r="B89">
        <v>672430.95</v>
      </c>
      <c r="C89">
        <v>0</v>
      </c>
      <c r="D89">
        <v>14499.66</v>
      </c>
      <c r="E89">
        <v>2028589.64</v>
      </c>
      <c r="F89">
        <v>-37078.76</v>
      </c>
      <c r="M89">
        <v>2724094.23</v>
      </c>
      <c r="P89">
        <v>4699.26</v>
      </c>
      <c r="S89">
        <v>135060</v>
      </c>
      <c r="U89">
        <v>147001</v>
      </c>
      <c r="W89">
        <v>18708.14</v>
      </c>
      <c r="X89">
        <v>12877.86</v>
      </c>
    </row>
    <row r="90" spans="1:24">
      <c r="A90" t="s">
        <v>3043</v>
      </c>
      <c r="B90">
        <v>203795.42</v>
      </c>
      <c r="C90">
        <v>0</v>
      </c>
      <c r="D90">
        <v>15255.48</v>
      </c>
      <c r="E90">
        <v>220806.54</v>
      </c>
      <c r="F90">
        <v>48156.160000000003</v>
      </c>
      <c r="M90">
        <v>516568.53</v>
      </c>
      <c r="P90">
        <v>2413.8000000000002</v>
      </c>
      <c r="S90">
        <v>94800</v>
      </c>
      <c r="U90">
        <v>106413</v>
      </c>
      <c r="W90">
        <v>9354.5</v>
      </c>
      <c r="X90">
        <v>4376.2299999999996</v>
      </c>
    </row>
    <row r="91" spans="1:24">
      <c r="A91" t="s">
        <v>2951</v>
      </c>
      <c r="B91">
        <v>332561.17</v>
      </c>
      <c r="C91">
        <v>0</v>
      </c>
      <c r="D91">
        <v>78781.929999999993</v>
      </c>
      <c r="E91">
        <v>266063.7</v>
      </c>
      <c r="F91">
        <v>-508.98</v>
      </c>
      <c r="J91">
        <v>56.07</v>
      </c>
      <c r="M91">
        <v>-1777299.81</v>
      </c>
      <c r="N91">
        <v>2452917.63</v>
      </c>
      <c r="P91">
        <v>75108.72</v>
      </c>
      <c r="S91">
        <v>128200</v>
      </c>
      <c r="T91">
        <v>1500</v>
      </c>
      <c r="U91">
        <v>167603</v>
      </c>
      <c r="W91">
        <v>27669.31</v>
      </c>
      <c r="X91">
        <v>549.98</v>
      </c>
    </row>
    <row r="92" spans="1:24">
      <c r="A92" t="s">
        <v>2952</v>
      </c>
      <c r="B92">
        <v>86592.94</v>
      </c>
      <c r="C92">
        <v>0</v>
      </c>
      <c r="D92">
        <v>27052.91</v>
      </c>
      <c r="E92">
        <v>5</v>
      </c>
      <c r="F92">
        <v>45567.93</v>
      </c>
      <c r="J92">
        <v>46.73</v>
      </c>
      <c r="M92">
        <v>-1839967.35</v>
      </c>
      <c r="N92">
        <v>1997915.47</v>
      </c>
      <c r="P92">
        <v>75108.72</v>
      </c>
      <c r="S92">
        <v>128200</v>
      </c>
      <c r="T92">
        <v>1500</v>
      </c>
      <c r="U92">
        <v>167603</v>
      </c>
      <c r="W92">
        <v>27669.31</v>
      </c>
      <c r="X92">
        <v>549.98</v>
      </c>
    </row>
    <row r="93" spans="1:24">
      <c r="A93" t="s">
        <v>2953</v>
      </c>
      <c r="B93">
        <v>71097.63</v>
      </c>
      <c r="C93">
        <v>0</v>
      </c>
      <c r="D93">
        <v>45393.4</v>
      </c>
      <c r="E93">
        <v>5</v>
      </c>
      <c r="F93">
        <v>139341.71</v>
      </c>
      <c r="J93">
        <v>46.73</v>
      </c>
      <c r="M93">
        <v>-1900021.98</v>
      </c>
      <c r="N93">
        <v>2154589.06</v>
      </c>
      <c r="P93">
        <v>75108.72</v>
      </c>
      <c r="S93">
        <v>128200</v>
      </c>
      <c r="T93">
        <v>1500</v>
      </c>
      <c r="U93">
        <v>167603</v>
      </c>
      <c r="W93">
        <v>27669.31</v>
      </c>
      <c r="X93">
        <v>549.98</v>
      </c>
    </row>
    <row r="94" spans="1:24">
      <c r="A94" t="s">
        <v>2954</v>
      </c>
      <c r="B94">
        <v>393678.95</v>
      </c>
      <c r="C94">
        <v>0</v>
      </c>
      <c r="D94">
        <v>19381.46</v>
      </c>
      <c r="E94">
        <v>3</v>
      </c>
      <c r="F94">
        <v>9060.85</v>
      </c>
      <c r="J94">
        <v>-453.27</v>
      </c>
      <c r="M94">
        <v>-257926.3</v>
      </c>
      <c r="N94">
        <v>679279.9</v>
      </c>
      <c r="P94">
        <v>75108.72</v>
      </c>
      <c r="S94">
        <v>128200</v>
      </c>
      <c r="T94">
        <v>1500</v>
      </c>
      <c r="U94">
        <v>167603</v>
      </c>
      <c r="W94">
        <v>27669.31</v>
      </c>
      <c r="X94">
        <v>549.98</v>
      </c>
    </row>
    <row r="95" spans="1:24">
      <c r="A95" t="s">
        <v>2955</v>
      </c>
      <c r="B95">
        <v>296319.57</v>
      </c>
      <c r="C95">
        <v>0</v>
      </c>
      <c r="D95">
        <v>7209.85</v>
      </c>
      <c r="E95">
        <v>4043.72</v>
      </c>
      <c r="F95">
        <v>70252.72</v>
      </c>
      <c r="J95">
        <v>46.73</v>
      </c>
      <c r="M95">
        <v>-1928458.6</v>
      </c>
      <c r="N95">
        <v>2305013.7999999998</v>
      </c>
      <c r="P95">
        <v>75108.72</v>
      </c>
      <c r="S95">
        <v>128200</v>
      </c>
      <c r="T95">
        <v>1500</v>
      </c>
      <c r="U95">
        <v>167603</v>
      </c>
      <c r="W95">
        <v>27669.31</v>
      </c>
      <c r="X95">
        <v>549.98</v>
      </c>
    </row>
    <row r="96" spans="1:24">
      <c r="A96" t="s">
        <v>2956</v>
      </c>
      <c r="B96">
        <v>389325.21</v>
      </c>
      <c r="C96">
        <v>0</v>
      </c>
      <c r="D96">
        <v>40795.550000000003</v>
      </c>
      <c r="E96">
        <v>4</v>
      </c>
      <c r="F96">
        <v>6138.9</v>
      </c>
      <c r="J96">
        <v>302.87</v>
      </c>
      <c r="M96">
        <v>167918.86</v>
      </c>
      <c r="N96">
        <v>266818</v>
      </c>
      <c r="P96">
        <v>75108.72</v>
      </c>
      <c r="S96">
        <v>128200</v>
      </c>
      <c r="T96">
        <v>1500</v>
      </c>
      <c r="U96">
        <v>167603</v>
      </c>
      <c r="W96">
        <v>27669.31</v>
      </c>
      <c r="X96">
        <v>549.98</v>
      </c>
    </row>
    <row r="97" spans="1:24">
      <c r="A97" t="s">
        <v>2957</v>
      </c>
      <c r="B97">
        <v>252526.79</v>
      </c>
      <c r="C97">
        <v>0</v>
      </c>
      <c r="D97">
        <v>26914.639999999999</v>
      </c>
      <c r="E97">
        <v>34106</v>
      </c>
      <c r="F97">
        <v>71339.05</v>
      </c>
      <c r="J97">
        <v>2033.64</v>
      </c>
      <c r="M97">
        <v>-1495769.9</v>
      </c>
      <c r="N97">
        <v>1877398.81</v>
      </c>
      <c r="P97">
        <v>75108.72</v>
      </c>
      <c r="S97">
        <v>128200</v>
      </c>
      <c r="T97">
        <v>1500</v>
      </c>
      <c r="U97">
        <v>167603</v>
      </c>
      <c r="W97">
        <v>27669.31</v>
      </c>
      <c r="X97">
        <v>549.98</v>
      </c>
    </row>
    <row r="98" spans="1:24">
      <c r="A98" t="s">
        <v>2958</v>
      </c>
      <c r="B98">
        <v>65249.22</v>
      </c>
      <c r="C98">
        <v>0</v>
      </c>
      <c r="D98">
        <v>51644.14</v>
      </c>
      <c r="E98">
        <v>473771.63</v>
      </c>
      <c r="F98">
        <v>-518.92999999999995</v>
      </c>
      <c r="J98">
        <v>702.48</v>
      </c>
      <c r="M98">
        <v>-216721.96</v>
      </c>
      <c r="N98">
        <v>804941.61</v>
      </c>
      <c r="P98">
        <v>75108.72</v>
      </c>
      <c r="S98">
        <v>128200</v>
      </c>
      <c r="T98">
        <v>1500</v>
      </c>
      <c r="U98">
        <v>167603</v>
      </c>
      <c r="W98">
        <v>27669.31</v>
      </c>
      <c r="X98">
        <v>549.98</v>
      </c>
    </row>
    <row r="99" spans="1:24">
      <c r="A99" t="s">
        <v>2959</v>
      </c>
      <c r="B99">
        <v>247956.17</v>
      </c>
      <c r="C99">
        <v>0</v>
      </c>
      <c r="D99">
        <v>23739.01</v>
      </c>
      <c r="E99">
        <v>3</v>
      </c>
      <c r="F99">
        <v>3949.46</v>
      </c>
      <c r="J99">
        <v>426.73</v>
      </c>
      <c r="M99">
        <v>-2269555.08</v>
      </c>
      <c r="N99">
        <v>2543552.06</v>
      </c>
      <c r="P99">
        <v>75108.72</v>
      </c>
      <c r="S99">
        <v>128200</v>
      </c>
      <c r="T99">
        <v>1500</v>
      </c>
      <c r="U99">
        <v>167603</v>
      </c>
      <c r="W99">
        <v>27669.31</v>
      </c>
      <c r="X99">
        <v>549.98</v>
      </c>
    </row>
    <row r="100" spans="1:24">
      <c r="A100" t="s">
        <v>2960</v>
      </c>
      <c r="B100">
        <v>320567.63</v>
      </c>
      <c r="C100">
        <v>0</v>
      </c>
      <c r="D100">
        <v>26793.39</v>
      </c>
      <c r="E100">
        <v>51905.64</v>
      </c>
      <c r="F100">
        <v>135187.29999999999</v>
      </c>
      <c r="J100">
        <v>1307.48</v>
      </c>
      <c r="M100">
        <v>-1176848.45</v>
      </c>
      <c r="N100">
        <v>1708771</v>
      </c>
      <c r="P100">
        <v>75108.72</v>
      </c>
      <c r="S100">
        <v>128200</v>
      </c>
      <c r="T100">
        <v>1500</v>
      </c>
      <c r="U100">
        <v>167603</v>
      </c>
      <c r="W100">
        <v>27669.31</v>
      </c>
      <c r="X100">
        <v>549.98</v>
      </c>
    </row>
    <row r="101" spans="1:24">
      <c r="A101" t="s">
        <v>2961</v>
      </c>
      <c r="B101">
        <v>115840.79</v>
      </c>
      <c r="C101">
        <v>0</v>
      </c>
      <c r="D101">
        <v>62057.919999999998</v>
      </c>
      <c r="E101">
        <v>59272.9</v>
      </c>
      <c r="F101">
        <v>-69938.960000000006</v>
      </c>
      <c r="J101">
        <v>1979.58</v>
      </c>
      <c r="M101">
        <v>-2102031.17</v>
      </c>
      <c r="N101">
        <v>2266060.31</v>
      </c>
      <c r="P101">
        <v>75108.72</v>
      </c>
      <c r="S101">
        <v>128200</v>
      </c>
      <c r="T101">
        <v>1500</v>
      </c>
      <c r="U101">
        <v>167603</v>
      </c>
      <c r="W101">
        <v>27669.31</v>
      </c>
      <c r="X101">
        <v>549.98</v>
      </c>
    </row>
    <row r="102" spans="1:24">
      <c r="A102" t="s">
        <v>2962</v>
      </c>
      <c r="B102">
        <v>97187.07</v>
      </c>
      <c r="C102">
        <v>0</v>
      </c>
      <c r="D102">
        <v>11582.73</v>
      </c>
      <c r="E102">
        <v>4</v>
      </c>
      <c r="F102">
        <v>3511.76</v>
      </c>
      <c r="J102">
        <v>46.73</v>
      </c>
      <c r="M102">
        <v>-692972.73</v>
      </c>
      <c r="N102">
        <v>803987.63</v>
      </c>
      <c r="P102">
        <v>75108.72</v>
      </c>
      <c r="S102">
        <v>128200</v>
      </c>
      <c r="T102">
        <v>1500</v>
      </c>
      <c r="U102">
        <v>167603</v>
      </c>
      <c r="W102">
        <v>27669.31</v>
      </c>
      <c r="X102">
        <v>549.98</v>
      </c>
    </row>
    <row r="103" spans="1:24">
      <c r="A103" t="s">
        <v>2963</v>
      </c>
      <c r="B103">
        <v>444108.44</v>
      </c>
      <c r="C103">
        <v>0</v>
      </c>
      <c r="D103">
        <v>34450.22</v>
      </c>
      <c r="E103">
        <v>60965.279999999999</v>
      </c>
      <c r="F103">
        <v>3243.74</v>
      </c>
      <c r="J103">
        <v>46.73</v>
      </c>
      <c r="M103">
        <v>-2440959.6</v>
      </c>
      <c r="N103">
        <v>2982456.62</v>
      </c>
      <c r="P103">
        <v>75108.72</v>
      </c>
      <c r="S103">
        <v>128200</v>
      </c>
      <c r="T103">
        <v>1500</v>
      </c>
      <c r="U103">
        <v>167603</v>
      </c>
      <c r="W103">
        <v>27669.31</v>
      </c>
      <c r="X103">
        <v>549.98</v>
      </c>
    </row>
    <row r="104" spans="1:24">
      <c r="A104" t="s">
        <v>2964</v>
      </c>
      <c r="B104">
        <v>107906.49</v>
      </c>
      <c r="C104">
        <v>0</v>
      </c>
      <c r="D104">
        <v>22728.91</v>
      </c>
      <c r="E104">
        <v>5</v>
      </c>
      <c r="F104">
        <v>200205.76</v>
      </c>
      <c r="J104">
        <v>141.16999999999999</v>
      </c>
      <c r="M104">
        <v>-1736504.39</v>
      </c>
      <c r="N104">
        <v>2096504</v>
      </c>
      <c r="P104">
        <v>115767.83</v>
      </c>
      <c r="S104">
        <v>128200</v>
      </c>
      <c r="T104">
        <v>1500</v>
      </c>
      <c r="U104">
        <v>179814</v>
      </c>
      <c r="W104">
        <v>76806.87</v>
      </c>
      <c r="X104">
        <v>3361.58</v>
      </c>
    </row>
    <row r="105" spans="1:24">
      <c r="A105" t="s">
        <v>2965</v>
      </c>
      <c r="B105">
        <v>84520.6</v>
      </c>
      <c r="C105">
        <v>0</v>
      </c>
      <c r="D105">
        <v>55245.91</v>
      </c>
      <c r="E105">
        <v>256991.09</v>
      </c>
      <c r="F105">
        <v>118426.54</v>
      </c>
      <c r="J105">
        <v>101994.95</v>
      </c>
      <c r="M105">
        <v>-3937947.74</v>
      </c>
      <c r="N105">
        <v>4349913</v>
      </c>
      <c r="P105">
        <v>75108.72</v>
      </c>
      <c r="S105">
        <v>128200</v>
      </c>
      <c r="T105">
        <v>1500</v>
      </c>
      <c r="U105">
        <v>167603</v>
      </c>
      <c r="W105">
        <v>27669.31</v>
      </c>
      <c r="X105">
        <v>549.98</v>
      </c>
    </row>
    <row r="106" spans="1:24">
      <c r="A106" t="s">
        <v>2966</v>
      </c>
      <c r="B106">
        <v>312503.73</v>
      </c>
      <c r="C106">
        <v>0</v>
      </c>
      <c r="D106">
        <v>75068.69</v>
      </c>
      <c r="E106">
        <v>201167.33</v>
      </c>
      <c r="F106">
        <v>4386.76</v>
      </c>
      <c r="J106">
        <v>46.73</v>
      </c>
      <c r="M106">
        <v>-758552.19</v>
      </c>
      <c r="N106">
        <v>1350408.04</v>
      </c>
      <c r="P106">
        <v>75108.72</v>
      </c>
      <c r="S106">
        <v>128200</v>
      </c>
      <c r="T106">
        <v>1500</v>
      </c>
      <c r="U106">
        <v>167603</v>
      </c>
      <c r="W106">
        <v>27669.31</v>
      </c>
      <c r="X106">
        <v>549.98</v>
      </c>
    </row>
    <row r="107" spans="1:24">
      <c r="A107" t="s">
        <v>3049</v>
      </c>
      <c r="B107">
        <v>227570.07</v>
      </c>
      <c r="C107">
        <v>0</v>
      </c>
      <c r="D107">
        <v>26906.47</v>
      </c>
      <c r="E107">
        <v>38647.35</v>
      </c>
      <c r="F107">
        <v>17576.36</v>
      </c>
      <c r="J107">
        <v>369.93</v>
      </c>
      <c r="M107">
        <v>-2080594.44</v>
      </c>
      <c r="N107">
        <v>2389700.83</v>
      </c>
      <c r="P107">
        <v>75108.72</v>
      </c>
      <c r="S107">
        <v>128200</v>
      </c>
      <c r="T107">
        <v>1500</v>
      </c>
      <c r="U107">
        <v>167603</v>
      </c>
      <c r="W107">
        <v>27669.31</v>
      </c>
      <c r="X107">
        <v>549.98</v>
      </c>
    </row>
    <row r="108" spans="1:24">
      <c r="A108" t="s">
        <v>3050</v>
      </c>
      <c r="B108">
        <v>248692.65</v>
      </c>
      <c r="C108">
        <v>0</v>
      </c>
      <c r="D108">
        <v>37472.839999999997</v>
      </c>
      <c r="E108">
        <v>114554.62</v>
      </c>
      <c r="F108">
        <v>475.02</v>
      </c>
      <c r="J108">
        <v>46.73</v>
      </c>
      <c r="M108">
        <v>-4985665.6399999997</v>
      </c>
      <c r="N108">
        <v>5385590.1100000003</v>
      </c>
      <c r="P108">
        <v>75108.72</v>
      </c>
      <c r="S108">
        <v>128200</v>
      </c>
      <c r="T108">
        <v>1500</v>
      </c>
      <c r="U108">
        <v>167603</v>
      </c>
      <c r="W108">
        <v>27669.31</v>
      </c>
      <c r="X108">
        <v>549.98</v>
      </c>
    </row>
    <row r="109" spans="1:24">
      <c r="A109" t="s">
        <v>2967</v>
      </c>
      <c r="B109">
        <v>470869.57</v>
      </c>
      <c r="D109">
        <v>61095.199999999997</v>
      </c>
      <c r="E109">
        <v>147485.82</v>
      </c>
      <c r="F109">
        <v>6227.05</v>
      </c>
      <c r="J109">
        <v>0</v>
      </c>
      <c r="M109">
        <v>-1275633.1000000001</v>
      </c>
      <c r="N109">
        <v>1851650.31</v>
      </c>
      <c r="P109">
        <v>213249.36</v>
      </c>
      <c r="S109">
        <v>107640</v>
      </c>
      <c r="T109">
        <v>1500</v>
      </c>
      <c r="U109">
        <v>142484</v>
      </c>
      <c r="W109">
        <v>29350.59</v>
      </c>
      <c r="X109">
        <v>4096.84</v>
      </c>
    </row>
    <row r="110" spans="1:24">
      <c r="A110" t="s">
        <v>2968</v>
      </c>
      <c r="B110">
        <v>384324.45</v>
      </c>
      <c r="C110">
        <v>0</v>
      </c>
      <c r="D110">
        <v>27861.65</v>
      </c>
      <c r="E110">
        <v>492389.4</v>
      </c>
      <c r="F110">
        <v>660798.43000000005</v>
      </c>
      <c r="J110">
        <v>0</v>
      </c>
      <c r="M110">
        <v>88761.600000000006</v>
      </c>
      <c r="N110">
        <v>1448584.45</v>
      </c>
      <c r="P110">
        <v>192067.86</v>
      </c>
      <c r="S110">
        <v>156650</v>
      </c>
      <c r="T110">
        <v>3000</v>
      </c>
      <c r="U110">
        <v>195869</v>
      </c>
      <c r="W110">
        <v>27559.07</v>
      </c>
      <c r="X110">
        <v>33786.910000000003</v>
      </c>
    </row>
    <row r="111" spans="1:24">
      <c r="A111" t="s">
        <v>2969</v>
      </c>
      <c r="B111">
        <v>328084.90000000002</v>
      </c>
      <c r="D111">
        <v>30858.9</v>
      </c>
      <c r="E111">
        <v>224491.88</v>
      </c>
      <c r="F111">
        <v>70933.42</v>
      </c>
      <c r="J111">
        <v>563.21</v>
      </c>
      <c r="M111">
        <v>-1655768.67</v>
      </c>
      <c r="N111">
        <v>2294612.94</v>
      </c>
      <c r="P111">
        <v>237289.43</v>
      </c>
      <c r="R111">
        <v>131.47</v>
      </c>
      <c r="S111">
        <v>165790</v>
      </c>
      <c r="T111">
        <v>1500</v>
      </c>
      <c r="U111">
        <v>214707</v>
      </c>
      <c r="W111">
        <v>89463.45</v>
      </c>
      <c r="X111">
        <v>14726.33</v>
      </c>
    </row>
    <row r="112" spans="1:24">
      <c r="A112" t="s">
        <v>2970</v>
      </c>
      <c r="B112">
        <v>19301.04</v>
      </c>
      <c r="C112">
        <v>0</v>
      </c>
      <c r="D112">
        <v>23551.58</v>
      </c>
      <c r="E112">
        <v>19878.22</v>
      </c>
      <c r="F112">
        <v>29365.06</v>
      </c>
      <c r="J112">
        <v>785.22</v>
      </c>
      <c r="M112">
        <v>-1663487.46</v>
      </c>
      <c r="N112">
        <v>1767292.42</v>
      </c>
      <c r="P112">
        <v>132115.24</v>
      </c>
      <c r="R112">
        <v>394.19</v>
      </c>
      <c r="S112">
        <v>186980</v>
      </c>
      <c r="T112">
        <v>2000</v>
      </c>
      <c r="U112">
        <v>217835</v>
      </c>
      <c r="W112">
        <v>47170.96</v>
      </c>
      <c r="X112">
        <v>3315.25</v>
      </c>
    </row>
    <row r="113" spans="1:24">
      <c r="A113" t="s">
        <v>2971</v>
      </c>
      <c r="B113">
        <v>250947.36</v>
      </c>
      <c r="C113">
        <v>0</v>
      </c>
      <c r="D113">
        <v>3857.72</v>
      </c>
      <c r="E113">
        <v>562968.01</v>
      </c>
      <c r="F113">
        <v>53753.59</v>
      </c>
      <c r="J113">
        <v>0</v>
      </c>
      <c r="M113">
        <v>-976750.96</v>
      </c>
      <c r="N113">
        <v>1775492.61</v>
      </c>
      <c r="P113">
        <v>257914.5</v>
      </c>
      <c r="S113">
        <v>161450</v>
      </c>
      <c r="T113">
        <v>3000</v>
      </c>
      <c r="U113">
        <v>217228</v>
      </c>
      <c r="W113">
        <v>50026.15</v>
      </c>
      <c r="X113">
        <v>13162.82</v>
      </c>
    </row>
    <row r="114" spans="1:24">
      <c r="A114" t="s">
        <v>3051</v>
      </c>
      <c r="B114">
        <v>465098.08</v>
      </c>
      <c r="C114">
        <v>19200</v>
      </c>
      <c r="D114">
        <v>20118.59</v>
      </c>
      <c r="E114">
        <v>153325.04999999999</v>
      </c>
      <c r="F114">
        <v>47016.15</v>
      </c>
      <c r="J114">
        <v>-2205</v>
      </c>
      <c r="M114">
        <v>-1796129.5</v>
      </c>
      <c r="N114">
        <v>2441491.2400000002</v>
      </c>
      <c r="P114">
        <v>212673.63</v>
      </c>
      <c r="S114">
        <v>143620</v>
      </c>
      <c r="T114">
        <v>1500</v>
      </c>
      <c r="U114">
        <v>174540</v>
      </c>
      <c r="W114">
        <v>82995.5</v>
      </c>
      <c r="X114">
        <v>5194.5</v>
      </c>
    </row>
    <row r="115" spans="1:24">
      <c r="A115" t="s">
        <v>2972</v>
      </c>
      <c r="B115">
        <v>818226.95</v>
      </c>
      <c r="C115">
        <v>0</v>
      </c>
      <c r="D115">
        <v>58433.25</v>
      </c>
      <c r="E115">
        <v>77358.5</v>
      </c>
      <c r="F115">
        <v>142386.28</v>
      </c>
      <c r="J115">
        <v>60037.38</v>
      </c>
      <c r="M115">
        <v>-909797.79</v>
      </c>
      <c r="N115">
        <v>1753510.53</v>
      </c>
      <c r="P115">
        <v>331367.62</v>
      </c>
      <c r="S115">
        <v>260740</v>
      </c>
      <c r="U115">
        <v>334886</v>
      </c>
      <c r="W115">
        <v>29363.54</v>
      </c>
      <c r="X115">
        <v>5683.22</v>
      </c>
    </row>
    <row r="116" spans="1:24">
      <c r="A116" t="s">
        <v>2973</v>
      </c>
      <c r="B116">
        <v>878134.36</v>
      </c>
      <c r="C116">
        <v>0</v>
      </c>
      <c r="D116">
        <v>94662.36</v>
      </c>
      <c r="E116">
        <v>120443.1</v>
      </c>
      <c r="F116">
        <v>60954.55</v>
      </c>
      <c r="J116">
        <v>770.93</v>
      </c>
      <c r="M116">
        <v>-1655821.76</v>
      </c>
      <c r="N116">
        <v>2570940.36</v>
      </c>
      <c r="P116">
        <v>430762.74</v>
      </c>
      <c r="S116">
        <v>176200</v>
      </c>
      <c r="U116">
        <v>285918</v>
      </c>
      <c r="W116">
        <v>78009.67</v>
      </c>
      <c r="X116">
        <v>4730.2299999999996</v>
      </c>
    </row>
    <row r="117" spans="1:24">
      <c r="A117" t="s">
        <v>2974</v>
      </c>
      <c r="B117">
        <v>682037.89</v>
      </c>
      <c r="C117">
        <v>0</v>
      </c>
      <c r="D117">
        <v>23898.99</v>
      </c>
      <c r="E117">
        <v>963667.45</v>
      </c>
      <c r="F117">
        <v>146233.46</v>
      </c>
      <c r="J117">
        <v>0</v>
      </c>
      <c r="M117">
        <v>-587962.07999999996</v>
      </c>
      <c r="N117">
        <v>2193906.69</v>
      </c>
      <c r="P117">
        <v>351605.98</v>
      </c>
      <c r="S117">
        <v>246180</v>
      </c>
      <c r="U117">
        <v>321154</v>
      </c>
      <c r="V117">
        <v>960</v>
      </c>
      <c r="W117">
        <v>42916.2</v>
      </c>
      <c r="X117">
        <v>19075.099999999999</v>
      </c>
    </row>
    <row r="118" spans="1:24">
      <c r="A118" t="s">
        <v>2975</v>
      </c>
      <c r="B118">
        <v>466144.13</v>
      </c>
      <c r="C118">
        <v>0</v>
      </c>
      <c r="D118">
        <v>52572.49</v>
      </c>
      <c r="E118">
        <v>269445.56</v>
      </c>
      <c r="F118">
        <v>86005.35</v>
      </c>
      <c r="J118">
        <v>0</v>
      </c>
      <c r="M118">
        <v>-1387037.34</v>
      </c>
      <c r="N118">
        <v>2140701.11</v>
      </c>
      <c r="P118">
        <v>191594.85</v>
      </c>
      <c r="S118">
        <v>75940</v>
      </c>
      <c r="U118">
        <v>111282</v>
      </c>
      <c r="W118">
        <v>23481.09</v>
      </c>
      <c r="X118">
        <v>12268</v>
      </c>
    </row>
    <row r="119" spans="1:24">
      <c r="A119" t="s">
        <v>2976</v>
      </c>
      <c r="B119">
        <v>772893.38</v>
      </c>
      <c r="C119">
        <v>0</v>
      </c>
      <c r="D119">
        <v>11506.01</v>
      </c>
      <c r="E119">
        <v>191486.86</v>
      </c>
      <c r="F119">
        <v>167912.78</v>
      </c>
      <c r="J119">
        <v>0</v>
      </c>
      <c r="M119">
        <v>-1958776.25</v>
      </c>
      <c r="N119">
        <v>2916966.34</v>
      </c>
      <c r="P119">
        <v>321162.51</v>
      </c>
      <c r="S119">
        <v>297460</v>
      </c>
      <c r="U119">
        <v>368752</v>
      </c>
      <c r="W119">
        <v>44862.65</v>
      </c>
      <c r="X119">
        <v>19198.919999999998</v>
      </c>
    </row>
    <row r="120" spans="1:24">
      <c r="A120" t="s">
        <v>2977</v>
      </c>
      <c r="B120">
        <v>847752.45</v>
      </c>
      <c r="C120">
        <v>0</v>
      </c>
      <c r="D120">
        <v>19875.22</v>
      </c>
      <c r="E120">
        <v>2081542</v>
      </c>
      <c r="F120">
        <v>617015.44999999995</v>
      </c>
      <c r="J120">
        <v>430</v>
      </c>
      <c r="M120">
        <v>2155597.7799999998</v>
      </c>
      <c r="N120">
        <v>1273796.02</v>
      </c>
      <c r="P120">
        <v>295756.82</v>
      </c>
      <c r="S120">
        <v>128340</v>
      </c>
      <c r="U120">
        <v>196914</v>
      </c>
      <c r="W120">
        <v>59738.48</v>
      </c>
      <c r="X120">
        <v>31083.02</v>
      </c>
    </row>
    <row r="121" spans="1:24">
      <c r="A121" t="s">
        <v>2978</v>
      </c>
      <c r="B121">
        <v>929657.47</v>
      </c>
      <c r="C121">
        <v>0</v>
      </c>
      <c r="D121">
        <v>60561.85</v>
      </c>
      <c r="E121">
        <v>940120.9</v>
      </c>
      <c r="F121">
        <v>217932.24</v>
      </c>
      <c r="J121">
        <v>0</v>
      </c>
      <c r="M121">
        <v>424340.41</v>
      </c>
      <c r="N121">
        <v>1503797.2</v>
      </c>
      <c r="P121">
        <v>392085.67</v>
      </c>
      <c r="S121">
        <v>257650</v>
      </c>
      <c r="U121">
        <v>346949.74</v>
      </c>
      <c r="W121">
        <v>48457.36</v>
      </c>
      <c r="X121">
        <v>10156.219999999999</v>
      </c>
    </row>
    <row r="122" spans="1:24">
      <c r="A122" t="s">
        <v>2979</v>
      </c>
      <c r="B122">
        <v>901430.45</v>
      </c>
      <c r="C122">
        <v>0</v>
      </c>
      <c r="D122">
        <v>37180.28</v>
      </c>
      <c r="E122">
        <v>370398.33</v>
      </c>
      <c r="F122">
        <v>102289.72</v>
      </c>
      <c r="J122">
        <v>0</v>
      </c>
      <c r="M122">
        <v>-332497.03999999998</v>
      </c>
      <c r="N122">
        <v>1567499.51</v>
      </c>
      <c r="P122">
        <v>279271.05</v>
      </c>
      <c r="S122">
        <v>214380</v>
      </c>
      <c r="U122">
        <v>269643</v>
      </c>
      <c r="W122">
        <v>29904.74</v>
      </c>
      <c r="X122">
        <v>7802</v>
      </c>
    </row>
    <row r="123" spans="1:24">
      <c r="A123" t="s">
        <v>3055</v>
      </c>
      <c r="B123">
        <v>467384.43</v>
      </c>
      <c r="C123">
        <v>0</v>
      </c>
      <c r="D123">
        <v>27496.85</v>
      </c>
      <c r="E123">
        <v>403242.8</v>
      </c>
      <c r="F123">
        <v>100366.54</v>
      </c>
      <c r="J123">
        <v>444</v>
      </c>
      <c r="M123">
        <v>-1655732.67</v>
      </c>
      <c r="N123">
        <v>2486417.9700000002</v>
      </c>
      <c r="P123">
        <v>247129.08</v>
      </c>
      <c r="S123">
        <v>151810</v>
      </c>
      <c r="U123">
        <v>202252</v>
      </c>
      <c r="W123">
        <v>30628.39</v>
      </c>
      <c r="X123">
        <v>14384.37</v>
      </c>
    </row>
    <row r="124" spans="1:24">
      <c r="A124" t="s">
        <v>3056</v>
      </c>
      <c r="B124">
        <v>800917.1</v>
      </c>
      <c r="C124">
        <v>0</v>
      </c>
      <c r="D124">
        <v>20594.330000000002</v>
      </c>
      <c r="E124">
        <v>202227.76</v>
      </c>
      <c r="F124">
        <v>556399.44999999995</v>
      </c>
      <c r="J124">
        <v>207.74</v>
      </c>
      <c r="M124">
        <v>-1203261.8500000001</v>
      </c>
      <c r="N124">
        <v>2517902.33</v>
      </c>
      <c r="P124">
        <v>272486.84000000003</v>
      </c>
      <c r="Q124">
        <v>156000</v>
      </c>
      <c r="S124">
        <v>101700</v>
      </c>
      <c r="U124">
        <v>162381</v>
      </c>
      <c r="W124">
        <v>71071.72</v>
      </c>
      <c r="X124">
        <v>23681.200000000001</v>
      </c>
    </row>
    <row r="125" spans="1:24">
      <c r="A125" t="s">
        <v>2980</v>
      </c>
      <c r="B125">
        <v>938155.3</v>
      </c>
      <c r="C125">
        <v>0</v>
      </c>
      <c r="D125">
        <v>56339.79</v>
      </c>
      <c r="E125">
        <v>13275.33</v>
      </c>
      <c r="F125">
        <v>59290.99</v>
      </c>
      <c r="M125">
        <v>-1392520.58</v>
      </c>
      <c r="N125">
        <v>2171633.4300000002</v>
      </c>
      <c r="P125">
        <v>373676.56</v>
      </c>
      <c r="U125">
        <v>48483</v>
      </c>
      <c r="W125">
        <v>32035.56</v>
      </c>
      <c r="X125">
        <v>2084.44</v>
      </c>
    </row>
    <row r="126" spans="1:24">
      <c r="A126" t="s">
        <v>2981</v>
      </c>
      <c r="B126">
        <v>604967.92000000004</v>
      </c>
      <c r="C126">
        <v>0</v>
      </c>
      <c r="D126">
        <v>145676.76999999999</v>
      </c>
      <c r="E126">
        <v>8</v>
      </c>
      <c r="F126">
        <v>171467.85</v>
      </c>
      <c r="J126">
        <v>150.1</v>
      </c>
      <c r="M126">
        <v>-1537870.25</v>
      </c>
      <c r="N126">
        <v>1977387.82</v>
      </c>
      <c r="P126">
        <v>574072.61</v>
      </c>
      <c r="U126">
        <v>53567</v>
      </c>
      <c r="W126">
        <v>28493.86</v>
      </c>
      <c r="X126">
        <v>7346.38</v>
      </c>
    </row>
    <row r="127" spans="1:24">
      <c r="A127" t="s">
        <v>2982</v>
      </c>
      <c r="B127">
        <v>442671.22</v>
      </c>
      <c r="C127">
        <v>0</v>
      </c>
      <c r="D127">
        <v>35961.019999999997</v>
      </c>
      <c r="E127">
        <v>117535.4</v>
      </c>
      <c r="F127">
        <v>94632.33</v>
      </c>
      <c r="J127">
        <v>1987.75</v>
      </c>
      <c r="M127">
        <v>-1415371.96</v>
      </c>
      <c r="N127">
        <v>1774116.27</v>
      </c>
      <c r="P127">
        <v>348986.29</v>
      </c>
      <c r="U127">
        <v>33282</v>
      </c>
      <c r="W127">
        <v>31200.27</v>
      </c>
      <c r="X127">
        <v>4531.1099999999997</v>
      </c>
    </row>
    <row r="128" spans="1:24">
      <c r="A128" t="s">
        <v>2983</v>
      </c>
      <c r="B128">
        <v>1330681.1499999999</v>
      </c>
      <c r="C128">
        <v>0</v>
      </c>
      <c r="D128">
        <v>148910.24</v>
      </c>
      <c r="E128">
        <v>84878.76</v>
      </c>
      <c r="F128">
        <v>98702.63</v>
      </c>
      <c r="J128">
        <v>844</v>
      </c>
      <c r="M128">
        <v>-607514.43999999994</v>
      </c>
      <c r="N128">
        <v>1942485.74</v>
      </c>
      <c r="P128">
        <v>422886.54</v>
      </c>
      <c r="U128">
        <v>26610</v>
      </c>
      <c r="W128">
        <v>81354.649999999994</v>
      </c>
      <c r="X128">
        <v>5764.41</v>
      </c>
    </row>
    <row r="129" spans="1:24">
      <c r="A129" t="s">
        <v>2984</v>
      </c>
      <c r="B129">
        <v>1326704.8799999999</v>
      </c>
      <c r="C129">
        <v>0</v>
      </c>
      <c r="D129">
        <v>50872.68</v>
      </c>
      <c r="E129">
        <v>120392.4</v>
      </c>
      <c r="F129">
        <v>347791.19</v>
      </c>
      <c r="M129">
        <v>-1109080.07</v>
      </c>
      <c r="N129">
        <v>2436322.09</v>
      </c>
      <c r="P129">
        <v>629981.69999999995</v>
      </c>
      <c r="U129">
        <v>60739</v>
      </c>
      <c r="W129">
        <v>60176.85</v>
      </c>
      <c r="X129">
        <v>12321.72</v>
      </c>
    </row>
    <row r="130" spans="1:24">
      <c r="A130" t="s">
        <v>2985</v>
      </c>
      <c r="B130">
        <v>414529.78</v>
      </c>
      <c r="C130">
        <v>0</v>
      </c>
      <c r="D130">
        <v>86173.3</v>
      </c>
      <c r="E130">
        <v>170510.92</v>
      </c>
      <c r="F130">
        <v>88472.39</v>
      </c>
      <c r="J130">
        <v>440</v>
      </c>
      <c r="M130">
        <v>-1233716.8700000001</v>
      </c>
      <c r="N130">
        <v>1752442.7</v>
      </c>
      <c r="P130">
        <v>326843.48</v>
      </c>
      <c r="U130">
        <v>33785</v>
      </c>
      <c r="W130">
        <v>48684.03</v>
      </c>
      <c r="X130">
        <v>12853.89</v>
      </c>
    </row>
    <row r="131" spans="1:24">
      <c r="A131" t="s">
        <v>2986</v>
      </c>
      <c r="B131">
        <v>561487.21</v>
      </c>
      <c r="C131">
        <v>0</v>
      </c>
      <c r="D131">
        <v>74159.42</v>
      </c>
      <c r="E131">
        <v>183364.31</v>
      </c>
      <c r="F131">
        <v>71841.55</v>
      </c>
      <c r="J131">
        <v>220</v>
      </c>
      <c r="M131">
        <v>-2086934.38</v>
      </c>
      <c r="N131">
        <v>2586652.75</v>
      </c>
      <c r="P131">
        <v>461987.17</v>
      </c>
      <c r="U131">
        <v>46157</v>
      </c>
      <c r="W131">
        <v>23939.19</v>
      </c>
      <c r="X131">
        <v>6681.86</v>
      </c>
    </row>
    <row r="132" spans="1:24">
      <c r="A132" t="s">
        <v>2987</v>
      </c>
      <c r="B132">
        <v>886549.02</v>
      </c>
      <c r="C132">
        <v>0</v>
      </c>
      <c r="D132">
        <v>190670.58</v>
      </c>
      <c r="E132">
        <v>13008.59</v>
      </c>
      <c r="F132">
        <v>151129.34</v>
      </c>
      <c r="J132">
        <v>220</v>
      </c>
      <c r="M132">
        <v>-1044038.62</v>
      </c>
      <c r="N132">
        <v>1898238.82</v>
      </c>
      <c r="P132">
        <v>502177.54</v>
      </c>
      <c r="U132">
        <v>57646</v>
      </c>
      <c r="W132">
        <v>52816.15</v>
      </c>
      <c r="X132">
        <v>4778.0600000000004</v>
      </c>
    </row>
    <row r="133" spans="1:24">
      <c r="A133" t="s">
        <v>2988</v>
      </c>
      <c r="B133">
        <v>1042845.19</v>
      </c>
      <c r="C133">
        <v>0</v>
      </c>
      <c r="D133">
        <v>65750.28</v>
      </c>
      <c r="E133">
        <v>169121.04</v>
      </c>
      <c r="F133">
        <v>113601.29</v>
      </c>
      <c r="M133">
        <v>-1719795.39</v>
      </c>
      <c r="N133">
        <v>2434424.27</v>
      </c>
      <c r="P133">
        <v>772135.75</v>
      </c>
      <c r="U133">
        <v>35214</v>
      </c>
      <c r="W133">
        <v>29466.28</v>
      </c>
      <c r="X133">
        <v>13337.47</v>
      </c>
    </row>
    <row r="134" spans="1:24">
      <c r="A134" t="s">
        <v>2989</v>
      </c>
      <c r="B134">
        <v>628943.97</v>
      </c>
      <c r="C134">
        <v>0</v>
      </c>
      <c r="D134">
        <v>62772.69</v>
      </c>
      <c r="E134">
        <v>265377.75</v>
      </c>
      <c r="F134">
        <v>19737.32</v>
      </c>
      <c r="J134">
        <v>0</v>
      </c>
      <c r="M134">
        <v>-1658626.46</v>
      </c>
      <c r="N134">
        <v>2150215.54</v>
      </c>
      <c r="P134">
        <v>672752.33</v>
      </c>
      <c r="U134">
        <v>71268</v>
      </c>
      <c r="W134">
        <v>108152.56</v>
      </c>
      <c r="X134">
        <v>8089.12</v>
      </c>
    </row>
    <row r="135" spans="1:24">
      <c r="A135" t="s">
        <v>3052</v>
      </c>
      <c r="B135">
        <v>588105.6</v>
      </c>
      <c r="C135">
        <v>0</v>
      </c>
      <c r="D135">
        <v>2704.28</v>
      </c>
      <c r="E135">
        <v>126097.74</v>
      </c>
      <c r="F135">
        <v>51090.31</v>
      </c>
      <c r="J135">
        <v>220</v>
      </c>
      <c r="M135">
        <v>-1186217.42</v>
      </c>
      <c r="N135">
        <v>1699412.19</v>
      </c>
      <c r="P135">
        <v>316974.13</v>
      </c>
      <c r="U135">
        <v>20347</v>
      </c>
      <c r="W135">
        <v>38406.81</v>
      </c>
      <c r="X135">
        <v>3637.16</v>
      </c>
    </row>
    <row r="136" spans="1:24">
      <c r="A136" t="s">
        <v>2990</v>
      </c>
      <c r="B136">
        <v>877124.38</v>
      </c>
      <c r="C136">
        <v>0</v>
      </c>
      <c r="D136">
        <v>115016.02</v>
      </c>
      <c r="E136">
        <v>694891.1</v>
      </c>
      <c r="F136">
        <v>709477.58</v>
      </c>
      <c r="J136">
        <v>99006.8</v>
      </c>
      <c r="L136">
        <v>-1077115.68</v>
      </c>
      <c r="N136">
        <v>3628521.74</v>
      </c>
      <c r="P136">
        <v>514200.67</v>
      </c>
      <c r="S136">
        <v>472624</v>
      </c>
      <c r="T136">
        <v>10500</v>
      </c>
      <c r="U136">
        <v>556819</v>
      </c>
      <c r="W136">
        <v>667028.74</v>
      </c>
      <c r="X136">
        <v>20230.71</v>
      </c>
    </row>
    <row r="137" spans="1:24">
      <c r="A137" t="s">
        <v>2991</v>
      </c>
      <c r="B137">
        <v>251886.3</v>
      </c>
      <c r="C137">
        <v>0</v>
      </c>
      <c r="D137">
        <v>75723.42</v>
      </c>
      <c r="E137">
        <v>1179508.46</v>
      </c>
      <c r="F137">
        <v>402211.7</v>
      </c>
      <c r="J137">
        <v>114050</v>
      </c>
      <c r="L137">
        <v>1516554.98</v>
      </c>
      <c r="N137">
        <v>365872.84</v>
      </c>
      <c r="P137">
        <v>330664.02</v>
      </c>
      <c r="S137">
        <v>175031.5</v>
      </c>
      <c r="T137">
        <v>1500</v>
      </c>
      <c r="U137">
        <v>212471.5</v>
      </c>
      <c r="W137">
        <v>345848.72</v>
      </c>
      <c r="X137">
        <v>22360.74</v>
      </c>
    </row>
    <row r="138" spans="1:24">
      <c r="A138" t="s">
        <v>2992</v>
      </c>
      <c r="B138">
        <v>400124.51</v>
      </c>
      <c r="C138">
        <v>0</v>
      </c>
      <c r="D138">
        <v>194151.58</v>
      </c>
      <c r="E138">
        <v>80208.14</v>
      </c>
      <c r="F138">
        <v>59647.199999999997</v>
      </c>
      <c r="J138">
        <v>205384</v>
      </c>
      <c r="L138">
        <v>-1519592.63</v>
      </c>
      <c r="N138">
        <v>2122751.4700000002</v>
      </c>
      <c r="P138">
        <v>307944.45</v>
      </c>
      <c r="S138">
        <v>211137.5</v>
      </c>
      <c r="T138">
        <v>3000</v>
      </c>
      <c r="U138">
        <v>276696.5</v>
      </c>
      <c r="W138">
        <v>314802.52</v>
      </c>
      <c r="X138">
        <v>2844.34</v>
      </c>
    </row>
    <row r="139" spans="1:24">
      <c r="A139" t="s">
        <v>2993</v>
      </c>
      <c r="B139">
        <v>742965.43</v>
      </c>
      <c r="C139">
        <v>0</v>
      </c>
      <c r="D139">
        <v>118380.14</v>
      </c>
      <c r="E139">
        <v>1829783.91</v>
      </c>
      <c r="F139">
        <v>183741.57</v>
      </c>
      <c r="J139">
        <v>165000</v>
      </c>
      <c r="L139">
        <v>2028064.37</v>
      </c>
      <c r="N139">
        <v>765116.2</v>
      </c>
      <c r="P139">
        <v>292102.78000000003</v>
      </c>
      <c r="S139">
        <v>207893</v>
      </c>
      <c r="T139">
        <v>1500</v>
      </c>
      <c r="U139">
        <v>260366</v>
      </c>
      <c r="W139">
        <v>295942.69</v>
      </c>
      <c r="X139">
        <v>22994.11</v>
      </c>
    </row>
    <row r="140" spans="1:24">
      <c r="A140" t="s">
        <v>2994</v>
      </c>
      <c r="B140">
        <v>278826.37</v>
      </c>
      <c r="C140">
        <v>0</v>
      </c>
      <c r="D140">
        <v>98072.85</v>
      </c>
      <c r="E140">
        <v>62441.06</v>
      </c>
      <c r="F140">
        <v>693429.33</v>
      </c>
      <c r="J140">
        <v>-15160</v>
      </c>
      <c r="L140">
        <v>-1975188.72</v>
      </c>
      <c r="N140">
        <v>3234091.19</v>
      </c>
      <c r="P140">
        <v>353549.67</v>
      </c>
      <c r="S140">
        <v>121509.5</v>
      </c>
      <c r="T140">
        <v>1500</v>
      </c>
      <c r="U140">
        <v>164355.5</v>
      </c>
      <c r="W140">
        <v>393700.59</v>
      </c>
      <c r="X140">
        <v>24163.439999999999</v>
      </c>
    </row>
    <row r="141" spans="1:24">
      <c r="A141" t="s">
        <v>2995</v>
      </c>
      <c r="B141">
        <v>115914.52</v>
      </c>
      <c r="C141">
        <v>9800</v>
      </c>
      <c r="D141">
        <v>135302.48000000001</v>
      </c>
      <c r="E141">
        <v>404423.04</v>
      </c>
      <c r="F141">
        <v>74368.960000000006</v>
      </c>
      <c r="L141">
        <v>-1020153.28</v>
      </c>
      <c r="N141">
        <v>1809525.85</v>
      </c>
      <c r="P141">
        <v>379511.99</v>
      </c>
      <c r="S141">
        <v>150765</v>
      </c>
      <c r="T141">
        <v>1500</v>
      </c>
      <c r="U141">
        <v>177108</v>
      </c>
      <c r="W141">
        <v>380922.01</v>
      </c>
      <c r="X141">
        <v>10748.05</v>
      </c>
    </row>
    <row r="142" spans="1:24">
      <c r="A142" t="s">
        <v>2996</v>
      </c>
      <c r="B142">
        <v>252931.75</v>
      </c>
      <c r="C142">
        <v>0</v>
      </c>
      <c r="D142">
        <v>152269.22</v>
      </c>
      <c r="E142">
        <v>913055.14</v>
      </c>
      <c r="F142">
        <v>786557.75</v>
      </c>
      <c r="J142">
        <v>13678</v>
      </c>
      <c r="L142">
        <v>1154674.74</v>
      </c>
      <c r="N142">
        <v>1034850.95</v>
      </c>
      <c r="P142">
        <v>383278.87</v>
      </c>
      <c r="S142">
        <v>158270</v>
      </c>
      <c r="T142">
        <v>1500</v>
      </c>
      <c r="U142">
        <v>227250</v>
      </c>
      <c r="W142">
        <v>384757.46</v>
      </c>
      <c r="X142">
        <v>13446.24</v>
      </c>
    </row>
    <row r="143" spans="1:24">
      <c r="A143" t="s">
        <v>2997</v>
      </c>
      <c r="B143">
        <v>410357.99</v>
      </c>
      <c r="C143">
        <v>0</v>
      </c>
      <c r="D143">
        <v>79965.440000000002</v>
      </c>
      <c r="E143">
        <v>109610.69</v>
      </c>
      <c r="F143">
        <v>37595.379999999997</v>
      </c>
      <c r="J143">
        <v>48304.9</v>
      </c>
      <c r="L143">
        <v>-1184545.1399999999</v>
      </c>
      <c r="N143">
        <v>1778360.15</v>
      </c>
      <c r="P143">
        <v>199771.25</v>
      </c>
      <c r="S143">
        <v>189228</v>
      </c>
      <c r="T143">
        <v>3000</v>
      </c>
      <c r="U143">
        <v>192228</v>
      </c>
      <c r="W143">
        <v>192892.47</v>
      </c>
      <c r="X143">
        <v>4941.6899999999996</v>
      </c>
    </row>
    <row r="144" spans="1:24">
      <c r="A144" t="s">
        <v>2998</v>
      </c>
      <c r="B144">
        <v>276617.58</v>
      </c>
      <c r="C144">
        <v>0</v>
      </c>
      <c r="D144">
        <v>172797.8</v>
      </c>
      <c r="E144">
        <v>493142.43</v>
      </c>
      <c r="F144">
        <v>5586.23</v>
      </c>
      <c r="J144">
        <v>217899.25</v>
      </c>
      <c r="L144">
        <v>-1677638.01</v>
      </c>
      <c r="N144">
        <v>2463401.71</v>
      </c>
      <c r="P144">
        <v>324331.75</v>
      </c>
      <c r="S144">
        <v>168129.5</v>
      </c>
      <c r="T144">
        <v>1500</v>
      </c>
      <c r="U144">
        <v>206157.5</v>
      </c>
      <c r="W144">
        <v>313068.49</v>
      </c>
      <c r="X144">
        <v>12491.67</v>
      </c>
    </row>
    <row r="145" spans="1:25">
      <c r="A145" t="s">
        <v>2999</v>
      </c>
      <c r="B145">
        <v>600609.12</v>
      </c>
      <c r="C145">
        <v>0</v>
      </c>
      <c r="D145">
        <v>570290.86</v>
      </c>
      <c r="E145">
        <v>24575.91</v>
      </c>
      <c r="F145">
        <v>24460.74</v>
      </c>
      <c r="J145">
        <v>90011.17</v>
      </c>
      <c r="L145">
        <v>-897136.65</v>
      </c>
      <c r="N145">
        <v>1748544.54</v>
      </c>
      <c r="P145">
        <v>534449.78</v>
      </c>
      <c r="S145">
        <v>269664.5</v>
      </c>
      <c r="T145">
        <v>1500</v>
      </c>
      <c r="U145">
        <v>300633.5</v>
      </c>
      <c r="W145">
        <v>186198.08</v>
      </c>
      <c r="X145">
        <v>4137.63</v>
      </c>
    </row>
    <row r="146" spans="1:25">
      <c r="A146" t="s">
        <v>3000</v>
      </c>
      <c r="B146">
        <v>495732.84</v>
      </c>
      <c r="C146">
        <v>0</v>
      </c>
      <c r="D146">
        <v>91741.89</v>
      </c>
      <c r="E146">
        <v>1069179.48</v>
      </c>
      <c r="F146">
        <v>52822.15</v>
      </c>
      <c r="L146">
        <v>1209491.26</v>
      </c>
      <c r="N146">
        <v>577706.88</v>
      </c>
      <c r="P146">
        <v>393606.95</v>
      </c>
      <c r="S146">
        <v>269129</v>
      </c>
      <c r="T146">
        <v>1500</v>
      </c>
      <c r="U146">
        <v>327198</v>
      </c>
      <c r="W146">
        <v>376488.16</v>
      </c>
      <c r="X146">
        <v>13136.16</v>
      </c>
    </row>
    <row r="147" spans="1:25">
      <c r="A147" t="s">
        <v>3001</v>
      </c>
      <c r="B147">
        <v>1371740.59</v>
      </c>
      <c r="C147">
        <v>0</v>
      </c>
      <c r="D147">
        <v>120410.07</v>
      </c>
      <c r="E147">
        <v>63526.36</v>
      </c>
      <c r="F147">
        <v>89167.45</v>
      </c>
      <c r="J147">
        <v>199923.38</v>
      </c>
      <c r="L147">
        <v>-1607109.34</v>
      </c>
      <c r="N147">
        <v>3628551.99</v>
      </c>
      <c r="P147">
        <v>564036.44999999995</v>
      </c>
      <c r="S147">
        <v>298508</v>
      </c>
      <c r="T147">
        <v>1500</v>
      </c>
      <c r="U147">
        <v>338929</v>
      </c>
      <c r="W147">
        <v>1098305.3899999999</v>
      </c>
      <c r="X147">
        <v>3331.62</v>
      </c>
    </row>
    <row r="148" spans="1:25">
      <c r="A148" t="s">
        <v>3002</v>
      </c>
      <c r="B148">
        <v>740752.96</v>
      </c>
      <c r="C148">
        <v>0</v>
      </c>
      <c r="D148">
        <v>398467.35</v>
      </c>
      <c r="E148">
        <v>456979.51</v>
      </c>
      <c r="F148">
        <v>58768.42</v>
      </c>
      <c r="J148">
        <v>200832</v>
      </c>
      <c r="L148">
        <v>-710280.34</v>
      </c>
      <c r="N148">
        <v>2252597.11</v>
      </c>
      <c r="P148">
        <v>371636.94</v>
      </c>
      <c r="S148">
        <v>215740</v>
      </c>
      <c r="T148">
        <v>3000</v>
      </c>
      <c r="U148">
        <v>262696</v>
      </c>
      <c r="W148">
        <v>391939.39</v>
      </c>
      <c r="X148">
        <v>8422.08</v>
      </c>
    </row>
    <row r="149" spans="1:25">
      <c r="A149" t="s">
        <v>3003</v>
      </c>
      <c r="B149">
        <v>197468.99</v>
      </c>
      <c r="C149">
        <v>0</v>
      </c>
      <c r="D149">
        <v>39005.64</v>
      </c>
      <c r="E149">
        <v>1213837.98</v>
      </c>
      <c r="F149">
        <v>14092.32</v>
      </c>
      <c r="J149">
        <v>43632</v>
      </c>
      <c r="L149">
        <v>875914.91</v>
      </c>
      <c r="N149">
        <v>605433.22</v>
      </c>
      <c r="P149">
        <v>201317.23</v>
      </c>
      <c r="S149">
        <v>133518</v>
      </c>
      <c r="U149">
        <v>177365</v>
      </c>
      <c r="W149">
        <v>200468.93</v>
      </c>
      <c r="X149">
        <v>11926.5</v>
      </c>
    </row>
    <row r="150" spans="1:25">
      <c r="A150" t="s">
        <v>3004</v>
      </c>
      <c r="B150">
        <v>230295.55</v>
      </c>
      <c r="C150">
        <v>0</v>
      </c>
      <c r="D150">
        <v>119699.09</v>
      </c>
      <c r="E150">
        <v>1246785.25</v>
      </c>
      <c r="F150">
        <v>19621.330000000002</v>
      </c>
      <c r="J150">
        <v>60316.54</v>
      </c>
      <c r="L150">
        <v>927555.26</v>
      </c>
      <c r="N150">
        <v>698047.3</v>
      </c>
      <c r="P150">
        <v>180512.48</v>
      </c>
      <c r="S150">
        <v>185064</v>
      </c>
      <c r="T150">
        <v>3000</v>
      </c>
      <c r="U150">
        <v>225977</v>
      </c>
      <c r="W150">
        <v>185730.58</v>
      </c>
      <c r="X150">
        <v>9686.7800000000007</v>
      </c>
    </row>
    <row r="151" spans="1:25">
      <c r="A151" t="s">
        <v>3005</v>
      </c>
      <c r="B151">
        <v>71608.09</v>
      </c>
      <c r="C151">
        <v>0</v>
      </c>
      <c r="D151">
        <v>181145.04</v>
      </c>
      <c r="E151">
        <v>874839.94</v>
      </c>
      <c r="F151">
        <v>21746.43</v>
      </c>
      <c r="J151">
        <v>55590.33</v>
      </c>
      <c r="L151">
        <v>587481.24</v>
      </c>
      <c r="N151">
        <v>399608.02</v>
      </c>
      <c r="P151">
        <v>181285.22</v>
      </c>
      <c r="S151">
        <v>206554.5</v>
      </c>
      <c r="T151">
        <v>1500</v>
      </c>
      <c r="U151">
        <v>208054.5</v>
      </c>
      <c r="W151">
        <v>60742.31</v>
      </c>
      <c r="X151">
        <v>9263</v>
      </c>
    </row>
    <row r="152" spans="1:25">
      <c r="A152" t="s">
        <v>3006</v>
      </c>
      <c r="B152">
        <v>185594.73</v>
      </c>
      <c r="C152">
        <v>0</v>
      </c>
      <c r="D152">
        <v>71763.350000000006</v>
      </c>
      <c r="E152">
        <v>305812.87</v>
      </c>
      <c r="F152">
        <v>110383.78</v>
      </c>
      <c r="J152">
        <v>70000</v>
      </c>
      <c r="L152">
        <v>-1009202.71</v>
      </c>
      <c r="N152">
        <v>1677902.08</v>
      </c>
      <c r="P152">
        <v>199601.25</v>
      </c>
      <c r="S152">
        <v>149912</v>
      </c>
      <c r="T152">
        <v>1500</v>
      </c>
      <c r="U152">
        <v>198943</v>
      </c>
      <c r="W152">
        <v>196393.55</v>
      </c>
      <c r="X152">
        <v>8158.84</v>
      </c>
    </row>
    <row r="153" spans="1:25">
      <c r="A153" t="s">
        <v>3007</v>
      </c>
      <c r="B153">
        <v>206093.26</v>
      </c>
      <c r="C153">
        <v>24500</v>
      </c>
      <c r="D153">
        <v>186730.63</v>
      </c>
      <c r="E153">
        <v>820964.9</v>
      </c>
      <c r="F153">
        <v>58912.33</v>
      </c>
      <c r="J153">
        <v>262656.40000000002</v>
      </c>
      <c r="L153">
        <v>662257.37</v>
      </c>
      <c r="N153">
        <v>511906.95</v>
      </c>
      <c r="P153">
        <v>384702.36</v>
      </c>
      <c r="S153">
        <v>351568</v>
      </c>
      <c r="T153">
        <v>7000</v>
      </c>
      <c r="U153">
        <v>422491</v>
      </c>
      <c r="W153">
        <v>450714.56</v>
      </c>
      <c r="X153">
        <v>11484.4</v>
      </c>
    </row>
    <row r="154" spans="1:25">
      <c r="A154" t="s">
        <v>3008</v>
      </c>
      <c r="B154">
        <v>679671.65</v>
      </c>
      <c r="C154">
        <v>0</v>
      </c>
      <c r="D154">
        <v>179926.57</v>
      </c>
      <c r="E154">
        <v>756442.1</v>
      </c>
      <c r="F154">
        <v>160222.47</v>
      </c>
      <c r="J154">
        <v>155300</v>
      </c>
      <c r="L154">
        <v>-1553505.16</v>
      </c>
      <c r="N154">
        <v>3252587.34</v>
      </c>
      <c r="P154">
        <v>353981.59</v>
      </c>
      <c r="S154">
        <v>224693.5</v>
      </c>
      <c r="T154">
        <v>4500</v>
      </c>
      <c r="U154">
        <v>289040.5</v>
      </c>
      <c r="W154">
        <v>350744.02</v>
      </c>
      <c r="X154">
        <v>19347.46</v>
      </c>
    </row>
    <row r="155" spans="1:25">
      <c r="A155" t="s">
        <v>3053</v>
      </c>
      <c r="B155">
        <v>558057.81999999995</v>
      </c>
      <c r="C155">
        <v>0</v>
      </c>
      <c r="D155">
        <v>142340.44</v>
      </c>
      <c r="E155">
        <v>1568126.6</v>
      </c>
      <c r="F155">
        <v>96937.55</v>
      </c>
      <c r="J155">
        <v>212880</v>
      </c>
      <c r="L155">
        <v>-529564.99</v>
      </c>
      <c r="N155">
        <v>2705484.32</v>
      </c>
      <c r="P155">
        <v>233767.69</v>
      </c>
      <c r="S155">
        <v>137344</v>
      </c>
      <c r="T155">
        <v>1500</v>
      </c>
      <c r="U155">
        <v>178740</v>
      </c>
      <c r="W155">
        <v>200790.2</v>
      </c>
      <c r="X155">
        <v>14215.91</v>
      </c>
    </row>
    <row r="156" spans="1:25">
      <c r="A156" t="s">
        <v>3009</v>
      </c>
      <c r="B156">
        <v>201941.23</v>
      </c>
      <c r="C156">
        <v>0</v>
      </c>
      <c r="D156">
        <v>67437.06</v>
      </c>
      <c r="E156">
        <v>366500.79</v>
      </c>
      <c r="F156">
        <v>232724.85</v>
      </c>
      <c r="J156">
        <v>668.04</v>
      </c>
      <c r="M156">
        <v>-780268.44</v>
      </c>
      <c r="N156">
        <v>1733406.94</v>
      </c>
      <c r="P156">
        <v>32771.31</v>
      </c>
      <c r="S156">
        <v>184060</v>
      </c>
      <c r="T156">
        <v>1000</v>
      </c>
      <c r="U156">
        <v>252609</v>
      </c>
      <c r="W156">
        <v>17523.27</v>
      </c>
      <c r="X156">
        <v>26301.65</v>
      </c>
      <c r="Y156">
        <v>18000</v>
      </c>
    </row>
    <row r="157" spans="1:25">
      <c r="A157" t="s">
        <v>3010</v>
      </c>
      <c r="B157">
        <v>183702.61</v>
      </c>
      <c r="C157">
        <v>0</v>
      </c>
      <c r="D157">
        <v>27026.05</v>
      </c>
      <c r="E157">
        <v>79836.77</v>
      </c>
      <c r="F157">
        <v>69814.5</v>
      </c>
      <c r="J157">
        <v>0</v>
      </c>
      <c r="M157">
        <v>-1475347.24</v>
      </c>
      <c r="N157">
        <v>1890457.72</v>
      </c>
      <c r="P157">
        <v>10140.200000000001</v>
      </c>
      <c r="S157">
        <v>135680</v>
      </c>
      <c r="T157">
        <v>3000</v>
      </c>
      <c r="U157">
        <v>164859</v>
      </c>
      <c r="W157">
        <v>26413.42</v>
      </c>
      <c r="X157">
        <v>3278.33</v>
      </c>
      <c r="Y157">
        <v>9000</v>
      </c>
    </row>
    <row r="158" spans="1:25">
      <c r="A158" t="s">
        <v>3011</v>
      </c>
      <c r="B158">
        <v>73407.56</v>
      </c>
      <c r="C158">
        <v>0</v>
      </c>
      <c r="D158">
        <v>89995.76</v>
      </c>
      <c r="E158">
        <v>2040706.64</v>
      </c>
      <c r="F158">
        <v>99896.15</v>
      </c>
      <c r="J158">
        <v>0</v>
      </c>
      <c r="M158">
        <v>1780157.03</v>
      </c>
      <c r="N158">
        <v>715300.29</v>
      </c>
      <c r="P158">
        <v>37617.949999999997</v>
      </c>
      <c r="S158">
        <v>149790</v>
      </c>
      <c r="T158">
        <v>1500</v>
      </c>
      <c r="U158">
        <v>226925</v>
      </c>
      <c r="W158">
        <v>74512.429999999993</v>
      </c>
      <c r="X158">
        <v>31921.73</v>
      </c>
    </row>
    <row r="159" spans="1:25">
      <c r="A159" t="s">
        <v>3012</v>
      </c>
      <c r="B159">
        <v>247878.32</v>
      </c>
      <c r="C159">
        <v>0</v>
      </c>
      <c r="D159">
        <v>127172.8</v>
      </c>
      <c r="E159">
        <v>146142.65</v>
      </c>
      <c r="F159">
        <v>132390.15</v>
      </c>
      <c r="J159">
        <v>0</v>
      </c>
      <c r="M159">
        <v>-819109.57</v>
      </c>
      <c r="N159">
        <v>1595931.52</v>
      </c>
      <c r="P159">
        <v>21641.88</v>
      </c>
      <c r="S159">
        <v>135660</v>
      </c>
      <c r="U159">
        <v>214003</v>
      </c>
      <c r="W159">
        <v>38499.379999999997</v>
      </c>
      <c r="X159">
        <v>13985.78</v>
      </c>
      <c r="Y159">
        <v>15000</v>
      </c>
    </row>
    <row r="160" spans="1:25">
      <c r="A160" t="s">
        <v>3013</v>
      </c>
      <c r="B160">
        <v>372176.29</v>
      </c>
      <c r="C160">
        <v>0</v>
      </c>
      <c r="D160">
        <v>39690.68</v>
      </c>
      <c r="E160">
        <v>257548.44</v>
      </c>
      <c r="F160">
        <v>174309.26</v>
      </c>
      <c r="J160">
        <v>4.67</v>
      </c>
      <c r="M160">
        <v>-1351937.17</v>
      </c>
      <c r="N160">
        <v>2218013.29</v>
      </c>
      <c r="P160">
        <v>6479.48</v>
      </c>
      <c r="R160">
        <v>666</v>
      </c>
      <c r="S160">
        <v>168903</v>
      </c>
      <c r="U160">
        <v>204414</v>
      </c>
      <c r="W160">
        <v>22043.62</v>
      </c>
      <c r="X160">
        <v>9822.48</v>
      </c>
    </row>
    <row r="161" spans="1:24">
      <c r="A161" t="s">
        <v>3014</v>
      </c>
      <c r="B161">
        <v>426798.08000000002</v>
      </c>
      <c r="C161">
        <v>0</v>
      </c>
      <c r="D161">
        <v>55350.13</v>
      </c>
      <c r="E161">
        <v>114219.52</v>
      </c>
      <c r="F161">
        <v>450512.43</v>
      </c>
      <c r="J161">
        <v>814.95</v>
      </c>
      <c r="M161">
        <v>-765562.14</v>
      </c>
      <c r="N161">
        <v>1904185.77</v>
      </c>
      <c r="P161">
        <v>8276.11</v>
      </c>
      <c r="S161">
        <v>278751.5</v>
      </c>
      <c r="U161">
        <v>328524.5</v>
      </c>
      <c r="W161">
        <v>15600.12</v>
      </c>
      <c r="X161">
        <v>17738.91</v>
      </c>
    </row>
    <row r="162" spans="1:24">
      <c r="A162" t="s">
        <v>3015</v>
      </c>
      <c r="B162">
        <v>194701.12</v>
      </c>
      <c r="C162">
        <v>0</v>
      </c>
      <c r="D162">
        <v>15287.16</v>
      </c>
      <c r="E162">
        <v>365195.01</v>
      </c>
      <c r="F162">
        <v>516284.69</v>
      </c>
      <c r="J162">
        <v>6.9</v>
      </c>
      <c r="M162">
        <v>-872515.34</v>
      </c>
      <c r="N162">
        <v>2050038.21</v>
      </c>
      <c r="P162">
        <v>5740.13</v>
      </c>
      <c r="S162">
        <v>166303</v>
      </c>
      <c r="U162">
        <v>215205</v>
      </c>
      <c r="W162">
        <v>6408.05</v>
      </c>
      <c r="X162">
        <v>19129.37</v>
      </c>
    </row>
    <row r="163" spans="1:24">
      <c r="A163" t="s">
        <v>3016</v>
      </c>
      <c r="B163">
        <v>352854.03</v>
      </c>
      <c r="C163">
        <v>0</v>
      </c>
      <c r="D163">
        <v>91251.11</v>
      </c>
      <c r="E163">
        <v>1415900.71</v>
      </c>
      <c r="F163">
        <v>322738.12</v>
      </c>
      <c r="J163">
        <v>0</v>
      </c>
      <c r="M163">
        <v>1961602.78</v>
      </c>
      <c r="N163">
        <v>345682.71</v>
      </c>
      <c r="P163">
        <v>12448.37</v>
      </c>
      <c r="S163">
        <v>279303.5</v>
      </c>
      <c r="U163">
        <v>324445.5</v>
      </c>
      <c r="W163">
        <v>32711.79</v>
      </c>
      <c r="X163">
        <v>35623.599999999999</v>
      </c>
    </row>
    <row r="164" spans="1:24">
      <c r="A164" t="s">
        <v>3017</v>
      </c>
      <c r="B164">
        <v>594142.35</v>
      </c>
      <c r="C164">
        <v>0</v>
      </c>
      <c r="D164">
        <v>68512.67</v>
      </c>
      <c r="E164">
        <v>753668.72</v>
      </c>
      <c r="F164">
        <v>176983.95</v>
      </c>
      <c r="G164">
        <v>0</v>
      </c>
      <c r="J164">
        <v>28.04</v>
      </c>
      <c r="M164">
        <v>969753.64</v>
      </c>
      <c r="N164">
        <v>633085.80000000005</v>
      </c>
      <c r="P164">
        <v>34208.269999999997</v>
      </c>
      <c r="S164">
        <v>132430</v>
      </c>
      <c r="T164">
        <v>3000</v>
      </c>
      <c r="U164">
        <v>155146</v>
      </c>
      <c r="W164">
        <v>39879.279999999999</v>
      </c>
      <c r="X164">
        <v>15582.78</v>
      </c>
    </row>
    <row r="165" spans="1:24">
      <c r="A165" t="s">
        <v>3018</v>
      </c>
      <c r="B165">
        <v>1077220.8400000001</v>
      </c>
      <c r="C165">
        <v>0</v>
      </c>
      <c r="D165">
        <v>42717.27</v>
      </c>
      <c r="E165">
        <v>72743.42</v>
      </c>
      <c r="F165">
        <v>242939.39</v>
      </c>
      <c r="J165">
        <v>250.4</v>
      </c>
      <c r="M165">
        <v>148508.89000000001</v>
      </c>
      <c r="N165">
        <v>1315994.6399999999</v>
      </c>
      <c r="P165">
        <v>58276.89</v>
      </c>
      <c r="S165">
        <v>231000</v>
      </c>
      <c r="T165">
        <v>3000</v>
      </c>
      <c r="U165">
        <v>271082</v>
      </c>
      <c r="W165">
        <v>79032.56</v>
      </c>
      <c r="X165">
        <v>3218.34</v>
      </c>
    </row>
    <row r="166" spans="1:24">
      <c r="A166" t="s">
        <v>3019</v>
      </c>
      <c r="B166">
        <v>843339.94</v>
      </c>
      <c r="C166">
        <v>0</v>
      </c>
      <c r="D166">
        <v>52035.92</v>
      </c>
      <c r="E166">
        <v>92940.22</v>
      </c>
      <c r="F166">
        <v>546650.62</v>
      </c>
      <c r="G166">
        <v>7100</v>
      </c>
      <c r="J166">
        <v>32.24</v>
      </c>
      <c r="M166">
        <v>-410467.24</v>
      </c>
      <c r="N166">
        <v>1954472.19</v>
      </c>
      <c r="P166">
        <v>108475.23</v>
      </c>
      <c r="S166">
        <v>278090</v>
      </c>
      <c r="T166">
        <v>3000</v>
      </c>
      <c r="U166">
        <v>321052</v>
      </c>
      <c r="W166">
        <v>73356.25</v>
      </c>
      <c r="X166">
        <v>17464.47</v>
      </c>
    </row>
    <row r="167" spans="1:24">
      <c r="A167" t="s">
        <v>3020</v>
      </c>
      <c r="B167">
        <v>967811.84</v>
      </c>
      <c r="C167">
        <v>0</v>
      </c>
      <c r="D167">
        <v>35562.21</v>
      </c>
      <c r="E167">
        <v>368583.17</v>
      </c>
      <c r="F167">
        <v>25807.15</v>
      </c>
      <c r="G167">
        <v>21890</v>
      </c>
      <c r="J167">
        <v>905.24</v>
      </c>
      <c r="M167">
        <v>-258143.61</v>
      </c>
      <c r="N167">
        <v>1659140.58</v>
      </c>
      <c r="P167">
        <v>37545.07</v>
      </c>
      <c r="Q167">
        <v>10000</v>
      </c>
      <c r="S167">
        <v>179430</v>
      </c>
      <c r="T167">
        <v>3500</v>
      </c>
      <c r="U167">
        <v>211547</v>
      </c>
      <c r="W167">
        <v>137636.85999999999</v>
      </c>
      <c r="X167">
        <v>10953.05</v>
      </c>
    </row>
    <row r="168" spans="1:24">
      <c r="A168" t="s">
        <v>3021</v>
      </c>
      <c r="B168">
        <v>334048.99</v>
      </c>
      <c r="C168">
        <v>0</v>
      </c>
      <c r="D168">
        <v>68160.86</v>
      </c>
      <c r="E168">
        <v>223250.07</v>
      </c>
      <c r="F168">
        <v>146629.66</v>
      </c>
      <c r="J168">
        <v>46.73</v>
      </c>
      <c r="M168">
        <v>-2633095.4700000002</v>
      </c>
      <c r="N168">
        <v>3430123.36</v>
      </c>
      <c r="P168">
        <v>80043.72</v>
      </c>
      <c r="S168">
        <v>296180</v>
      </c>
      <c r="T168">
        <v>2000</v>
      </c>
      <c r="U168">
        <v>335439</v>
      </c>
      <c r="W168">
        <v>64059.16</v>
      </c>
      <c r="X168">
        <v>10215.74</v>
      </c>
    </row>
    <row r="169" spans="1:24">
      <c r="A169" t="s">
        <v>3022</v>
      </c>
      <c r="B169">
        <v>842521.59</v>
      </c>
      <c r="C169">
        <v>0</v>
      </c>
      <c r="D169">
        <v>92093.84</v>
      </c>
      <c r="E169">
        <v>416818.39</v>
      </c>
      <c r="F169">
        <v>102458.85</v>
      </c>
      <c r="J169">
        <v>875.56</v>
      </c>
      <c r="M169">
        <v>915401.62</v>
      </c>
      <c r="P169">
        <v>658718.9</v>
      </c>
      <c r="S169">
        <v>118970</v>
      </c>
      <c r="T169">
        <v>2000</v>
      </c>
      <c r="U169">
        <v>168003</v>
      </c>
      <c r="W169">
        <v>45032.55</v>
      </c>
      <c r="X169">
        <v>2775.36</v>
      </c>
    </row>
    <row r="170" spans="1:24">
      <c r="A170" t="s">
        <v>3023</v>
      </c>
      <c r="B170">
        <v>795092.47999999998</v>
      </c>
      <c r="C170">
        <v>0</v>
      </c>
      <c r="D170">
        <v>62281.43</v>
      </c>
      <c r="E170">
        <v>153697.81</v>
      </c>
      <c r="F170">
        <v>546170.62</v>
      </c>
      <c r="J170">
        <v>365.97</v>
      </c>
      <c r="M170">
        <v>1261350.3999999999</v>
      </c>
      <c r="P170">
        <v>446653.62</v>
      </c>
      <c r="S170">
        <v>161070</v>
      </c>
      <c r="T170">
        <v>4000</v>
      </c>
      <c r="U170">
        <v>231895.84</v>
      </c>
      <c r="W170">
        <v>26274.15</v>
      </c>
      <c r="X170">
        <v>13505.16</v>
      </c>
    </row>
    <row r="171" spans="1:24">
      <c r="A171" t="s">
        <v>3024</v>
      </c>
      <c r="B171">
        <v>332588.59999999998</v>
      </c>
      <c r="C171">
        <v>0</v>
      </c>
      <c r="D171">
        <v>61295.040000000001</v>
      </c>
      <c r="E171">
        <v>359901.4</v>
      </c>
      <c r="F171">
        <v>654225.57999999996</v>
      </c>
      <c r="J171">
        <v>18</v>
      </c>
      <c r="M171">
        <v>1190014.76</v>
      </c>
      <c r="P171">
        <v>358855.5</v>
      </c>
      <c r="S171">
        <v>146300</v>
      </c>
      <c r="T171">
        <v>2000</v>
      </c>
      <c r="U171">
        <v>194354</v>
      </c>
      <c r="W171">
        <v>47532.03</v>
      </c>
      <c r="X171">
        <v>6706.61</v>
      </c>
    </row>
    <row r="172" spans="1:24">
      <c r="A172" t="s">
        <v>3025</v>
      </c>
      <c r="B172">
        <v>780225.7</v>
      </c>
      <c r="C172">
        <v>0</v>
      </c>
      <c r="D172">
        <v>30370.15</v>
      </c>
      <c r="E172">
        <v>94563.86</v>
      </c>
      <c r="F172">
        <v>22124.86</v>
      </c>
      <c r="J172">
        <v>876.6</v>
      </c>
      <c r="M172">
        <v>722298.2</v>
      </c>
      <c r="P172">
        <v>345699.5</v>
      </c>
      <c r="S172">
        <v>221710</v>
      </c>
      <c r="T172">
        <v>4000</v>
      </c>
      <c r="U172">
        <v>278568</v>
      </c>
      <c r="W172">
        <v>35331.440000000002</v>
      </c>
      <c r="X172">
        <v>14687.79</v>
      </c>
    </row>
    <row r="173" spans="1:24">
      <c r="A173" t="s">
        <v>3026</v>
      </c>
      <c r="B173">
        <v>1294403.54</v>
      </c>
      <c r="C173">
        <v>0</v>
      </c>
      <c r="D173">
        <v>183216.98</v>
      </c>
      <c r="E173">
        <v>66169</v>
      </c>
      <c r="F173">
        <v>346665.71</v>
      </c>
      <c r="J173">
        <v>7.49</v>
      </c>
      <c r="M173">
        <v>1516605.12</v>
      </c>
      <c r="P173">
        <v>497102.02</v>
      </c>
      <c r="S173">
        <v>188310</v>
      </c>
      <c r="T173">
        <v>4000</v>
      </c>
      <c r="U173">
        <v>240384</v>
      </c>
      <c r="W173">
        <v>20285.11</v>
      </c>
      <c r="X173">
        <v>14187.79</v>
      </c>
    </row>
    <row r="174" spans="1:24">
      <c r="A174" t="s">
        <v>3027</v>
      </c>
      <c r="B174">
        <v>875912.99</v>
      </c>
      <c r="C174">
        <v>0</v>
      </c>
      <c r="D174">
        <v>29236.66</v>
      </c>
      <c r="E174">
        <v>361210.09</v>
      </c>
      <c r="F174">
        <v>159542.32999999999</v>
      </c>
      <c r="J174">
        <v>35</v>
      </c>
      <c r="M174">
        <v>1064877.83</v>
      </c>
      <c r="P174">
        <v>555276.5</v>
      </c>
      <c r="S174">
        <v>176540</v>
      </c>
      <c r="T174">
        <v>4000</v>
      </c>
      <c r="U174">
        <v>276205.92</v>
      </c>
      <c r="W174">
        <v>45628.06</v>
      </c>
      <c r="X174">
        <v>8830.7800000000007</v>
      </c>
    </row>
    <row r="175" spans="1:24">
      <c r="A175" t="s">
        <v>3028</v>
      </c>
      <c r="B175">
        <v>1030741.61</v>
      </c>
      <c r="C175">
        <v>0</v>
      </c>
      <c r="D175">
        <v>263500.09000000003</v>
      </c>
      <c r="E175">
        <v>107047.87</v>
      </c>
      <c r="F175">
        <v>144033.97</v>
      </c>
      <c r="J175">
        <v>65.42</v>
      </c>
      <c r="M175">
        <v>-282522.40000000002</v>
      </c>
      <c r="N175">
        <v>1908740.29</v>
      </c>
      <c r="P175">
        <v>12775.79</v>
      </c>
      <c r="Q175">
        <v>66000</v>
      </c>
      <c r="S175">
        <v>171670</v>
      </c>
      <c r="U175">
        <v>234157</v>
      </c>
      <c r="W175">
        <v>30166.39</v>
      </c>
      <c r="X175">
        <v>4657.17</v>
      </c>
    </row>
    <row r="176" spans="1:24">
      <c r="A176" t="s">
        <v>3029</v>
      </c>
      <c r="B176">
        <v>729328.39</v>
      </c>
      <c r="C176">
        <v>0</v>
      </c>
      <c r="D176">
        <v>109579.12</v>
      </c>
      <c r="E176">
        <v>298637.36</v>
      </c>
      <c r="F176">
        <v>132638.24</v>
      </c>
      <c r="J176">
        <v>46.73</v>
      </c>
      <c r="M176">
        <v>-625494.52</v>
      </c>
      <c r="N176">
        <v>2036218.61</v>
      </c>
      <c r="P176">
        <v>30753.43</v>
      </c>
      <c r="S176">
        <v>122950</v>
      </c>
      <c r="U176">
        <v>173364</v>
      </c>
      <c r="W176">
        <v>31036.42</v>
      </c>
      <c r="X176">
        <v>11175.72</v>
      </c>
    </row>
    <row r="177" spans="1:25">
      <c r="A177" t="s">
        <v>3030</v>
      </c>
      <c r="B177">
        <v>702676.98</v>
      </c>
      <c r="C177">
        <v>0</v>
      </c>
      <c r="D177">
        <v>211859.1</v>
      </c>
      <c r="E177">
        <v>10</v>
      </c>
      <c r="F177">
        <v>125738.88</v>
      </c>
      <c r="J177">
        <v>847.38</v>
      </c>
      <c r="M177">
        <v>-1444997.47</v>
      </c>
      <c r="N177">
        <v>2581996.2400000002</v>
      </c>
      <c r="P177">
        <v>12437.91</v>
      </c>
      <c r="S177">
        <v>112140</v>
      </c>
      <c r="U177">
        <v>149962</v>
      </c>
      <c r="W177">
        <v>25410.67</v>
      </c>
      <c r="X177">
        <v>5441.43</v>
      </c>
    </row>
    <row r="178" spans="1:25">
      <c r="A178" t="s">
        <v>3031</v>
      </c>
      <c r="B178">
        <v>562075.18000000005</v>
      </c>
      <c r="C178">
        <v>0</v>
      </c>
      <c r="D178">
        <v>301412.17</v>
      </c>
      <c r="E178">
        <v>29499.08</v>
      </c>
      <c r="F178">
        <v>374572.62</v>
      </c>
      <c r="J178">
        <v>654.95000000000005</v>
      </c>
      <c r="M178">
        <v>213498.97</v>
      </c>
      <c r="N178">
        <v>1442473.15</v>
      </c>
      <c r="O178">
        <v>27.61</v>
      </c>
      <c r="P178">
        <v>41919.839999999997</v>
      </c>
      <c r="S178">
        <v>129060</v>
      </c>
      <c r="U178">
        <v>172279</v>
      </c>
      <c r="W178">
        <v>87620.37</v>
      </c>
      <c r="X178">
        <v>47693.599999999999</v>
      </c>
    </row>
    <row r="179" spans="1:25">
      <c r="A179" t="s">
        <v>3032</v>
      </c>
      <c r="B179">
        <v>701013.91</v>
      </c>
      <c r="C179">
        <v>0</v>
      </c>
      <c r="D179">
        <v>6570.43</v>
      </c>
      <c r="E179">
        <v>94019.41</v>
      </c>
      <c r="F179">
        <v>84256.56</v>
      </c>
      <c r="J179">
        <v>0</v>
      </c>
      <c r="M179">
        <v>-725814.17</v>
      </c>
      <c r="N179">
        <v>1708773.29</v>
      </c>
      <c r="P179">
        <v>3788.66</v>
      </c>
      <c r="S179">
        <v>85840</v>
      </c>
      <c r="U179">
        <v>107601</v>
      </c>
      <c r="W179">
        <v>32575.19</v>
      </c>
      <c r="X179">
        <v>14088.78</v>
      </c>
    </row>
    <row r="180" spans="1:25">
      <c r="A180" t="s">
        <v>3033</v>
      </c>
      <c r="B180">
        <v>459287.3</v>
      </c>
      <c r="C180">
        <v>0</v>
      </c>
      <c r="D180">
        <v>169202.49</v>
      </c>
      <c r="E180">
        <v>14560.94</v>
      </c>
      <c r="F180">
        <v>20087</v>
      </c>
      <c r="J180">
        <v>0</v>
      </c>
      <c r="M180">
        <v>-833970.31</v>
      </c>
      <c r="N180">
        <v>1572242.02</v>
      </c>
      <c r="P180">
        <v>22496.84</v>
      </c>
      <c r="S180">
        <v>131440</v>
      </c>
      <c r="U180">
        <v>168642</v>
      </c>
      <c r="W180">
        <v>20145.05</v>
      </c>
      <c r="X180">
        <v>1058.77</v>
      </c>
    </row>
    <row r="181" spans="1:25">
      <c r="A181" t="s">
        <v>3034</v>
      </c>
      <c r="B181">
        <v>653411.43000000005</v>
      </c>
      <c r="C181">
        <v>0</v>
      </c>
      <c r="D181">
        <v>243882.2</v>
      </c>
      <c r="E181">
        <v>82075.17</v>
      </c>
      <c r="F181">
        <v>270032.17</v>
      </c>
      <c r="J181">
        <v>2233.46</v>
      </c>
      <c r="M181">
        <v>154820.74</v>
      </c>
      <c r="N181">
        <v>1286359.3700000001</v>
      </c>
      <c r="P181">
        <v>34454.199999999997</v>
      </c>
      <c r="S181">
        <v>179670</v>
      </c>
      <c r="U181">
        <v>215022</v>
      </c>
      <c r="W181">
        <v>95614.94</v>
      </c>
      <c r="X181">
        <v>39874.86</v>
      </c>
    </row>
    <row r="182" spans="1:25">
      <c r="A182" t="s">
        <v>3035</v>
      </c>
      <c r="B182">
        <v>373573.93</v>
      </c>
      <c r="C182">
        <v>50954.879999999997</v>
      </c>
      <c r="D182">
        <v>58877.73</v>
      </c>
      <c r="E182">
        <v>201764.77</v>
      </c>
      <c r="F182">
        <v>79158.09</v>
      </c>
      <c r="G182">
        <v>31486.47</v>
      </c>
      <c r="I182">
        <v>1107</v>
      </c>
      <c r="M182">
        <v>-815884.01</v>
      </c>
      <c r="N182">
        <v>1621669.25</v>
      </c>
      <c r="P182">
        <v>6953.02</v>
      </c>
      <c r="S182">
        <v>86450</v>
      </c>
      <c r="U182">
        <v>107150</v>
      </c>
      <c r="W182">
        <v>30830.59</v>
      </c>
      <c r="X182">
        <v>7568.67</v>
      </c>
    </row>
    <row r="183" spans="1:25">
      <c r="A183" t="s">
        <v>3036</v>
      </c>
      <c r="B183">
        <v>67078.14</v>
      </c>
      <c r="C183">
        <v>11400</v>
      </c>
      <c r="D183">
        <v>66143.39</v>
      </c>
      <c r="E183">
        <v>175474.18</v>
      </c>
      <c r="F183">
        <v>680325.97</v>
      </c>
      <c r="G183">
        <v>39685</v>
      </c>
      <c r="M183">
        <v>-1174867.04</v>
      </c>
      <c r="N183">
        <v>2143817.25</v>
      </c>
      <c r="P183">
        <v>38991.5</v>
      </c>
      <c r="S183">
        <v>117920</v>
      </c>
      <c r="U183">
        <v>117920</v>
      </c>
      <c r="W183">
        <v>10761.12</v>
      </c>
      <c r="X183">
        <v>21706.41</v>
      </c>
    </row>
    <row r="184" spans="1:25">
      <c r="A184" t="s">
        <v>3037</v>
      </c>
      <c r="B184">
        <v>306504.37</v>
      </c>
      <c r="C184">
        <v>51998</v>
      </c>
      <c r="D184">
        <v>34082.83</v>
      </c>
      <c r="E184">
        <v>2082252.44</v>
      </c>
      <c r="F184">
        <v>203642.64</v>
      </c>
      <c r="G184">
        <v>0</v>
      </c>
      <c r="M184">
        <v>2412212.64</v>
      </c>
      <c r="N184">
        <v>309335.96999999997</v>
      </c>
      <c r="P184">
        <v>13908</v>
      </c>
      <c r="S184">
        <v>85600</v>
      </c>
      <c r="U184">
        <v>92990</v>
      </c>
      <c r="W184">
        <v>20758</v>
      </c>
      <c r="X184">
        <v>15575.83</v>
      </c>
    </row>
    <row r="185" spans="1:25">
      <c r="A185" t="s">
        <v>3038</v>
      </c>
      <c r="B185">
        <v>125346.7</v>
      </c>
      <c r="C185">
        <v>94121.44</v>
      </c>
      <c r="D185">
        <v>32263.37</v>
      </c>
      <c r="E185">
        <v>88318.16</v>
      </c>
      <c r="F185">
        <v>660280.62</v>
      </c>
      <c r="G185">
        <v>18561</v>
      </c>
      <c r="J185">
        <v>2300</v>
      </c>
      <c r="M185">
        <v>-590879.96</v>
      </c>
      <c r="N185">
        <v>1558084.6</v>
      </c>
      <c r="P185">
        <v>7902.52</v>
      </c>
      <c r="S185">
        <v>82290</v>
      </c>
      <c r="U185">
        <v>82290</v>
      </c>
      <c r="W185">
        <v>33966.589999999997</v>
      </c>
      <c r="X185">
        <v>15972.78</v>
      </c>
    </row>
    <row r="186" spans="1:25">
      <c r="A186" t="s">
        <v>3039</v>
      </c>
      <c r="B186">
        <v>360882.44</v>
      </c>
      <c r="C186">
        <v>0</v>
      </c>
      <c r="D186">
        <v>37072.980000000003</v>
      </c>
      <c r="E186">
        <v>337877.94</v>
      </c>
      <c r="F186">
        <v>69660.86</v>
      </c>
      <c r="J186">
        <v>918</v>
      </c>
      <c r="M186">
        <v>-1031542.62</v>
      </c>
      <c r="N186">
        <v>1939631.19</v>
      </c>
      <c r="P186">
        <v>20794.5</v>
      </c>
      <c r="S186">
        <v>141540</v>
      </c>
      <c r="U186">
        <v>171367</v>
      </c>
      <c r="W186">
        <v>45482.45</v>
      </c>
      <c r="X186">
        <v>10734.9</v>
      </c>
    </row>
    <row r="187" spans="1:25">
      <c r="A187" t="s">
        <v>3040</v>
      </c>
      <c r="B187">
        <v>540559.11</v>
      </c>
      <c r="C187">
        <v>180484.35</v>
      </c>
      <c r="D187">
        <v>33499.129999999997</v>
      </c>
      <c r="E187">
        <v>99159.08</v>
      </c>
      <c r="F187">
        <v>131480.26999999999</v>
      </c>
      <c r="G187">
        <v>32830</v>
      </c>
      <c r="M187">
        <v>-1213901.95</v>
      </c>
      <c r="N187">
        <v>2258666.42</v>
      </c>
      <c r="P187">
        <v>35156.74</v>
      </c>
      <c r="R187">
        <v>0.03</v>
      </c>
      <c r="S187">
        <v>263550</v>
      </c>
      <c r="T187">
        <v>3000</v>
      </c>
      <c r="U187">
        <v>263550</v>
      </c>
      <c r="W187">
        <v>99928.2</v>
      </c>
      <c r="X187">
        <v>7158.6</v>
      </c>
      <c r="Y187">
        <v>3000</v>
      </c>
    </row>
    <row r="188" spans="1:25">
      <c r="A188" t="s">
        <v>3041</v>
      </c>
      <c r="B188">
        <v>134679.82999999999</v>
      </c>
      <c r="C188">
        <v>65180.46</v>
      </c>
      <c r="D188">
        <v>66887.56</v>
      </c>
      <c r="E188">
        <v>-49685.16</v>
      </c>
      <c r="F188">
        <v>352079.4</v>
      </c>
      <c r="G188">
        <v>44162</v>
      </c>
      <c r="M188">
        <v>-2798713.46</v>
      </c>
      <c r="N188">
        <v>3335566.08</v>
      </c>
      <c r="P188">
        <v>4040.94</v>
      </c>
      <c r="S188">
        <v>102100</v>
      </c>
      <c r="U188">
        <v>102100</v>
      </c>
      <c r="W188">
        <v>16408.52</v>
      </c>
      <c r="X188">
        <v>14909.95</v>
      </c>
    </row>
    <row r="189" spans="1:25">
      <c r="A189" t="s">
        <v>3042</v>
      </c>
      <c r="B189">
        <v>372346.49</v>
      </c>
      <c r="C189">
        <v>52453</v>
      </c>
      <c r="D189">
        <v>17198.7</v>
      </c>
      <c r="E189">
        <v>140614.18</v>
      </c>
      <c r="F189">
        <v>93619.77</v>
      </c>
      <c r="G189">
        <v>38420.769999999997</v>
      </c>
      <c r="J189">
        <v>3285</v>
      </c>
      <c r="M189">
        <v>-1283645.3400000001</v>
      </c>
      <c r="N189">
        <v>1980732.96</v>
      </c>
      <c r="P189">
        <v>21505.16</v>
      </c>
      <c r="S189">
        <v>154450</v>
      </c>
      <c r="U189">
        <v>156384</v>
      </c>
      <c r="W189">
        <v>60912.81</v>
      </c>
      <c r="X189">
        <v>6251.15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I189"/>
  <sheetViews>
    <sheetView topLeftCell="Z1" zoomScale="110" zoomScaleNormal="110" workbookViewId="0">
      <pane ySplit="2" topLeftCell="A12" activePane="bottomLeft" state="frozen"/>
      <selection activeCell="Z1" sqref="Z1"/>
      <selection pane="bottomLeft" activeCell="AH22" sqref="AH22"/>
    </sheetView>
  </sheetViews>
  <sheetFormatPr defaultColWidth="9" defaultRowHeight="13.8"/>
  <cols>
    <col min="1" max="1" width="6" style="1" customWidth="1"/>
    <col min="2" max="2" width="18.09765625" style="1" bestFit="1" customWidth="1"/>
    <col min="3" max="3" width="7.69921875" style="66" bestFit="1" customWidth="1"/>
    <col min="4" max="4" width="25.09765625" style="67" customWidth="1"/>
    <col min="5" max="5" width="39.3984375" bestFit="1" customWidth="1"/>
    <col min="6" max="7" width="8.69921875" style="316"/>
    <col min="8" max="8" width="23" style="316" bestFit="1" customWidth="1"/>
    <col min="9" max="11" width="8.69921875"/>
    <col min="12" max="13" width="8.69921875" style="316"/>
    <col min="14" max="14" width="20.5" style="316" bestFit="1" customWidth="1"/>
    <col min="15" max="15" width="20.19921875" style="316" bestFit="1" customWidth="1"/>
    <col min="16" max="18" width="8.69921875"/>
    <col min="19" max="24" width="8.69921875" style="316"/>
    <col min="25" max="29" width="8.69921875" style="299"/>
    <col min="30" max="30" width="20.09765625" style="75" customWidth="1"/>
    <col min="31" max="31" width="15.5" style="30" bestFit="1" customWidth="1"/>
    <col min="32" max="32" width="14.09765625" style="25" bestFit="1" customWidth="1"/>
    <col min="33" max="33" width="15.09765625" style="34" bestFit="1" customWidth="1"/>
    <col min="34" max="34" width="15.09765625" style="35" bestFit="1" customWidth="1"/>
    <col min="35" max="35" width="16.69921875" style="26" bestFit="1" customWidth="1"/>
    <col min="36" max="16384" width="9" style="1"/>
  </cols>
  <sheetData>
    <row r="1" spans="3:35">
      <c r="E1" t="s">
        <v>2448</v>
      </c>
      <c r="F1" s="316" t="s">
        <v>2449</v>
      </c>
      <c r="G1" s="316" t="s">
        <v>2450</v>
      </c>
      <c r="H1" s="316" t="s">
        <v>2451</v>
      </c>
      <c r="I1" t="s">
        <v>2453</v>
      </c>
      <c r="J1" t="s">
        <v>2454</v>
      </c>
      <c r="K1" t="s">
        <v>2456</v>
      </c>
      <c r="L1" s="316" t="s">
        <v>2457</v>
      </c>
      <c r="M1" s="316" t="s">
        <v>2460</v>
      </c>
      <c r="N1" s="316" t="s">
        <v>2461</v>
      </c>
      <c r="O1" s="316" t="s">
        <v>2604</v>
      </c>
      <c r="P1" t="s">
        <v>2463</v>
      </c>
      <c r="Q1" t="s">
        <v>2464</v>
      </c>
      <c r="R1" t="s">
        <v>2465</v>
      </c>
      <c r="S1" s="316" t="s">
        <v>2466</v>
      </c>
      <c r="T1" s="316" t="s">
        <v>2467</v>
      </c>
      <c r="U1" s="316" t="s">
        <v>2468</v>
      </c>
      <c r="V1" s="316" t="s">
        <v>2469</v>
      </c>
      <c r="W1" s="316" t="s">
        <v>2471</v>
      </c>
      <c r="X1" s="316" t="s">
        <v>2472</v>
      </c>
      <c r="Y1" s="299" t="s">
        <v>2473</v>
      </c>
      <c r="Z1" s="299" t="s">
        <v>2475</v>
      </c>
      <c r="AA1" s="299" t="s">
        <v>2476</v>
      </c>
      <c r="AB1" s="299" t="s">
        <v>2477</v>
      </c>
      <c r="AC1" s="299" t="s">
        <v>2480</v>
      </c>
      <c r="AD1" s="74" t="s">
        <v>6</v>
      </c>
      <c r="AE1" s="30" t="s">
        <v>7</v>
      </c>
      <c r="AF1" s="32" t="s">
        <v>8</v>
      </c>
      <c r="AG1" s="33" t="s">
        <v>9</v>
      </c>
      <c r="AH1" s="23" t="s">
        <v>10</v>
      </c>
      <c r="AI1" s="26" t="s">
        <v>11</v>
      </c>
    </row>
    <row r="2" spans="3:35">
      <c r="E2" t="s">
        <v>2481</v>
      </c>
      <c r="F2" s="316" t="s">
        <v>2482</v>
      </c>
      <c r="G2" s="316" t="s">
        <v>2483</v>
      </c>
      <c r="H2" s="316" t="s">
        <v>2484</v>
      </c>
      <c r="I2" t="s">
        <v>2486</v>
      </c>
      <c r="J2" t="s">
        <v>2487</v>
      </c>
      <c r="K2" t="s">
        <v>2489</v>
      </c>
      <c r="L2" s="316" t="s">
        <v>2490</v>
      </c>
      <c r="M2" s="316" t="s">
        <v>2493</v>
      </c>
      <c r="N2" s="316" t="s">
        <v>2494</v>
      </c>
      <c r="O2" s="316" t="s">
        <v>2608</v>
      </c>
      <c r="P2" t="s">
        <v>2496</v>
      </c>
      <c r="Q2" t="s">
        <v>2497</v>
      </c>
      <c r="R2" t="s">
        <v>2498</v>
      </c>
      <c r="S2" s="316" t="s">
        <v>2499</v>
      </c>
      <c r="T2" s="316" t="s">
        <v>2500</v>
      </c>
      <c r="U2" s="316" t="s">
        <v>2501</v>
      </c>
      <c r="V2" s="316" t="s">
        <v>2502</v>
      </c>
      <c r="W2" s="316" t="s">
        <v>2504</v>
      </c>
      <c r="X2" s="316" t="s">
        <v>2505</v>
      </c>
      <c r="Y2" s="299" t="s">
        <v>2506</v>
      </c>
      <c r="Z2" s="299" t="s">
        <v>2508</v>
      </c>
      <c r="AA2" s="299" t="s">
        <v>2509</v>
      </c>
      <c r="AB2" s="299" t="s">
        <v>2510</v>
      </c>
      <c r="AC2" s="299" t="s">
        <v>2513</v>
      </c>
      <c r="AD2" s="74"/>
      <c r="AF2" s="32"/>
      <c r="AG2" s="33"/>
      <c r="AH2" s="23"/>
    </row>
    <row r="3" spans="3:35">
      <c r="E3" t="s">
        <v>2514</v>
      </c>
      <c r="F3" s="316">
        <v>88134487.260000005</v>
      </c>
      <c r="G3" s="316">
        <v>1675603.03</v>
      </c>
      <c r="H3" s="316">
        <v>16712064.449999999</v>
      </c>
      <c r="I3">
        <v>74331613.219999999</v>
      </c>
      <c r="J3">
        <v>30528928.149999999</v>
      </c>
      <c r="K3">
        <v>268878.42</v>
      </c>
      <c r="L3" s="316">
        <v>3000</v>
      </c>
      <c r="M3" s="316">
        <v>1107</v>
      </c>
      <c r="N3" s="316">
        <v>2509537.2400000002</v>
      </c>
      <c r="O3" s="316">
        <v>-200</v>
      </c>
      <c r="P3">
        <v>-6929665.5499999998</v>
      </c>
      <c r="Q3">
        <v>-77827814.840000004</v>
      </c>
      <c r="R3">
        <v>290323006.42000002</v>
      </c>
      <c r="S3" s="316">
        <v>27.61</v>
      </c>
      <c r="T3" s="316">
        <v>26890079.609999999</v>
      </c>
      <c r="U3" s="316">
        <v>803129.3</v>
      </c>
      <c r="V3" s="316">
        <v>3435.43</v>
      </c>
      <c r="W3" s="316">
        <v>27320823.629999999</v>
      </c>
      <c r="X3" s="316">
        <v>1436046.2</v>
      </c>
      <c r="Y3" s="299">
        <v>34409444.93</v>
      </c>
      <c r="Z3" s="299">
        <v>960</v>
      </c>
      <c r="AA3" s="299">
        <v>14382272.630000001</v>
      </c>
      <c r="AB3" s="299">
        <v>2063725.32</v>
      </c>
      <c r="AC3" s="299">
        <v>45000</v>
      </c>
      <c r="AD3" s="76">
        <f t="shared" ref="AD3:AI3" si="0">SUM(AD4:AD189)</f>
        <v>104029024.45999999</v>
      </c>
      <c r="AE3" s="31">
        <f t="shared" si="0"/>
        <v>2513409.9700000007</v>
      </c>
      <c r="AF3" s="21">
        <f t="shared" si="0"/>
        <v>101515614.49000002</v>
      </c>
      <c r="AG3" s="15">
        <f t="shared" si="0"/>
        <v>56383569.04999999</v>
      </c>
      <c r="AH3" s="16">
        <f t="shared" si="0"/>
        <v>50747038.369999953</v>
      </c>
      <c r="AI3" s="26">
        <f t="shared" si="0"/>
        <v>5636530.6800000016</v>
      </c>
    </row>
    <row r="4" spans="3:35">
      <c r="AD4" s="76">
        <f t="shared" ref="AD4:AD67" si="1">SUM(F4:H4)</f>
        <v>0</v>
      </c>
      <c r="AE4" s="31">
        <f t="shared" ref="AE4:AE21" si="2">SUM(K4:N4)</f>
        <v>0</v>
      </c>
      <c r="AF4" s="21">
        <f t="shared" ref="AF4:AF22" si="3">AD4-AE4</f>
        <v>0</v>
      </c>
      <c r="AG4" s="15">
        <f t="shared" ref="AG4:AG21" si="4">SUM(S4:Z4)</f>
        <v>0</v>
      </c>
      <c r="AH4" s="16">
        <f t="shared" ref="AH4:AH21" si="5">SUM(AA4:AC4)</f>
        <v>0</v>
      </c>
      <c r="AI4" s="26">
        <f>AG4-AH4</f>
        <v>0</v>
      </c>
    </row>
    <row r="5" spans="3:35">
      <c r="AD5" s="76">
        <f t="shared" si="1"/>
        <v>0</v>
      </c>
      <c r="AE5" s="31">
        <f t="shared" si="2"/>
        <v>0</v>
      </c>
      <c r="AF5" s="21">
        <f t="shared" si="3"/>
        <v>0</v>
      </c>
      <c r="AG5" s="15">
        <f t="shared" si="4"/>
        <v>0</v>
      </c>
      <c r="AH5" s="16">
        <f t="shared" si="5"/>
        <v>0</v>
      </c>
      <c r="AI5" s="26">
        <f t="shared" ref="AI5:AI68" si="6">AG5-AH5</f>
        <v>0</v>
      </c>
    </row>
    <row r="6" spans="3:35">
      <c r="AD6" s="76">
        <f t="shared" si="1"/>
        <v>0</v>
      </c>
      <c r="AE6" s="31">
        <f t="shared" si="2"/>
        <v>0</v>
      </c>
      <c r="AF6" s="21">
        <f t="shared" si="3"/>
        <v>0</v>
      </c>
      <c r="AG6" s="15">
        <f t="shared" si="4"/>
        <v>0</v>
      </c>
      <c r="AH6" s="16">
        <f t="shared" si="5"/>
        <v>0</v>
      </c>
      <c r="AI6" s="26">
        <f t="shared" si="6"/>
        <v>0</v>
      </c>
    </row>
    <row r="7" spans="3:35">
      <c r="AD7" s="76">
        <f t="shared" si="1"/>
        <v>0</v>
      </c>
      <c r="AE7" s="31">
        <f t="shared" si="2"/>
        <v>0</v>
      </c>
      <c r="AF7" s="21">
        <f t="shared" si="3"/>
        <v>0</v>
      </c>
      <c r="AG7" s="15">
        <f t="shared" si="4"/>
        <v>0</v>
      </c>
      <c r="AH7" s="16">
        <f t="shared" si="5"/>
        <v>0</v>
      </c>
      <c r="AI7" s="26">
        <f t="shared" si="6"/>
        <v>0</v>
      </c>
    </row>
    <row r="8" spans="3:35">
      <c r="AD8" s="76">
        <f t="shared" si="1"/>
        <v>0</v>
      </c>
      <c r="AE8" s="31">
        <f t="shared" si="2"/>
        <v>0</v>
      </c>
      <c r="AF8" s="21">
        <f t="shared" si="3"/>
        <v>0</v>
      </c>
      <c r="AG8" s="15">
        <f t="shared" si="4"/>
        <v>0</v>
      </c>
      <c r="AH8" s="16">
        <f t="shared" si="5"/>
        <v>0</v>
      </c>
      <c r="AI8" s="26">
        <f t="shared" si="6"/>
        <v>0</v>
      </c>
    </row>
    <row r="9" spans="3:35">
      <c r="AD9" s="76">
        <f t="shared" si="1"/>
        <v>0</v>
      </c>
      <c r="AE9" s="31">
        <f t="shared" si="2"/>
        <v>0</v>
      </c>
      <c r="AF9" s="21">
        <f t="shared" si="3"/>
        <v>0</v>
      </c>
      <c r="AG9" s="15">
        <f t="shared" si="4"/>
        <v>0</v>
      </c>
      <c r="AH9" s="16">
        <f t="shared" si="5"/>
        <v>0</v>
      </c>
      <c r="AI9" s="26">
        <f t="shared" si="6"/>
        <v>0</v>
      </c>
    </row>
    <row r="10" spans="3:35">
      <c r="AD10" s="76">
        <f t="shared" si="1"/>
        <v>0</v>
      </c>
      <c r="AE10" s="31">
        <f t="shared" si="2"/>
        <v>0</v>
      </c>
      <c r="AF10" s="21">
        <f t="shared" si="3"/>
        <v>0</v>
      </c>
      <c r="AG10" s="15">
        <f t="shared" si="4"/>
        <v>0</v>
      </c>
      <c r="AH10" s="16">
        <f t="shared" si="5"/>
        <v>0</v>
      </c>
      <c r="AI10" s="26">
        <f t="shared" si="6"/>
        <v>0</v>
      </c>
    </row>
    <row r="11" spans="3:35">
      <c r="AD11" s="76">
        <f t="shared" si="1"/>
        <v>0</v>
      </c>
      <c r="AE11" s="31">
        <f t="shared" si="2"/>
        <v>0</v>
      </c>
      <c r="AF11" s="21">
        <f t="shared" si="3"/>
        <v>0</v>
      </c>
      <c r="AG11" s="15">
        <f t="shared" si="4"/>
        <v>0</v>
      </c>
      <c r="AH11" s="16">
        <f t="shared" si="5"/>
        <v>0</v>
      </c>
      <c r="AI11" s="26">
        <f t="shared" si="6"/>
        <v>0</v>
      </c>
    </row>
    <row r="12" spans="3:35">
      <c r="AD12" s="76">
        <f t="shared" si="1"/>
        <v>0</v>
      </c>
      <c r="AE12" s="31">
        <f t="shared" si="2"/>
        <v>0</v>
      </c>
      <c r="AF12" s="21">
        <f t="shared" si="3"/>
        <v>0</v>
      </c>
      <c r="AG12" s="15">
        <f t="shared" si="4"/>
        <v>0</v>
      </c>
      <c r="AH12" s="16">
        <f t="shared" si="5"/>
        <v>0</v>
      </c>
      <c r="AI12" s="26">
        <f t="shared" si="6"/>
        <v>0</v>
      </c>
    </row>
    <row r="13" spans="3:35">
      <c r="AD13" s="76">
        <f t="shared" si="1"/>
        <v>0</v>
      </c>
      <c r="AE13" s="31">
        <f t="shared" si="2"/>
        <v>0</v>
      </c>
      <c r="AF13" s="21">
        <f t="shared" si="3"/>
        <v>0</v>
      </c>
      <c r="AG13" s="15">
        <f t="shared" si="4"/>
        <v>0</v>
      </c>
      <c r="AH13" s="16">
        <f t="shared" si="5"/>
        <v>0</v>
      </c>
      <c r="AI13" s="26">
        <f t="shared" si="6"/>
        <v>0</v>
      </c>
    </row>
    <row r="14" spans="3:35" s="38" customFormat="1">
      <c r="C14" s="68"/>
      <c r="D14" s="45"/>
      <c r="E14"/>
      <c r="F14" s="316"/>
      <c r="G14" s="316"/>
      <c r="H14" s="316"/>
      <c r="I14"/>
      <c r="J14"/>
      <c r="K14"/>
      <c r="L14" s="316"/>
      <c r="M14" s="316"/>
      <c r="N14" s="316"/>
      <c r="O14" s="316"/>
      <c r="P14"/>
      <c r="Q14"/>
      <c r="R14"/>
      <c r="S14" s="316"/>
      <c r="T14" s="316"/>
      <c r="U14" s="316"/>
      <c r="V14" s="316"/>
      <c r="W14" s="316"/>
      <c r="X14" s="316"/>
      <c r="Y14" s="299"/>
      <c r="Z14" s="299"/>
      <c r="AA14" s="299"/>
      <c r="AB14" s="299"/>
      <c r="AC14" s="299"/>
      <c r="AD14" s="76">
        <f t="shared" si="1"/>
        <v>0</v>
      </c>
      <c r="AE14" s="31">
        <f t="shared" si="2"/>
        <v>0</v>
      </c>
      <c r="AF14" s="21">
        <f t="shared" si="3"/>
        <v>0</v>
      </c>
      <c r="AG14" s="15">
        <f t="shared" si="4"/>
        <v>0</v>
      </c>
      <c r="AH14" s="16">
        <f t="shared" si="5"/>
        <v>0</v>
      </c>
      <c r="AI14" s="26">
        <f t="shared" si="6"/>
        <v>0</v>
      </c>
    </row>
    <row r="15" spans="3:35">
      <c r="AD15" s="76">
        <f t="shared" si="1"/>
        <v>0</v>
      </c>
      <c r="AE15" s="31">
        <f t="shared" si="2"/>
        <v>0</v>
      </c>
      <c r="AF15" s="21">
        <f t="shared" si="3"/>
        <v>0</v>
      </c>
      <c r="AG15" s="15">
        <f t="shared" si="4"/>
        <v>0</v>
      </c>
      <c r="AH15" s="16">
        <f t="shared" si="5"/>
        <v>0</v>
      </c>
      <c r="AI15" s="26">
        <f t="shared" si="6"/>
        <v>0</v>
      </c>
    </row>
    <row r="16" spans="3:35">
      <c r="AD16" s="76">
        <f t="shared" si="1"/>
        <v>0</v>
      </c>
      <c r="AE16" s="31">
        <f t="shared" si="2"/>
        <v>0</v>
      </c>
      <c r="AF16" s="21">
        <f t="shared" si="3"/>
        <v>0</v>
      </c>
      <c r="AG16" s="15">
        <f t="shared" si="4"/>
        <v>0</v>
      </c>
      <c r="AH16" s="16">
        <f t="shared" si="5"/>
        <v>0</v>
      </c>
      <c r="AI16" s="26">
        <f t="shared" si="6"/>
        <v>0</v>
      </c>
    </row>
    <row r="17" spans="1:35">
      <c r="AD17" s="76">
        <f t="shared" si="1"/>
        <v>0</v>
      </c>
      <c r="AE17" s="31">
        <f t="shared" si="2"/>
        <v>0</v>
      </c>
      <c r="AF17" s="21">
        <f t="shared" si="3"/>
        <v>0</v>
      </c>
      <c r="AG17" s="15">
        <f t="shared" si="4"/>
        <v>0</v>
      </c>
      <c r="AH17" s="16">
        <f t="shared" si="5"/>
        <v>0</v>
      </c>
      <c r="AI17" s="26">
        <f t="shared" si="6"/>
        <v>0</v>
      </c>
    </row>
    <row r="18" spans="1:35">
      <c r="AD18" s="76">
        <f t="shared" si="1"/>
        <v>0</v>
      </c>
      <c r="AE18" s="31">
        <f t="shared" si="2"/>
        <v>0</v>
      </c>
      <c r="AF18" s="21">
        <f t="shared" si="3"/>
        <v>0</v>
      </c>
      <c r="AG18" s="15">
        <f t="shared" si="4"/>
        <v>0</v>
      </c>
      <c r="AH18" s="16">
        <f t="shared" si="5"/>
        <v>0</v>
      </c>
      <c r="AI18" s="26">
        <f t="shared" si="6"/>
        <v>0</v>
      </c>
    </row>
    <row r="19" spans="1:35">
      <c r="AD19" s="76">
        <f t="shared" si="1"/>
        <v>0</v>
      </c>
      <c r="AE19" s="31">
        <f t="shared" si="2"/>
        <v>0</v>
      </c>
      <c r="AF19" s="21">
        <f t="shared" si="3"/>
        <v>0</v>
      </c>
      <c r="AG19" s="15">
        <f t="shared" si="4"/>
        <v>0</v>
      </c>
      <c r="AH19" s="16">
        <f t="shared" si="5"/>
        <v>0</v>
      </c>
      <c r="AI19" s="26">
        <f t="shared" si="6"/>
        <v>0</v>
      </c>
    </row>
    <row r="20" spans="1:35">
      <c r="AD20" s="76">
        <f t="shared" si="1"/>
        <v>0</v>
      </c>
      <c r="AE20" s="31">
        <f t="shared" si="2"/>
        <v>0</v>
      </c>
      <c r="AF20" s="21">
        <f t="shared" si="3"/>
        <v>0</v>
      </c>
      <c r="AG20" s="15">
        <f t="shared" si="4"/>
        <v>0</v>
      </c>
      <c r="AH20" s="16">
        <f t="shared" si="5"/>
        <v>0</v>
      </c>
      <c r="AI20" s="26">
        <f t="shared" si="6"/>
        <v>0</v>
      </c>
    </row>
    <row r="21" spans="1:35">
      <c r="AD21" s="76">
        <f t="shared" si="1"/>
        <v>0</v>
      </c>
      <c r="AE21" s="31">
        <f t="shared" si="2"/>
        <v>0</v>
      </c>
      <c r="AF21" s="21">
        <f t="shared" si="3"/>
        <v>0</v>
      </c>
      <c r="AG21" s="15">
        <f t="shared" si="4"/>
        <v>0</v>
      </c>
      <c r="AH21" s="16">
        <f t="shared" si="5"/>
        <v>0</v>
      </c>
      <c r="AI21" s="26">
        <f t="shared" si="6"/>
        <v>0</v>
      </c>
    </row>
    <row r="22" spans="1:35">
      <c r="A22" s="1" t="s">
        <v>456</v>
      </c>
      <c r="B22" s="1" t="s">
        <v>458</v>
      </c>
      <c r="C22" s="66">
        <v>4536</v>
      </c>
      <c r="D22" s="67" t="s">
        <v>1090</v>
      </c>
      <c r="E22" t="s">
        <v>2891</v>
      </c>
      <c r="F22" s="316">
        <v>569649.14</v>
      </c>
      <c r="G22" s="316">
        <v>35785.99</v>
      </c>
      <c r="H22" s="316">
        <v>468664.77</v>
      </c>
      <c r="I22">
        <v>205253.85</v>
      </c>
      <c r="J22">
        <v>263864.31</v>
      </c>
      <c r="N22" s="316">
        <v>-855</v>
      </c>
      <c r="Q22">
        <v>1561979.88</v>
      </c>
      <c r="R22">
        <v>0</v>
      </c>
      <c r="T22" s="316">
        <v>77528.89</v>
      </c>
      <c r="W22" s="316">
        <v>255170</v>
      </c>
      <c r="Y22" s="299">
        <v>291970</v>
      </c>
      <c r="AA22" s="299">
        <v>27033.13</v>
      </c>
      <c r="AB22" s="299">
        <v>15102.58</v>
      </c>
      <c r="AD22" s="76">
        <f t="shared" si="1"/>
        <v>1074099.8999999999</v>
      </c>
      <c r="AE22" s="31">
        <f>SUM(L22:O22)</f>
        <v>-855</v>
      </c>
      <c r="AF22" s="21">
        <f t="shared" si="3"/>
        <v>1074954.8999999999</v>
      </c>
      <c r="AG22" s="15">
        <f>SUM(S22:X22)</f>
        <v>332698.89</v>
      </c>
      <c r="AH22" s="16">
        <f>SUM(Y22:AC22)</f>
        <v>334105.71000000002</v>
      </c>
      <c r="AI22" s="26">
        <f t="shared" si="6"/>
        <v>-1406.820000000007</v>
      </c>
    </row>
    <row r="23" spans="1:35">
      <c r="A23" s="1" t="s">
        <v>456</v>
      </c>
      <c r="B23" s="1" t="s">
        <v>458</v>
      </c>
      <c r="C23" s="66">
        <v>3980</v>
      </c>
      <c r="D23" s="67" t="s">
        <v>1091</v>
      </c>
      <c r="E23" t="s">
        <v>2892</v>
      </c>
      <c r="F23" s="316">
        <v>318207.74</v>
      </c>
      <c r="G23" s="316">
        <v>0</v>
      </c>
      <c r="H23" s="316">
        <v>205531.09</v>
      </c>
      <c r="I23">
        <v>162238.1</v>
      </c>
      <c r="J23">
        <v>115581.21</v>
      </c>
      <c r="N23" s="316">
        <v>0</v>
      </c>
      <c r="Q23">
        <v>-1549609</v>
      </c>
      <c r="R23">
        <v>2340148.79</v>
      </c>
      <c r="T23" s="316">
        <v>74092.800000000003</v>
      </c>
      <c r="W23" s="316">
        <v>174500</v>
      </c>
      <c r="Y23" s="299">
        <v>213276</v>
      </c>
      <c r="AA23" s="299">
        <v>15390.1</v>
      </c>
      <c r="AB23" s="299">
        <v>8908.35</v>
      </c>
      <c r="AD23" s="76">
        <f t="shared" si="1"/>
        <v>523738.82999999996</v>
      </c>
      <c r="AE23" s="31">
        <f t="shared" ref="AE23:AE86" si="7">SUM(L23:O23)</f>
        <v>0</v>
      </c>
      <c r="AF23" s="21">
        <f t="shared" ref="AF23:AF86" si="8">AD23-AE23</f>
        <v>523738.82999999996</v>
      </c>
      <c r="AG23" s="15">
        <f t="shared" ref="AG23:AG86" si="9">SUM(S23:X23)</f>
        <v>248592.8</v>
      </c>
      <c r="AH23" s="16">
        <f t="shared" ref="AH23:AH86" si="10">SUM(Y23:AC23)</f>
        <v>237574.45</v>
      </c>
      <c r="AI23" s="26">
        <f t="shared" si="6"/>
        <v>11018.349999999977</v>
      </c>
    </row>
    <row r="24" spans="1:35">
      <c r="A24" s="1" t="s">
        <v>456</v>
      </c>
      <c r="B24" s="1" t="s">
        <v>458</v>
      </c>
      <c r="C24" s="66">
        <v>9027</v>
      </c>
      <c r="D24" s="67" t="s">
        <v>1092</v>
      </c>
      <c r="E24" t="s">
        <v>2893</v>
      </c>
      <c r="F24" s="316">
        <v>1083268.2</v>
      </c>
      <c r="G24" s="316">
        <v>35869.86</v>
      </c>
      <c r="H24" s="316">
        <v>558754.89</v>
      </c>
      <c r="I24">
        <v>174288.99</v>
      </c>
      <c r="J24">
        <v>103531.4</v>
      </c>
      <c r="N24" s="316">
        <v>12120</v>
      </c>
      <c r="Q24">
        <v>-718257.91</v>
      </c>
      <c r="R24">
        <v>2461151.44</v>
      </c>
      <c r="T24" s="316">
        <v>314538.11</v>
      </c>
      <c r="U24" s="316">
        <v>3389.3</v>
      </c>
      <c r="W24" s="316">
        <v>192180</v>
      </c>
      <c r="Y24" s="299">
        <v>240170</v>
      </c>
      <c r="AA24" s="299">
        <v>40302.410000000003</v>
      </c>
      <c r="AB24" s="299">
        <v>7222.69</v>
      </c>
      <c r="AD24" s="76">
        <f t="shared" si="1"/>
        <v>1677892.9500000002</v>
      </c>
      <c r="AE24" s="31">
        <f t="shared" si="7"/>
        <v>12120</v>
      </c>
      <c r="AF24" s="21">
        <f t="shared" si="8"/>
        <v>1665772.9500000002</v>
      </c>
      <c r="AG24" s="15">
        <f t="shared" si="9"/>
        <v>510107.41</v>
      </c>
      <c r="AH24" s="16">
        <f t="shared" si="10"/>
        <v>287695.10000000003</v>
      </c>
      <c r="AI24" s="26">
        <f t="shared" si="6"/>
        <v>222412.30999999994</v>
      </c>
    </row>
    <row r="25" spans="1:35">
      <c r="A25" s="1" t="s">
        <v>456</v>
      </c>
      <c r="B25" s="1" t="s">
        <v>458</v>
      </c>
      <c r="C25" s="66">
        <v>4180</v>
      </c>
      <c r="D25" s="67" t="s">
        <v>1093</v>
      </c>
      <c r="E25" t="s">
        <v>2894</v>
      </c>
      <c r="F25" s="316">
        <v>413228.28</v>
      </c>
      <c r="G25" s="316">
        <v>38683.269999999997</v>
      </c>
      <c r="H25" s="316">
        <v>101600.12</v>
      </c>
      <c r="I25">
        <v>193033.67</v>
      </c>
      <c r="J25">
        <v>396134.2</v>
      </c>
      <c r="N25" s="316">
        <v>0</v>
      </c>
      <c r="Q25">
        <v>-411311.1</v>
      </c>
      <c r="R25">
        <v>1609968.11</v>
      </c>
      <c r="T25" s="316">
        <v>60289.74</v>
      </c>
      <c r="U25" s="316">
        <v>140</v>
      </c>
      <c r="W25" s="316">
        <v>86700</v>
      </c>
      <c r="Y25" s="299">
        <v>113705</v>
      </c>
      <c r="AA25" s="299">
        <v>37894.51</v>
      </c>
      <c r="AB25" s="299">
        <v>25395.200000000001</v>
      </c>
      <c r="AD25" s="76">
        <f t="shared" si="1"/>
        <v>553511.67000000004</v>
      </c>
      <c r="AE25" s="31">
        <f t="shared" si="7"/>
        <v>0</v>
      </c>
      <c r="AF25" s="21">
        <f t="shared" si="8"/>
        <v>553511.67000000004</v>
      </c>
      <c r="AG25" s="15">
        <f t="shared" si="9"/>
        <v>147129.74</v>
      </c>
      <c r="AH25" s="16">
        <f t="shared" si="10"/>
        <v>176994.71000000002</v>
      </c>
      <c r="AI25" s="26">
        <f t="shared" si="6"/>
        <v>-29864.97000000003</v>
      </c>
    </row>
    <row r="26" spans="1:35">
      <c r="A26" s="1" t="s">
        <v>456</v>
      </c>
      <c r="B26" s="1" t="s">
        <v>458</v>
      </c>
      <c r="C26" s="66">
        <v>2100</v>
      </c>
      <c r="D26" s="67" t="s">
        <v>1094</v>
      </c>
      <c r="E26" t="s">
        <v>2895</v>
      </c>
      <c r="F26" s="316">
        <v>276821.78000000003</v>
      </c>
      <c r="G26" s="316">
        <v>4732.9399999999996</v>
      </c>
      <c r="H26" s="316">
        <v>80706.48</v>
      </c>
      <c r="I26">
        <v>190375.4</v>
      </c>
      <c r="J26">
        <v>113671.85</v>
      </c>
      <c r="N26" s="316">
        <v>435.5</v>
      </c>
      <c r="Q26">
        <v>-978738.46</v>
      </c>
      <c r="R26">
        <v>1693812.25</v>
      </c>
      <c r="T26" s="316">
        <v>15880.83</v>
      </c>
      <c r="W26" s="316">
        <v>112870</v>
      </c>
      <c r="X26" s="316">
        <v>36096.75</v>
      </c>
      <c r="Y26" s="299">
        <v>131230</v>
      </c>
      <c r="AA26" s="299">
        <v>53991.49</v>
      </c>
      <c r="AB26" s="299">
        <v>6464.43</v>
      </c>
      <c r="AD26" s="76">
        <f t="shared" si="1"/>
        <v>362261.2</v>
      </c>
      <c r="AE26" s="31">
        <f t="shared" si="7"/>
        <v>435.5</v>
      </c>
      <c r="AF26" s="21">
        <f t="shared" si="8"/>
        <v>361825.7</v>
      </c>
      <c r="AG26" s="15">
        <f t="shared" si="9"/>
        <v>164847.58000000002</v>
      </c>
      <c r="AH26" s="16">
        <f t="shared" si="10"/>
        <v>191685.91999999998</v>
      </c>
      <c r="AI26" s="26">
        <f t="shared" si="6"/>
        <v>-26838.339999999967</v>
      </c>
    </row>
    <row r="27" spans="1:35">
      <c r="A27" s="1" t="s">
        <v>456</v>
      </c>
      <c r="B27" s="1" t="s">
        <v>458</v>
      </c>
      <c r="C27" s="66">
        <v>4887</v>
      </c>
      <c r="D27" s="67" t="s">
        <v>1095</v>
      </c>
      <c r="E27" t="s">
        <v>2896</v>
      </c>
      <c r="F27" s="316">
        <v>538128.5</v>
      </c>
      <c r="G27" s="316">
        <v>34440.199999999997</v>
      </c>
      <c r="H27" s="316">
        <v>217316.01</v>
      </c>
      <c r="I27">
        <v>277205.92</v>
      </c>
      <c r="J27">
        <v>201460.67</v>
      </c>
      <c r="N27" s="316">
        <v>14</v>
      </c>
      <c r="Q27">
        <v>91091.8</v>
      </c>
      <c r="R27">
        <v>1247745.83</v>
      </c>
      <c r="T27" s="316">
        <v>47863.61</v>
      </c>
      <c r="W27" s="316">
        <v>227510</v>
      </c>
      <c r="Y27" s="299">
        <v>269463</v>
      </c>
      <c r="AA27" s="299">
        <v>29100.51</v>
      </c>
      <c r="AB27" s="299">
        <v>14927.93</v>
      </c>
      <c r="AD27" s="76">
        <f t="shared" si="1"/>
        <v>789884.71</v>
      </c>
      <c r="AE27" s="31">
        <f t="shared" si="7"/>
        <v>14</v>
      </c>
      <c r="AF27" s="21">
        <f t="shared" si="8"/>
        <v>789870.71</v>
      </c>
      <c r="AG27" s="15">
        <f t="shared" si="9"/>
        <v>275373.61</v>
      </c>
      <c r="AH27" s="16">
        <f t="shared" si="10"/>
        <v>313491.44</v>
      </c>
      <c r="AI27" s="26">
        <f t="shared" si="6"/>
        <v>-38117.830000000016</v>
      </c>
    </row>
    <row r="28" spans="1:35">
      <c r="A28" s="1" t="s">
        <v>456</v>
      </c>
      <c r="B28" s="1" t="s">
        <v>458</v>
      </c>
      <c r="C28" s="66">
        <v>5102</v>
      </c>
      <c r="D28" s="67" t="s">
        <v>1096</v>
      </c>
      <c r="E28" t="s">
        <v>2897</v>
      </c>
      <c r="F28" s="316">
        <v>444234.55</v>
      </c>
      <c r="G28" s="316">
        <v>10101</v>
      </c>
      <c r="H28" s="316">
        <v>213248.01</v>
      </c>
      <c r="I28">
        <v>329930.53000000003</v>
      </c>
      <c r="J28">
        <v>541746.86</v>
      </c>
      <c r="N28" s="316">
        <v>0</v>
      </c>
      <c r="Q28">
        <v>-210921.11</v>
      </c>
      <c r="R28">
        <v>1804121.26</v>
      </c>
      <c r="T28" s="316">
        <v>39242.720000000001</v>
      </c>
      <c r="Y28" s="299">
        <v>18491</v>
      </c>
      <c r="AA28" s="299">
        <v>20561.52</v>
      </c>
      <c r="AB28" s="299">
        <v>33166.9</v>
      </c>
      <c r="AD28" s="76">
        <f t="shared" si="1"/>
        <v>667583.56000000006</v>
      </c>
      <c r="AE28" s="31">
        <f t="shared" si="7"/>
        <v>0</v>
      </c>
      <c r="AF28" s="21">
        <f t="shared" si="8"/>
        <v>667583.56000000006</v>
      </c>
      <c r="AG28" s="15">
        <f t="shared" si="9"/>
        <v>39242.720000000001</v>
      </c>
      <c r="AH28" s="16">
        <f t="shared" si="10"/>
        <v>72219.420000000013</v>
      </c>
      <c r="AI28" s="26">
        <f t="shared" si="6"/>
        <v>-32976.700000000012</v>
      </c>
    </row>
    <row r="29" spans="1:35">
      <c r="A29" s="1" t="s">
        <v>456</v>
      </c>
      <c r="B29" s="1" t="s">
        <v>458</v>
      </c>
      <c r="C29" s="66">
        <v>11813</v>
      </c>
      <c r="D29" s="67" t="s">
        <v>1097</v>
      </c>
      <c r="E29" t="s">
        <v>2898</v>
      </c>
      <c r="F29" s="316">
        <v>930670.1</v>
      </c>
      <c r="G29" s="316">
        <v>21686.74</v>
      </c>
      <c r="H29" s="316">
        <v>230475.27</v>
      </c>
      <c r="I29">
        <v>250590.81</v>
      </c>
      <c r="J29">
        <v>514942.29</v>
      </c>
      <c r="K29">
        <v>19400</v>
      </c>
      <c r="N29" s="316">
        <v>363.07</v>
      </c>
      <c r="Q29">
        <v>428473.05</v>
      </c>
      <c r="R29">
        <v>1414760.08</v>
      </c>
      <c r="T29" s="316">
        <v>229694.09</v>
      </c>
      <c r="V29" s="316">
        <v>613.47</v>
      </c>
      <c r="W29" s="316">
        <v>1696900</v>
      </c>
      <c r="Y29" s="299">
        <v>1736814</v>
      </c>
      <c r="AA29" s="299">
        <v>67200.05</v>
      </c>
      <c r="AB29" s="299">
        <v>21582</v>
      </c>
      <c r="AD29" s="76">
        <f t="shared" si="1"/>
        <v>1182832.1099999999</v>
      </c>
      <c r="AE29" s="31">
        <f t="shared" si="7"/>
        <v>363.07</v>
      </c>
      <c r="AF29" s="21">
        <f t="shared" si="8"/>
        <v>1182469.0399999998</v>
      </c>
      <c r="AG29" s="15">
        <f t="shared" si="9"/>
        <v>1927207.56</v>
      </c>
      <c r="AH29" s="16">
        <f t="shared" si="10"/>
        <v>1825596.05</v>
      </c>
      <c r="AI29" s="26">
        <f t="shared" si="6"/>
        <v>101611.51000000001</v>
      </c>
    </row>
    <row r="30" spans="1:35">
      <c r="A30" s="1" t="s">
        <v>456</v>
      </c>
      <c r="B30" s="1" t="s">
        <v>458</v>
      </c>
      <c r="C30" s="66">
        <v>7972</v>
      </c>
      <c r="D30" s="67" t="s">
        <v>1098</v>
      </c>
      <c r="E30" t="s">
        <v>2899</v>
      </c>
      <c r="F30" s="316">
        <v>1363809.07</v>
      </c>
      <c r="G30" s="316">
        <v>0</v>
      </c>
      <c r="H30" s="316">
        <v>766163.17</v>
      </c>
      <c r="I30">
        <v>151304.66</v>
      </c>
      <c r="J30">
        <v>700089.6</v>
      </c>
      <c r="N30" s="316">
        <v>29552.3</v>
      </c>
      <c r="Q30">
        <v>1546666.04</v>
      </c>
      <c r="R30">
        <v>1595887.05</v>
      </c>
      <c r="T30" s="316">
        <v>60421.9</v>
      </c>
      <c r="U30" s="316">
        <v>333000</v>
      </c>
      <c r="W30" s="316">
        <v>314970</v>
      </c>
      <c r="Y30" s="299">
        <v>365718</v>
      </c>
      <c r="AA30" s="299">
        <v>475405.11</v>
      </c>
      <c r="AB30" s="299">
        <v>21445.18</v>
      </c>
      <c r="AD30" s="76">
        <f t="shared" si="1"/>
        <v>2129972.2400000002</v>
      </c>
      <c r="AE30" s="31">
        <f t="shared" si="7"/>
        <v>29552.3</v>
      </c>
      <c r="AF30" s="21">
        <f t="shared" si="8"/>
        <v>2100419.9400000004</v>
      </c>
      <c r="AG30" s="15">
        <f t="shared" si="9"/>
        <v>708391.9</v>
      </c>
      <c r="AH30" s="16">
        <f t="shared" si="10"/>
        <v>862568.29</v>
      </c>
      <c r="AI30" s="26">
        <f t="shared" si="6"/>
        <v>-154176.39000000001</v>
      </c>
    </row>
    <row r="31" spans="1:35">
      <c r="A31" s="1" t="s">
        <v>456</v>
      </c>
      <c r="B31" s="1" t="s">
        <v>458</v>
      </c>
      <c r="C31" s="66">
        <v>3577</v>
      </c>
      <c r="D31" s="67" t="s">
        <v>1099</v>
      </c>
      <c r="E31" t="s">
        <v>2900</v>
      </c>
      <c r="F31" s="316">
        <v>572560.04</v>
      </c>
      <c r="G31" s="316">
        <v>0</v>
      </c>
      <c r="H31" s="316">
        <v>565107.31999999995</v>
      </c>
      <c r="I31">
        <v>89286.77</v>
      </c>
      <c r="J31">
        <v>183796.09</v>
      </c>
      <c r="N31" s="316">
        <v>1268.72</v>
      </c>
      <c r="Q31">
        <v>-339926.78</v>
      </c>
      <c r="R31">
        <v>1789492.25</v>
      </c>
      <c r="T31" s="316">
        <v>55021.3</v>
      </c>
      <c r="W31" s="316">
        <v>152270</v>
      </c>
      <c r="Y31" s="299">
        <v>178276.72</v>
      </c>
      <c r="AA31" s="299">
        <v>38594.39</v>
      </c>
      <c r="AB31" s="299">
        <v>10256.66</v>
      </c>
      <c r="AD31" s="76">
        <f t="shared" si="1"/>
        <v>1137667.3599999999</v>
      </c>
      <c r="AE31" s="31">
        <f t="shared" si="7"/>
        <v>1268.72</v>
      </c>
      <c r="AF31" s="21">
        <f t="shared" si="8"/>
        <v>1136398.6399999999</v>
      </c>
      <c r="AG31" s="15">
        <f t="shared" si="9"/>
        <v>207291.3</v>
      </c>
      <c r="AH31" s="16">
        <f t="shared" si="10"/>
        <v>227127.77</v>
      </c>
      <c r="AI31" s="26">
        <f t="shared" si="6"/>
        <v>-19836.47</v>
      </c>
    </row>
    <row r="32" spans="1:35">
      <c r="A32" s="1" t="s">
        <v>456</v>
      </c>
      <c r="B32" s="1" t="s">
        <v>458</v>
      </c>
      <c r="C32" s="66">
        <v>3159</v>
      </c>
      <c r="D32" s="67" t="s">
        <v>1100</v>
      </c>
      <c r="E32" t="s">
        <v>2901</v>
      </c>
      <c r="F32" s="316">
        <v>700294.03</v>
      </c>
      <c r="G32" s="316">
        <v>9487.6</v>
      </c>
      <c r="H32" s="316">
        <v>194054.95</v>
      </c>
      <c r="I32">
        <v>36980.36</v>
      </c>
      <c r="J32">
        <v>194828.98</v>
      </c>
      <c r="K32">
        <v>4630</v>
      </c>
      <c r="N32" s="316">
        <v>-1926</v>
      </c>
      <c r="Q32">
        <v>-1879342.57</v>
      </c>
      <c r="R32">
        <v>3102228.3</v>
      </c>
      <c r="T32" s="316">
        <v>19985.18</v>
      </c>
      <c r="W32" s="316">
        <v>193510</v>
      </c>
      <c r="Y32" s="299">
        <v>219170</v>
      </c>
      <c r="AA32" s="299">
        <v>39293.870000000003</v>
      </c>
      <c r="AB32" s="299">
        <v>16802.62</v>
      </c>
      <c r="AD32" s="76">
        <f t="shared" si="1"/>
        <v>903836.58000000007</v>
      </c>
      <c r="AE32" s="31">
        <f t="shared" si="7"/>
        <v>-1926</v>
      </c>
      <c r="AF32" s="21">
        <f t="shared" si="8"/>
        <v>905762.58000000007</v>
      </c>
      <c r="AG32" s="15">
        <f t="shared" si="9"/>
        <v>213495.18</v>
      </c>
      <c r="AH32" s="16">
        <f t="shared" si="10"/>
        <v>275266.49</v>
      </c>
      <c r="AI32" s="26">
        <f t="shared" si="6"/>
        <v>-61771.31</v>
      </c>
    </row>
    <row r="33" spans="1:35">
      <c r="A33" s="1" t="s">
        <v>456</v>
      </c>
      <c r="B33" s="1" t="s">
        <v>458</v>
      </c>
      <c r="C33" s="66">
        <v>3764</v>
      </c>
      <c r="D33" s="67" t="s">
        <v>1101</v>
      </c>
      <c r="E33" t="s">
        <v>2902</v>
      </c>
      <c r="F33" s="316">
        <v>728855.11</v>
      </c>
      <c r="G33" s="316">
        <v>114675.77</v>
      </c>
      <c r="H33" s="316">
        <v>179923.47</v>
      </c>
      <c r="I33">
        <v>339383.06</v>
      </c>
      <c r="J33">
        <v>162021.87</v>
      </c>
      <c r="N33" s="316">
        <v>13650</v>
      </c>
      <c r="Q33">
        <v>69406.45</v>
      </c>
      <c r="R33">
        <v>1484748</v>
      </c>
      <c r="T33" s="316">
        <v>59283.85</v>
      </c>
      <c r="W33" s="316">
        <v>167960</v>
      </c>
      <c r="Y33" s="299">
        <v>206306</v>
      </c>
      <c r="AA33" s="299">
        <v>38170.82</v>
      </c>
      <c r="AB33" s="299">
        <v>13599.7</v>
      </c>
      <c r="AD33" s="76">
        <f t="shared" si="1"/>
        <v>1023454.35</v>
      </c>
      <c r="AE33" s="31">
        <f t="shared" si="7"/>
        <v>13650</v>
      </c>
      <c r="AF33" s="21">
        <f t="shared" si="8"/>
        <v>1009804.35</v>
      </c>
      <c r="AG33" s="15">
        <f t="shared" si="9"/>
        <v>227243.85</v>
      </c>
      <c r="AH33" s="16">
        <f t="shared" si="10"/>
        <v>258076.52000000002</v>
      </c>
      <c r="AI33" s="26">
        <f t="shared" si="6"/>
        <v>-30832.670000000013</v>
      </c>
    </row>
    <row r="34" spans="1:35">
      <c r="A34" s="1" t="s">
        <v>456</v>
      </c>
      <c r="B34" s="1" t="s">
        <v>458</v>
      </c>
      <c r="C34" s="66">
        <v>3691</v>
      </c>
      <c r="D34" s="67" t="s">
        <v>1102</v>
      </c>
      <c r="E34" t="s">
        <v>2903</v>
      </c>
      <c r="F34" s="316">
        <v>1074550.6000000001</v>
      </c>
      <c r="G34" s="316">
        <v>56933.87</v>
      </c>
      <c r="H34" s="316">
        <v>346285.44</v>
      </c>
      <c r="I34">
        <v>77455.12</v>
      </c>
      <c r="J34">
        <v>207933.03</v>
      </c>
      <c r="N34" s="316">
        <v>15000</v>
      </c>
      <c r="Q34">
        <v>-147043.13</v>
      </c>
      <c r="R34">
        <v>1924840.79</v>
      </c>
      <c r="T34" s="316">
        <v>75364.25</v>
      </c>
      <c r="W34" s="316">
        <v>94220</v>
      </c>
      <c r="Y34" s="299">
        <v>133663</v>
      </c>
      <c r="AA34" s="299">
        <v>38536.339999999997</v>
      </c>
      <c r="AB34" s="299">
        <v>11162.01</v>
      </c>
      <c r="AD34" s="76">
        <f t="shared" si="1"/>
        <v>1477769.9100000001</v>
      </c>
      <c r="AE34" s="31">
        <f t="shared" si="7"/>
        <v>15000</v>
      </c>
      <c r="AF34" s="21">
        <f t="shared" si="8"/>
        <v>1462769.9100000001</v>
      </c>
      <c r="AG34" s="15">
        <f t="shared" si="9"/>
        <v>169584.25</v>
      </c>
      <c r="AH34" s="16">
        <f t="shared" si="10"/>
        <v>183361.35</v>
      </c>
      <c r="AI34" s="26">
        <f t="shared" si="6"/>
        <v>-13777.100000000006</v>
      </c>
    </row>
    <row r="35" spans="1:35">
      <c r="A35" s="1" t="s">
        <v>456</v>
      </c>
      <c r="B35" s="1" t="s">
        <v>458</v>
      </c>
      <c r="C35" s="66">
        <v>7031</v>
      </c>
      <c r="D35" s="67" t="s">
        <v>1103</v>
      </c>
      <c r="E35" t="s">
        <v>2904</v>
      </c>
      <c r="F35" s="316">
        <v>1501532.75</v>
      </c>
      <c r="G35" s="316">
        <v>105387.94</v>
      </c>
      <c r="H35" s="316">
        <v>-917731.51</v>
      </c>
      <c r="I35">
        <v>185756</v>
      </c>
      <c r="J35">
        <v>364217.46</v>
      </c>
      <c r="N35" s="316">
        <v>0</v>
      </c>
      <c r="Q35">
        <v>1441238.46</v>
      </c>
      <c r="R35">
        <v>1101601.1100000001</v>
      </c>
      <c r="T35" s="316">
        <v>62809.15</v>
      </c>
      <c r="W35" s="316">
        <v>229748</v>
      </c>
      <c r="Y35" s="299">
        <v>270553</v>
      </c>
      <c r="AA35" s="299">
        <v>1290769.1499999999</v>
      </c>
      <c r="AB35" s="299">
        <v>17469.43</v>
      </c>
      <c r="AD35" s="76">
        <f t="shared" si="1"/>
        <v>689189.17999999993</v>
      </c>
      <c r="AE35" s="31">
        <f t="shared" si="7"/>
        <v>0</v>
      </c>
      <c r="AF35" s="21">
        <f t="shared" si="8"/>
        <v>689189.17999999993</v>
      </c>
      <c r="AG35" s="15">
        <f t="shared" si="9"/>
        <v>292557.15000000002</v>
      </c>
      <c r="AH35" s="16">
        <f t="shared" si="10"/>
        <v>1578791.5799999998</v>
      </c>
      <c r="AI35" s="26">
        <f t="shared" si="6"/>
        <v>-1286234.4299999997</v>
      </c>
    </row>
    <row r="36" spans="1:35">
      <c r="A36" s="1" t="s">
        <v>456</v>
      </c>
      <c r="B36" s="1" t="s">
        <v>458</v>
      </c>
      <c r="C36" s="66">
        <v>3391</v>
      </c>
      <c r="D36" s="67" t="s">
        <v>1104</v>
      </c>
      <c r="E36" t="s">
        <v>2905</v>
      </c>
      <c r="F36" s="316">
        <v>840667.72</v>
      </c>
      <c r="G36" s="316">
        <v>14985.25</v>
      </c>
      <c r="H36" s="316">
        <v>109602.31</v>
      </c>
      <c r="I36">
        <v>1219417.52</v>
      </c>
      <c r="J36">
        <v>119743.03999999999</v>
      </c>
      <c r="N36" s="316">
        <v>0</v>
      </c>
      <c r="Q36">
        <v>1822158.43</v>
      </c>
      <c r="R36">
        <v>528949.56000000006</v>
      </c>
      <c r="T36" s="316">
        <v>61313.17</v>
      </c>
      <c r="U36" s="316">
        <v>30</v>
      </c>
      <c r="W36" s="316">
        <v>176920</v>
      </c>
      <c r="Y36" s="299">
        <v>208664</v>
      </c>
      <c r="AA36" s="299">
        <v>31305.88</v>
      </c>
      <c r="AB36" s="299">
        <v>15397.7</v>
      </c>
      <c r="AD36" s="76">
        <f t="shared" si="1"/>
        <v>965255.28</v>
      </c>
      <c r="AE36" s="31">
        <f t="shared" si="7"/>
        <v>0</v>
      </c>
      <c r="AF36" s="21">
        <f t="shared" si="8"/>
        <v>965255.28</v>
      </c>
      <c r="AG36" s="15">
        <f t="shared" si="9"/>
        <v>238263.16999999998</v>
      </c>
      <c r="AH36" s="16">
        <f t="shared" si="10"/>
        <v>255367.58000000002</v>
      </c>
      <c r="AI36" s="26">
        <f t="shared" si="6"/>
        <v>-17104.410000000033</v>
      </c>
    </row>
    <row r="37" spans="1:35">
      <c r="A37" s="1" t="s">
        <v>456</v>
      </c>
      <c r="B37" s="1" t="s">
        <v>458</v>
      </c>
      <c r="C37" s="66">
        <v>4244</v>
      </c>
      <c r="D37" s="67" t="s">
        <v>1105</v>
      </c>
      <c r="E37" t="s">
        <v>2906</v>
      </c>
      <c r="F37" s="316">
        <v>979348.59</v>
      </c>
      <c r="G37" s="316">
        <v>21087.1</v>
      </c>
      <c r="H37" s="316">
        <v>229050.82</v>
      </c>
      <c r="I37">
        <v>338835.31</v>
      </c>
      <c r="J37">
        <v>166032.1</v>
      </c>
      <c r="N37" s="316">
        <v>11507</v>
      </c>
      <c r="Q37">
        <v>151247.01999999999</v>
      </c>
      <c r="R37">
        <v>1603684.39</v>
      </c>
      <c r="T37" s="316">
        <v>69990.649999999994</v>
      </c>
      <c r="W37" s="316">
        <v>150570</v>
      </c>
      <c r="Y37" s="299">
        <v>178122</v>
      </c>
      <c r="AA37" s="299">
        <v>36766.550000000003</v>
      </c>
      <c r="AB37" s="299">
        <v>8831.59</v>
      </c>
      <c r="AD37" s="76">
        <f t="shared" si="1"/>
        <v>1229486.51</v>
      </c>
      <c r="AE37" s="31">
        <f t="shared" si="7"/>
        <v>11507</v>
      </c>
      <c r="AF37" s="21">
        <f t="shared" si="8"/>
        <v>1217979.51</v>
      </c>
      <c r="AG37" s="15">
        <f t="shared" si="9"/>
        <v>220560.65</v>
      </c>
      <c r="AH37" s="16">
        <f t="shared" si="10"/>
        <v>223720.13999999998</v>
      </c>
      <c r="AI37" s="26">
        <f t="shared" si="6"/>
        <v>-3159.4899999999907</v>
      </c>
    </row>
    <row r="38" spans="1:35">
      <c r="A38" s="1" t="s">
        <v>456</v>
      </c>
      <c r="B38" s="1" t="s">
        <v>458</v>
      </c>
      <c r="C38" s="66">
        <v>1926</v>
      </c>
      <c r="D38" s="67" t="s">
        <v>1106</v>
      </c>
      <c r="E38" t="s">
        <v>2907</v>
      </c>
      <c r="F38" s="316">
        <v>430819.43</v>
      </c>
      <c r="G38" s="316">
        <v>62480.76</v>
      </c>
      <c r="H38" s="316">
        <v>81512.31</v>
      </c>
      <c r="I38">
        <v>-1577.83</v>
      </c>
      <c r="J38">
        <v>91972.160000000003</v>
      </c>
      <c r="N38" s="316">
        <v>60</v>
      </c>
      <c r="Q38">
        <v>-777043.4</v>
      </c>
      <c r="R38">
        <v>1498620.76</v>
      </c>
      <c r="T38" s="316">
        <v>49848.45</v>
      </c>
      <c r="V38" s="316">
        <v>20.87</v>
      </c>
      <c r="Y38" s="299">
        <v>18307</v>
      </c>
      <c r="AA38" s="299">
        <v>57188</v>
      </c>
      <c r="AB38" s="299">
        <v>4862.3500000000004</v>
      </c>
      <c r="AD38" s="76">
        <f t="shared" si="1"/>
        <v>574812.5</v>
      </c>
      <c r="AE38" s="31">
        <f t="shared" si="7"/>
        <v>60</v>
      </c>
      <c r="AF38" s="21">
        <f t="shared" si="8"/>
        <v>574752.5</v>
      </c>
      <c r="AG38" s="15">
        <f t="shared" si="9"/>
        <v>49869.32</v>
      </c>
      <c r="AH38" s="16">
        <f t="shared" si="10"/>
        <v>80357.350000000006</v>
      </c>
      <c r="AI38" s="26">
        <f t="shared" si="6"/>
        <v>-30488.030000000006</v>
      </c>
    </row>
    <row r="39" spans="1:35">
      <c r="A39" s="1" t="s">
        <v>456</v>
      </c>
      <c r="B39" s="1" t="s">
        <v>458</v>
      </c>
      <c r="C39" s="66">
        <v>5306</v>
      </c>
      <c r="D39" s="67" t="s">
        <v>1107</v>
      </c>
      <c r="E39" t="s">
        <v>2908</v>
      </c>
      <c r="F39" s="316">
        <v>378943.66</v>
      </c>
      <c r="G39" s="316">
        <v>114667.92</v>
      </c>
      <c r="H39" s="316">
        <v>172487.93</v>
      </c>
      <c r="I39">
        <v>986123.27</v>
      </c>
      <c r="J39">
        <v>595287.22</v>
      </c>
      <c r="N39" s="316">
        <v>25000</v>
      </c>
      <c r="Q39">
        <v>-6211.04</v>
      </c>
      <c r="R39">
        <v>2339595.1</v>
      </c>
      <c r="T39" s="316">
        <v>20330.07</v>
      </c>
      <c r="W39" s="316">
        <v>275890</v>
      </c>
      <c r="Y39" s="299">
        <v>323335</v>
      </c>
      <c r="AA39" s="299">
        <v>19024.8</v>
      </c>
      <c r="AB39" s="299">
        <v>34671.83</v>
      </c>
      <c r="AD39" s="76">
        <f t="shared" si="1"/>
        <v>666099.51</v>
      </c>
      <c r="AE39" s="31">
        <f t="shared" si="7"/>
        <v>25000</v>
      </c>
      <c r="AF39" s="21">
        <f t="shared" si="8"/>
        <v>641099.51</v>
      </c>
      <c r="AG39" s="15">
        <f t="shared" si="9"/>
        <v>296220.07</v>
      </c>
      <c r="AH39" s="16">
        <f t="shared" si="10"/>
        <v>377031.63</v>
      </c>
      <c r="AI39" s="26">
        <f t="shared" si="6"/>
        <v>-80811.56</v>
      </c>
    </row>
    <row r="40" spans="1:35">
      <c r="A40" s="1" t="s">
        <v>456</v>
      </c>
      <c r="B40" s="1" t="s">
        <v>458</v>
      </c>
      <c r="C40" s="66">
        <v>2556</v>
      </c>
      <c r="D40" s="67" t="s">
        <v>1108</v>
      </c>
      <c r="E40" t="s">
        <v>2909</v>
      </c>
      <c r="F40" s="316">
        <v>1321412.3999999999</v>
      </c>
      <c r="G40" s="316">
        <v>41695</v>
      </c>
      <c r="H40" s="316">
        <v>282270.46999999997</v>
      </c>
      <c r="I40">
        <v>180291.5</v>
      </c>
      <c r="J40">
        <v>238744.5</v>
      </c>
      <c r="N40" s="316">
        <v>-2856.66</v>
      </c>
      <c r="Q40">
        <v>689816.98</v>
      </c>
      <c r="R40">
        <v>1457071.21</v>
      </c>
      <c r="T40" s="316">
        <v>50257.38</v>
      </c>
      <c r="W40" s="316">
        <v>113280</v>
      </c>
      <c r="Y40" s="299">
        <v>150960</v>
      </c>
      <c r="AA40" s="299">
        <v>51244.68</v>
      </c>
      <c r="AB40" s="299">
        <v>10687.86</v>
      </c>
      <c r="AD40" s="76">
        <f t="shared" si="1"/>
        <v>1645377.8699999999</v>
      </c>
      <c r="AE40" s="31">
        <f t="shared" si="7"/>
        <v>-2856.66</v>
      </c>
      <c r="AF40" s="21">
        <f t="shared" si="8"/>
        <v>1648234.5299999998</v>
      </c>
      <c r="AG40" s="15">
        <f t="shared" si="9"/>
        <v>163537.38</v>
      </c>
      <c r="AH40" s="16">
        <f t="shared" si="10"/>
        <v>212892.53999999998</v>
      </c>
      <c r="AI40" s="26">
        <f t="shared" si="6"/>
        <v>-49355.159999999974</v>
      </c>
    </row>
    <row r="41" spans="1:35">
      <c r="A41" s="1" t="s">
        <v>456</v>
      </c>
      <c r="B41" s="1" t="s">
        <v>458</v>
      </c>
      <c r="C41" s="66">
        <v>2366</v>
      </c>
      <c r="D41" s="67" t="s">
        <v>1109</v>
      </c>
      <c r="E41" t="s">
        <v>2910</v>
      </c>
      <c r="F41" s="316">
        <v>1364600.02</v>
      </c>
      <c r="G41" s="316">
        <v>84293.94</v>
      </c>
      <c r="H41" s="316">
        <v>120322.98</v>
      </c>
      <c r="I41">
        <v>213618.47</v>
      </c>
      <c r="J41">
        <v>396055.02</v>
      </c>
      <c r="N41" s="316">
        <v>-1537</v>
      </c>
      <c r="Q41">
        <v>472840.59</v>
      </c>
      <c r="R41">
        <v>1798384.44</v>
      </c>
      <c r="T41" s="316">
        <v>34547.25</v>
      </c>
      <c r="U41" s="316">
        <v>370</v>
      </c>
      <c r="W41" s="316">
        <v>133210</v>
      </c>
      <c r="Y41" s="299">
        <v>153990</v>
      </c>
      <c r="AA41" s="299">
        <v>30283.53</v>
      </c>
      <c r="AB41" s="299">
        <v>37888.82</v>
      </c>
      <c r="AD41" s="76">
        <f t="shared" si="1"/>
        <v>1569216.94</v>
      </c>
      <c r="AE41" s="31">
        <f t="shared" si="7"/>
        <v>-1537</v>
      </c>
      <c r="AF41" s="21">
        <f t="shared" si="8"/>
        <v>1570753.94</v>
      </c>
      <c r="AG41" s="15">
        <f t="shared" si="9"/>
        <v>168127.25</v>
      </c>
      <c r="AH41" s="16">
        <f t="shared" si="10"/>
        <v>222162.35</v>
      </c>
      <c r="AI41" s="26">
        <f t="shared" si="6"/>
        <v>-54035.100000000006</v>
      </c>
    </row>
    <row r="42" spans="1:35">
      <c r="A42" s="1" t="s">
        <v>456</v>
      </c>
      <c r="B42" s="1" t="s">
        <v>458</v>
      </c>
      <c r="C42" s="66">
        <v>5915</v>
      </c>
      <c r="D42" s="67" t="s">
        <v>1110</v>
      </c>
      <c r="E42" t="s">
        <v>2911</v>
      </c>
      <c r="F42" s="316">
        <v>267532.68</v>
      </c>
      <c r="G42" s="316">
        <v>21249</v>
      </c>
      <c r="H42" s="316">
        <v>190826.61</v>
      </c>
      <c r="I42">
        <v>464394.67</v>
      </c>
      <c r="J42">
        <v>145558</v>
      </c>
      <c r="N42" s="316">
        <v>7</v>
      </c>
      <c r="Q42">
        <v>-78015.289999999994</v>
      </c>
      <c r="R42">
        <v>1262156.06</v>
      </c>
      <c r="T42" s="316">
        <v>69593.55</v>
      </c>
      <c r="Y42" s="299">
        <v>38540</v>
      </c>
      <c r="AA42" s="299">
        <v>60279.37</v>
      </c>
      <c r="AB42" s="299">
        <v>29443.49</v>
      </c>
      <c r="AD42" s="76">
        <f t="shared" si="1"/>
        <v>479608.29</v>
      </c>
      <c r="AE42" s="31">
        <f t="shared" si="7"/>
        <v>7</v>
      </c>
      <c r="AF42" s="21">
        <f t="shared" si="8"/>
        <v>479601.29</v>
      </c>
      <c r="AG42" s="15">
        <f t="shared" si="9"/>
        <v>69593.55</v>
      </c>
      <c r="AH42" s="16">
        <f t="shared" si="10"/>
        <v>128262.86</v>
      </c>
      <c r="AI42" s="26">
        <f t="shared" si="6"/>
        <v>-58669.31</v>
      </c>
    </row>
    <row r="43" spans="1:35">
      <c r="A43" s="1" t="s">
        <v>456</v>
      </c>
      <c r="B43" s="1" t="s">
        <v>458</v>
      </c>
      <c r="C43" s="66">
        <v>3317</v>
      </c>
      <c r="D43" s="67" t="s">
        <v>1111</v>
      </c>
      <c r="E43" t="s">
        <v>2912</v>
      </c>
      <c r="F43" s="316">
        <v>468112.92</v>
      </c>
      <c r="G43" s="316">
        <v>0</v>
      </c>
      <c r="H43" s="316">
        <v>185145.92</v>
      </c>
      <c r="I43">
        <v>335921.16</v>
      </c>
      <c r="J43">
        <v>120109.72</v>
      </c>
      <c r="N43" s="316">
        <v>400</v>
      </c>
      <c r="O43" s="316">
        <v>-200</v>
      </c>
      <c r="Q43">
        <v>-582338.17000000004</v>
      </c>
      <c r="R43">
        <v>1683339.65</v>
      </c>
      <c r="T43" s="316">
        <v>136326.42000000001</v>
      </c>
      <c r="V43" s="316">
        <v>80.25</v>
      </c>
      <c r="Y43" s="299">
        <v>35219</v>
      </c>
      <c r="AA43" s="299">
        <v>26368.720000000001</v>
      </c>
      <c r="AB43" s="299">
        <v>14598.21</v>
      </c>
      <c r="AD43" s="76">
        <f t="shared" si="1"/>
        <v>653258.84</v>
      </c>
      <c r="AE43" s="31">
        <f t="shared" si="7"/>
        <v>200</v>
      </c>
      <c r="AF43" s="21">
        <f t="shared" si="8"/>
        <v>653058.84</v>
      </c>
      <c r="AG43" s="15">
        <f t="shared" si="9"/>
        <v>136406.67000000001</v>
      </c>
      <c r="AH43" s="16">
        <f t="shared" si="10"/>
        <v>76185.929999999993</v>
      </c>
      <c r="AI43" s="26">
        <f t="shared" si="6"/>
        <v>60220.74000000002</v>
      </c>
    </row>
    <row r="44" spans="1:35">
      <c r="A44" s="1" t="s">
        <v>456</v>
      </c>
      <c r="B44" s="1" t="s">
        <v>458</v>
      </c>
      <c r="C44" s="66">
        <v>2828</v>
      </c>
      <c r="D44" s="67" t="s">
        <v>1112</v>
      </c>
      <c r="E44" t="s">
        <v>3044</v>
      </c>
      <c r="F44" s="316">
        <v>545037.54</v>
      </c>
      <c r="G44" s="316">
        <v>79305</v>
      </c>
      <c r="H44" s="316">
        <v>173898.38</v>
      </c>
      <c r="I44">
        <v>123892.64</v>
      </c>
      <c r="J44">
        <v>247865.7</v>
      </c>
      <c r="Q44">
        <v>-1040226.68</v>
      </c>
      <c r="R44">
        <v>2224890.19</v>
      </c>
      <c r="T44" s="316">
        <v>50561.7</v>
      </c>
      <c r="W44" s="316">
        <v>130580</v>
      </c>
      <c r="Y44" s="299">
        <v>139744</v>
      </c>
      <c r="AA44" s="299">
        <v>31657.56</v>
      </c>
      <c r="AB44" s="299">
        <v>11041.89</v>
      </c>
      <c r="AD44" s="76">
        <f t="shared" si="1"/>
        <v>798240.92</v>
      </c>
      <c r="AE44" s="31">
        <f t="shared" si="7"/>
        <v>0</v>
      </c>
      <c r="AF44" s="21">
        <f t="shared" si="8"/>
        <v>798240.92</v>
      </c>
      <c r="AG44" s="15">
        <f t="shared" si="9"/>
        <v>181141.7</v>
      </c>
      <c r="AH44" s="16">
        <f t="shared" si="10"/>
        <v>182443.45</v>
      </c>
      <c r="AI44" s="26">
        <f t="shared" si="6"/>
        <v>-1301.75</v>
      </c>
    </row>
    <row r="45" spans="1:35">
      <c r="A45" s="1" t="s">
        <v>456</v>
      </c>
      <c r="B45" s="1" t="s">
        <v>458</v>
      </c>
      <c r="C45" s="66">
        <v>2529</v>
      </c>
      <c r="D45" s="67" t="s">
        <v>1113</v>
      </c>
      <c r="E45" t="s">
        <v>3192</v>
      </c>
      <c r="F45" s="316">
        <v>539031.34</v>
      </c>
      <c r="G45" s="316">
        <v>66810</v>
      </c>
      <c r="H45" s="316">
        <v>278402.17</v>
      </c>
      <c r="I45">
        <v>1793161.75</v>
      </c>
      <c r="J45">
        <v>286181.3</v>
      </c>
      <c r="N45" s="316">
        <v>154.07</v>
      </c>
      <c r="Q45">
        <v>3078445.18</v>
      </c>
      <c r="T45" s="316">
        <v>62446.86</v>
      </c>
      <c r="U45" s="316">
        <v>200</v>
      </c>
      <c r="V45" s="316">
        <v>746.39</v>
      </c>
      <c r="W45" s="316">
        <v>95280</v>
      </c>
      <c r="Y45" s="299">
        <v>114796</v>
      </c>
      <c r="AA45" s="299">
        <v>106239.06</v>
      </c>
      <c r="AB45" s="299">
        <v>30348.38</v>
      </c>
      <c r="AD45" s="76">
        <f t="shared" si="1"/>
        <v>884243.51</v>
      </c>
      <c r="AE45" s="31">
        <f t="shared" si="7"/>
        <v>154.07</v>
      </c>
      <c r="AF45" s="21">
        <f t="shared" si="8"/>
        <v>884089.44000000006</v>
      </c>
      <c r="AG45" s="15">
        <f t="shared" si="9"/>
        <v>158673.25</v>
      </c>
      <c r="AH45" s="16">
        <f t="shared" si="10"/>
        <v>251383.44</v>
      </c>
      <c r="AI45" s="26">
        <f t="shared" si="6"/>
        <v>-92710.19</v>
      </c>
    </row>
    <row r="46" spans="1:35">
      <c r="A46" s="1" t="s">
        <v>461</v>
      </c>
      <c r="B46" s="1" t="s">
        <v>462</v>
      </c>
      <c r="C46" s="66">
        <v>5981</v>
      </c>
      <c r="D46" s="67" t="s">
        <v>1114</v>
      </c>
      <c r="E46" t="s">
        <v>2913</v>
      </c>
      <c r="F46" s="316">
        <v>484103.95</v>
      </c>
      <c r="G46" s="316">
        <v>0</v>
      </c>
      <c r="H46" s="316">
        <v>74695.7</v>
      </c>
      <c r="I46">
        <v>1102076.73</v>
      </c>
      <c r="J46">
        <v>171503.18</v>
      </c>
      <c r="N46" s="316">
        <v>95.77</v>
      </c>
      <c r="Q46">
        <v>1208526.25</v>
      </c>
      <c r="R46">
        <v>721555.06</v>
      </c>
      <c r="T46" s="316">
        <v>34294.949999999997</v>
      </c>
      <c r="W46" s="316">
        <v>186914</v>
      </c>
      <c r="Y46" s="299">
        <v>254109</v>
      </c>
      <c r="AA46" s="299">
        <v>48151.17</v>
      </c>
      <c r="AB46" s="299">
        <v>15808.29</v>
      </c>
      <c r="AD46" s="76">
        <f t="shared" si="1"/>
        <v>558799.65</v>
      </c>
      <c r="AE46" s="31">
        <f t="shared" si="7"/>
        <v>95.77</v>
      </c>
      <c r="AF46" s="21">
        <f t="shared" si="8"/>
        <v>558703.88</v>
      </c>
      <c r="AG46" s="15">
        <f t="shared" si="9"/>
        <v>221208.95</v>
      </c>
      <c r="AH46" s="16">
        <f t="shared" si="10"/>
        <v>318068.45999999996</v>
      </c>
      <c r="AI46" s="26">
        <f t="shared" si="6"/>
        <v>-96859.509999999951</v>
      </c>
    </row>
    <row r="47" spans="1:35">
      <c r="A47" s="1" t="s">
        <v>461</v>
      </c>
      <c r="B47" s="1" t="s">
        <v>462</v>
      </c>
      <c r="C47" s="66">
        <v>5608</v>
      </c>
      <c r="D47" s="67" t="s">
        <v>1115</v>
      </c>
      <c r="E47" t="s">
        <v>2914</v>
      </c>
      <c r="F47" s="316">
        <v>461726.13</v>
      </c>
      <c r="G47" s="316">
        <v>0</v>
      </c>
      <c r="H47" s="316">
        <v>54095.57</v>
      </c>
      <c r="I47">
        <v>4</v>
      </c>
      <c r="J47">
        <v>516935</v>
      </c>
      <c r="N47" s="316">
        <v>120</v>
      </c>
      <c r="Q47">
        <v>-395040.46</v>
      </c>
      <c r="R47">
        <v>1541680.81</v>
      </c>
      <c r="T47" s="316">
        <v>31526.68</v>
      </c>
      <c r="W47" s="316">
        <v>241500</v>
      </c>
      <c r="Y47" s="299">
        <v>291979</v>
      </c>
      <c r="AA47" s="299">
        <v>79448.38</v>
      </c>
      <c r="AB47" s="299">
        <v>15945</v>
      </c>
      <c r="AD47" s="76">
        <f t="shared" si="1"/>
        <v>515821.7</v>
      </c>
      <c r="AE47" s="31">
        <f t="shared" si="7"/>
        <v>120</v>
      </c>
      <c r="AF47" s="21">
        <f t="shared" si="8"/>
        <v>515701.7</v>
      </c>
      <c r="AG47" s="15">
        <f t="shared" si="9"/>
        <v>273026.68</v>
      </c>
      <c r="AH47" s="16">
        <f t="shared" si="10"/>
        <v>387372.38</v>
      </c>
      <c r="AI47" s="26">
        <f t="shared" si="6"/>
        <v>-114345.70000000001</v>
      </c>
    </row>
    <row r="48" spans="1:35">
      <c r="A48" s="1" t="s">
        <v>461</v>
      </c>
      <c r="B48" s="1" t="s">
        <v>462</v>
      </c>
      <c r="C48" s="66">
        <v>3981</v>
      </c>
      <c r="D48" s="67" t="s">
        <v>1116</v>
      </c>
      <c r="E48" t="s">
        <v>2915</v>
      </c>
      <c r="F48" s="316">
        <v>291854.2</v>
      </c>
      <c r="G48" s="316">
        <v>0</v>
      </c>
      <c r="H48" s="316">
        <v>41195.599999999999</v>
      </c>
      <c r="I48">
        <v>1251377.98</v>
      </c>
      <c r="J48">
        <v>244961.28</v>
      </c>
      <c r="N48" s="316">
        <v>79.44</v>
      </c>
      <c r="Q48">
        <v>-1174353.6599999999</v>
      </c>
      <c r="R48">
        <v>3101072.39</v>
      </c>
      <c r="T48" s="316">
        <v>28051.39</v>
      </c>
      <c r="W48" s="316">
        <v>268733.5</v>
      </c>
      <c r="Y48" s="299">
        <v>338237.5</v>
      </c>
      <c r="AA48" s="299">
        <v>33897.879999999997</v>
      </c>
      <c r="AB48" s="299">
        <v>22392.12</v>
      </c>
      <c r="AD48" s="76">
        <f t="shared" si="1"/>
        <v>333049.8</v>
      </c>
      <c r="AE48" s="31">
        <f t="shared" si="7"/>
        <v>79.44</v>
      </c>
      <c r="AF48" s="21">
        <f t="shared" si="8"/>
        <v>332970.36</v>
      </c>
      <c r="AG48" s="15">
        <f t="shared" si="9"/>
        <v>296784.89</v>
      </c>
      <c r="AH48" s="16">
        <f t="shared" si="10"/>
        <v>394527.5</v>
      </c>
      <c r="AI48" s="26">
        <f t="shared" si="6"/>
        <v>-97742.609999999986</v>
      </c>
    </row>
    <row r="49" spans="1:35">
      <c r="A49" s="1" t="s">
        <v>461</v>
      </c>
      <c r="B49" s="1" t="s">
        <v>462</v>
      </c>
      <c r="C49" s="66">
        <v>2676</v>
      </c>
      <c r="D49" s="67" t="s">
        <v>1117</v>
      </c>
      <c r="E49" t="s">
        <v>2916</v>
      </c>
      <c r="F49" s="316">
        <v>235840.75</v>
      </c>
      <c r="G49" s="316">
        <v>0</v>
      </c>
      <c r="H49" s="316">
        <v>40679.46</v>
      </c>
      <c r="I49">
        <v>1511011.99</v>
      </c>
      <c r="J49">
        <v>646970.28</v>
      </c>
      <c r="N49" s="316">
        <v>145.52000000000001</v>
      </c>
      <c r="Q49">
        <v>-159905.13</v>
      </c>
      <c r="R49">
        <v>2713140.37</v>
      </c>
      <c r="T49" s="316">
        <v>36063.620000000003</v>
      </c>
      <c r="W49" s="316">
        <v>145897.5</v>
      </c>
      <c r="Y49" s="299">
        <v>188288.5</v>
      </c>
      <c r="AA49" s="299">
        <v>78883.72</v>
      </c>
      <c r="AB49" s="299">
        <v>25688.32</v>
      </c>
      <c r="AD49" s="76">
        <f t="shared" si="1"/>
        <v>276520.21000000002</v>
      </c>
      <c r="AE49" s="31">
        <f t="shared" si="7"/>
        <v>145.52000000000001</v>
      </c>
      <c r="AF49" s="21">
        <f t="shared" si="8"/>
        <v>276374.69</v>
      </c>
      <c r="AG49" s="15">
        <f t="shared" si="9"/>
        <v>181961.12</v>
      </c>
      <c r="AH49" s="16">
        <f t="shared" si="10"/>
        <v>292860.53999999998</v>
      </c>
      <c r="AI49" s="26">
        <f t="shared" si="6"/>
        <v>-110899.41999999998</v>
      </c>
    </row>
    <row r="50" spans="1:35">
      <c r="A50" s="1" t="s">
        <v>461</v>
      </c>
      <c r="B50" s="1" t="s">
        <v>462</v>
      </c>
      <c r="C50" s="66">
        <v>4612</v>
      </c>
      <c r="D50" s="67" t="s">
        <v>1118</v>
      </c>
      <c r="E50" t="s">
        <v>2917</v>
      </c>
      <c r="F50" s="316">
        <v>666261.54</v>
      </c>
      <c r="G50" s="316">
        <v>0</v>
      </c>
      <c r="H50" s="316">
        <v>81160.679999999993</v>
      </c>
      <c r="I50">
        <v>100353.55</v>
      </c>
      <c r="J50">
        <v>222737.18</v>
      </c>
      <c r="K50">
        <v>7380</v>
      </c>
      <c r="N50" s="316">
        <v>91.99</v>
      </c>
      <c r="Q50">
        <v>3295998.96</v>
      </c>
      <c r="R50">
        <v>-2152655.08</v>
      </c>
      <c r="T50" s="316">
        <v>32911.43</v>
      </c>
      <c r="W50" s="316">
        <v>233688</v>
      </c>
      <c r="Y50" s="299">
        <v>287040</v>
      </c>
      <c r="AA50" s="299">
        <v>50246.559999999998</v>
      </c>
      <c r="AB50" s="299">
        <v>9615.7900000000009</v>
      </c>
      <c r="AD50" s="76">
        <f t="shared" si="1"/>
        <v>747422.22</v>
      </c>
      <c r="AE50" s="31">
        <f t="shared" si="7"/>
        <v>91.99</v>
      </c>
      <c r="AF50" s="21">
        <f t="shared" si="8"/>
        <v>747330.23</v>
      </c>
      <c r="AG50" s="15">
        <f t="shared" si="9"/>
        <v>266599.43</v>
      </c>
      <c r="AH50" s="16">
        <f t="shared" si="10"/>
        <v>346902.35</v>
      </c>
      <c r="AI50" s="26">
        <f t="shared" si="6"/>
        <v>-80302.919999999984</v>
      </c>
    </row>
    <row r="51" spans="1:35">
      <c r="A51" s="1" t="s">
        <v>461</v>
      </c>
      <c r="B51" s="1" t="s">
        <v>462</v>
      </c>
      <c r="C51" s="66">
        <v>3723</v>
      </c>
      <c r="D51" s="67" t="s">
        <v>1119</v>
      </c>
      <c r="E51" t="s">
        <v>3045</v>
      </c>
      <c r="F51" s="316">
        <v>383239.2</v>
      </c>
      <c r="G51" s="316">
        <v>0</v>
      </c>
      <c r="H51" s="316">
        <v>29782.78</v>
      </c>
      <c r="I51">
        <v>108173.29</v>
      </c>
      <c r="J51">
        <v>701622.7</v>
      </c>
      <c r="N51" s="316">
        <v>0</v>
      </c>
      <c r="Q51">
        <v>-1552766.34</v>
      </c>
      <c r="R51">
        <v>2872107.81</v>
      </c>
      <c r="T51" s="316">
        <v>16159.08</v>
      </c>
      <c r="W51" s="316">
        <v>145082</v>
      </c>
      <c r="Y51" s="299">
        <v>180796</v>
      </c>
      <c r="AA51" s="299">
        <v>30428.6</v>
      </c>
      <c r="AB51" s="299">
        <v>15677.48</v>
      </c>
      <c r="AD51" s="76">
        <f t="shared" si="1"/>
        <v>413021.98</v>
      </c>
      <c r="AE51" s="31">
        <f t="shared" si="7"/>
        <v>0</v>
      </c>
      <c r="AF51" s="21">
        <f t="shared" si="8"/>
        <v>413021.98</v>
      </c>
      <c r="AG51" s="15">
        <f t="shared" si="9"/>
        <v>161241.07999999999</v>
      </c>
      <c r="AH51" s="16">
        <f t="shared" si="10"/>
        <v>226902.08000000002</v>
      </c>
      <c r="AI51" s="26">
        <f t="shared" si="6"/>
        <v>-65661.000000000029</v>
      </c>
    </row>
    <row r="52" spans="1:35">
      <c r="A52" s="1" t="s">
        <v>465</v>
      </c>
      <c r="B52" s="1" t="s">
        <v>466</v>
      </c>
      <c r="C52" s="66">
        <v>4086</v>
      </c>
      <c r="D52" s="67" t="s">
        <v>1120</v>
      </c>
      <c r="E52" t="s">
        <v>2918</v>
      </c>
      <c r="F52" s="316">
        <v>462449.36</v>
      </c>
      <c r="G52" s="316">
        <v>0</v>
      </c>
      <c r="H52" s="316">
        <v>28159.67</v>
      </c>
      <c r="I52">
        <v>288270.67</v>
      </c>
      <c r="J52">
        <v>120841.36</v>
      </c>
      <c r="Q52">
        <v>-1353363.05</v>
      </c>
      <c r="R52">
        <v>2033236.3</v>
      </c>
      <c r="T52" s="316">
        <v>366091</v>
      </c>
      <c r="W52" s="316">
        <v>71590</v>
      </c>
      <c r="Y52" s="299">
        <v>143947</v>
      </c>
      <c r="AA52" s="299">
        <v>49335.88</v>
      </c>
      <c r="AB52" s="299">
        <v>8432.81</v>
      </c>
      <c r="AD52" s="76">
        <f t="shared" si="1"/>
        <v>490609.02999999997</v>
      </c>
      <c r="AE52" s="31">
        <f t="shared" si="7"/>
        <v>0</v>
      </c>
      <c r="AF52" s="21">
        <f t="shared" si="8"/>
        <v>490609.02999999997</v>
      </c>
      <c r="AG52" s="15">
        <f t="shared" si="9"/>
        <v>437681</v>
      </c>
      <c r="AH52" s="16">
        <f t="shared" si="10"/>
        <v>201715.69</v>
      </c>
      <c r="AI52" s="26">
        <f t="shared" si="6"/>
        <v>235965.31</v>
      </c>
    </row>
    <row r="53" spans="1:35">
      <c r="A53" s="1" t="s">
        <v>465</v>
      </c>
      <c r="B53" s="1" t="s">
        <v>466</v>
      </c>
      <c r="C53" s="66">
        <v>4226</v>
      </c>
      <c r="D53" s="67" t="s">
        <v>1121</v>
      </c>
      <c r="E53" t="s">
        <v>2919</v>
      </c>
      <c r="F53" s="316">
        <v>749818.1</v>
      </c>
      <c r="G53" s="316">
        <v>0</v>
      </c>
      <c r="H53" s="316">
        <v>39855.69</v>
      </c>
      <c r="I53">
        <v>1818975.15</v>
      </c>
      <c r="J53">
        <v>232829.96</v>
      </c>
      <c r="Q53">
        <v>1963182.51</v>
      </c>
      <c r="R53">
        <v>575288.56999999995</v>
      </c>
      <c r="T53" s="316">
        <v>426782.5</v>
      </c>
      <c r="W53" s="316">
        <v>58550</v>
      </c>
      <c r="Y53" s="299">
        <v>114848</v>
      </c>
      <c r="AA53" s="299">
        <v>16964.5</v>
      </c>
      <c r="AB53" s="299">
        <v>27517.18</v>
      </c>
      <c r="AD53" s="76">
        <f t="shared" si="1"/>
        <v>789673.79</v>
      </c>
      <c r="AE53" s="31">
        <f t="shared" si="7"/>
        <v>0</v>
      </c>
      <c r="AF53" s="21">
        <f t="shared" si="8"/>
        <v>789673.79</v>
      </c>
      <c r="AG53" s="15">
        <f t="shared" si="9"/>
        <v>485332.5</v>
      </c>
      <c r="AH53" s="16">
        <f t="shared" si="10"/>
        <v>159329.68</v>
      </c>
      <c r="AI53" s="26">
        <f t="shared" si="6"/>
        <v>326002.82</v>
      </c>
    </row>
    <row r="54" spans="1:35">
      <c r="A54" s="1" t="s">
        <v>465</v>
      </c>
      <c r="B54" s="1" t="s">
        <v>466</v>
      </c>
      <c r="C54" s="66">
        <v>4483</v>
      </c>
      <c r="D54" s="67" t="s">
        <v>1122</v>
      </c>
      <c r="E54" t="s">
        <v>2920</v>
      </c>
      <c r="F54" s="316">
        <v>1418014.48</v>
      </c>
      <c r="G54" s="316">
        <v>0</v>
      </c>
      <c r="H54" s="316">
        <v>11894.53</v>
      </c>
      <c r="I54">
        <v>2175722.66</v>
      </c>
      <c r="J54">
        <v>73918.25</v>
      </c>
      <c r="Q54">
        <v>2124819.9900000002</v>
      </c>
      <c r="R54">
        <v>1317062.58</v>
      </c>
      <c r="T54" s="316">
        <v>337673.75</v>
      </c>
      <c r="W54" s="316">
        <v>106820</v>
      </c>
      <c r="Y54" s="299">
        <v>169448</v>
      </c>
      <c r="AA54" s="299">
        <v>6422.75</v>
      </c>
      <c r="AB54" s="299">
        <v>15265.65</v>
      </c>
      <c r="AD54" s="76">
        <f t="shared" si="1"/>
        <v>1429909.01</v>
      </c>
      <c r="AE54" s="31">
        <f t="shared" si="7"/>
        <v>0</v>
      </c>
      <c r="AF54" s="21">
        <f t="shared" si="8"/>
        <v>1429909.01</v>
      </c>
      <c r="AG54" s="15">
        <f t="shared" si="9"/>
        <v>444493.75</v>
      </c>
      <c r="AH54" s="16">
        <f t="shared" si="10"/>
        <v>191136.4</v>
      </c>
      <c r="AI54" s="26">
        <f t="shared" si="6"/>
        <v>253357.35</v>
      </c>
    </row>
    <row r="55" spans="1:35">
      <c r="A55" s="1" t="s">
        <v>465</v>
      </c>
      <c r="B55" s="1" t="s">
        <v>466</v>
      </c>
      <c r="C55" s="66">
        <v>3448</v>
      </c>
      <c r="D55" s="67" t="s">
        <v>1123</v>
      </c>
      <c r="E55" t="s">
        <v>2921</v>
      </c>
      <c r="F55" s="316">
        <v>486412.12</v>
      </c>
      <c r="G55" s="316">
        <v>0</v>
      </c>
      <c r="H55" s="316">
        <v>34670.86</v>
      </c>
      <c r="I55">
        <v>6</v>
      </c>
      <c r="J55">
        <v>106533.65</v>
      </c>
      <c r="Q55">
        <v>-1831658.39</v>
      </c>
      <c r="R55">
        <v>2202516.2599999998</v>
      </c>
      <c r="T55" s="316">
        <v>341847</v>
      </c>
      <c r="W55" s="316">
        <v>56380</v>
      </c>
      <c r="Y55" s="299">
        <v>56380</v>
      </c>
      <c r="AA55" s="299">
        <v>67650.710000000006</v>
      </c>
      <c r="AB55" s="299">
        <v>2566.5300000000002</v>
      </c>
      <c r="AD55" s="76">
        <f t="shared" si="1"/>
        <v>521082.98</v>
      </c>
      <c r="AE55" s="31">
        <f t="shared" si="7"/>
        <v>0</v>
      </c>
      <c r="AF55" s="21">
        <f t="shared" si="8"/>
        <v>521082.98</v>
      </c>
      <c r="AG55" s="15">
        <f t="shared" si="9"/>
        <v>398227</v>
      </c>
      <c r="AH55" s="16">
        <f t="shared" si="10"/>
        <v>126597.24</v>
      </c>
      <c r="AI55" s="26">
        <f t="shared" si="6"/>
        <v>271629.76</v>
      </c>
    </row>
    <row r="56" spans="1:35">
      <c r="A56" s="1" t="s">
        <v>465</v>
      </c>
      <c r="B56" s="1" t="s">
        <v>466</v>
      </c>
      <c r="C56" s="66">
        <v>3561</v>
      </c>
      <c r="D56" s="67" t="s">
        <v>1124</v>
      </c>
      <c r="E56" t="s">
        <v>3046</v>
      </c>
      <c r="F56" s="316">
        <v>1019200.45</v>
      </c>
      <c r="G56" s="316">
        <v>0</v>
      </c>
      <c r="H56" s="316">
        <v>19360</v>
      </c>
      <c r="I56">
        <v>120217</v>
      </c>
      <c r="J56">
        <v>44565.279999999999</v>
      </c>
      <c r="Q56">
        <v>-1178267.3899999999</v>
      </c>
      <c r="R56">
        <v>2224684.62</v>
      </c>
      <c r="T56" s="316">
        <v>237908.75</v>
      </c>
      <c r="W56" s="316">
        <v>35990</v>
      </c>
      <c r="Y56" s="299">
        <v>70112</v>
      </c>
      <c r="AA56" s="299">
        <v>23494.84</v>
      </c>
      <c r="AB56" s="299">
        <v>7878.91</v>
      </c>
      <c r="AD56" s="76">
        <f t="shared" si="1"/>
        <v>1038560.45</v>
      </c>
      <c r="AE56" s="31">
        <f t="shared" si="7"/>
        <v>0</v>
      </c>
      <c r="AF56" s="21">
        <f t="shared" si="8"/>
        <v>1038560.45</v>
      </c>
      <c r="AG56" s="15">
        <f t="shared" si="9"/>
        <v>273898.75</v>
      </c>
      <c r="AH56" s="16">
        <f t="shared" si="10"/>
        <v>101485.75</v>
      </c>
      <c r="AI56" s="26">
        <f t="shared" si="6"/>
        <v>172413</v>
      </c>
    </row>
    <row r="57" spans="1:35">
      <c r="A57" s="1" t="s">
        <v>468</v>
      </c>
      <c r="B57" s="1" t="s">
        <v>470</v>
      </c>
      <c r="C57" s="66">
        <v>5366</v>
      </c>
      <c r="D57" s="67" t="s">
        <v>1125</v>
      </c>
      <c r="E57" t="s">
        <v>2922</v>
      </c>
      <c r="F57" s="316">
        <v>411714.55</v>
      </c>
      <c r="H57" s="316">
        <v>33481.519999999997</v>
      </c>
      <c r="I57">
        <v>3003</v>
      </c>
      <c r="J57">
        <v>134400.62</v>
      </c>
      <c r="N57" s="316">
        <v>133.47</v>
      </c>
      <c r="Q57">
        <v>-978926.71</v>
      </c>
      <c r="R57">
        <v>1546692.27</v>
      </c>
      <c r="T57" s="316">
        <v>10195.89</v>
      </c>
      <c r="W57" s="316">
        <v>274440</v>
      </c>
      <c r="X57" s="316">
        <v>104005.25</v>
      </c>
      <c r="Y57" s="299">
        <v>329477</v>
      </c>
      <c r="AA57" s="299">
        <v>8449.19</v>
      </c>
      <c r="AB57" s="299">
        <v>3389.29</v>
      </c>
      <c r="AD57" s="76">
        <f t="shared" si="1"/>
        <v>445196.07</v>
      </c>
      <c r="AE57" s="31">
        <f t="shared" si="7"/>
        <v>133.47</v>
      </c>
      <c r="AF57" s="21">
        <f t="shared" si="8"/>
        <v>445062.60000000003</v>
      </c>
      <c r="AG57" s="15">
        <f t="shared" si="9"/>
        <v>388641.14</v>
      </c>
      <c r="AH57" s="16">
        <f t="shared" si="10"/>
        <v>341315.48</v>
      </c>
      <c r="AI57" s="26">
        <f t="shared" si="6"/>
        <v>47325.660000000033</v>
      </c>
    </row>
    <row r="58" spans="1:35">
      <c r="A58" s="1" t="s">
        <v>468</v>
      </c>
      <c r="B58" s="1" t="s">
        <v>470</v>
      </c>
      <c r="C58" s="66">
        <v>5331</v>
      </c>
      <c r="D58" s="67" t="s">
        <v>1126</v>
      </c>
      <c r="E58" t="s">
        <v>2923</v>
      </c>
      <c r="F58" s="316">
        <v>378498.98</v>
      </c>
      <c r="H58" s="316">
        <v>22372.65</v>
      </c>
      <c r="I58">
        <v>1389428.05</v>
      </c>
      <c r="J58">
        <v>308020.40999999997</v>
      </c>
      <c r="N58" s="316">
        <v>124.76</v>
      </c>
      <c r="Q58">
        <v>1625540.76</v>
      </c>
      <c r="R58">
        <v>305399.93</v>
      </c>
      <c r="T58" s="316">
        <v>25155.4</v>
      </c>
      <c r="W58" s="316">
        <v>221380</v>
      </c>
      <c r="X58" s="316">
        <v>101322.31</v>
      </c>
      <c r="Y58" s="299">
        <v>279680</v>
      </c>
      <c r="AA58" s="299">
        <v>46565.3</v>
      </c>
      <c r="AB58" s="299">
        <v>4532.7700000000004</v>
      </c>
      <c r="AD58" s="76">
        <f t="shared" si="1"/>
        <v>400871.63</v>
      </c>
      <c r="AE58" s="31">
        <f t="shared" si="7"/>
        <v>124.76</v>
      </c>
      <c r="AF58" s="21">
        <f t="shared" si="8"/>
        <v>400746.87</v>
      </c>
      <c r="AG58" s="15">
        <f t="shared" si="9"/>
        <v>347857.70999999996</v>
      </c>
      <c r="AH58" s="16">
        <f t="shared" si="10"/>
        <v>330778.07</v>
      </c>
      <c r="AI58" s="26">
        <f t="shared" si="6"/>
        <v>17079.639999999956</v>
      </c>
    </row>
    <row r="59" spans="1:35">
      <c r="A59" s="1" t="s">
        <v>468</v>
      </c>
      <c r="B59" s="1" t="s">
        <v>470</v>
      </c>
      <c r="C59" s="66">
        <v>5099</v>
      </c>
      <c r="D59" s="67" t="s">
        <v>1127</v>
      </c>
      <c r="E59" t="s">
        <v>2924</v>
      </c>
      <c r="F59" s="316">
        <v>593398.27</v>
      </c>
      <c r="H59" s="316">
        <v>78060.88</v>
      </c>
      <c r="I59">
        <v>9</v>
      </c>
      <c r="J59">
        <v>48292.67</v>
      </c>
      <c r="N59" s="316">
        <v>-46.48</v>
      </c>
      <c r="Q59">
        <v>-934081.91</v>
      </c>
      <c r="R59">
        <v>1630025.76</v>
      </c>
      <c r="T59" s="316">
        <v>16940.38</v>
      </c>
      <c r="W59" s="316">
        <v>181720</v>
      </c>
      <c r="X59" s="316">
        <v>102252.5</v>
      </c>
      <c r="Y59" s="299">
        <v>235999</v>
      </c>
      <c r="AA59" s="299">
        <v>10417.67</v>
      </c>
      <c r="AB59" s="299">
        <v>5214.26</v>
      </c>
      <c r="AD59" s="76">
        <f t="shared" si="1"/>
        <v>671459.15</v>
      </c>
      <c r="AE59" s="31">
        <f t="shared" si="7"/>
        <v>-46.48</v>
      </c>
      <c r="AF59" s="21">
        <f t="shared" si="8"/>
        <v>671505.63</v>
      </c>
      <c r="AG59" s="15">
        <f t="shared" si="9"/>
        <v>300912.88</v>
      </c>
      <c r="AH59" s="16">
        <f t="shared" si="10"/>
        <v>251630.93000000002</v>
      </c>
      <c r="AI59" s="26">
        <f t="shared" si="6"/>
        <v>49281.949999999983</v>
      </c>
    </row>
    <row r="60" spans="1:35">
      <c r="A60" s="1" t="s">
        <v>468</v>
      </c>
      <c r="B60" s="1" t="s">
        <v>470</v>
      </c>
      <c r="C60" s="66">
        <v>3004</v>
      </c>
      <c r="D60" s="67" t="s">
        <v>1128</v>
      </c>
      <c r="E60" t="s">
        <v>2925</v>
      </c>
      <c r="F60" s="316">
        <v>181326.45</v>
      </c>
      <c r="H60" s="316">
        <v>134808.78</v>
      </c>
      <c r="I60">
        <v>-6821.34</v>
      </c>
      <c r="J60">
        <v>10048.299999999999</v>
      </c>
      <c r="N60" s="316">
        <v>-121</v>
      </c>
      <c r="Q60">
        <v>-2174657.66</v>
      </c>
      <c r="R60">
        <v>2454167.9500000002</v>
      </c>
      <c r="T60" s="316">
        <v>30297.25</v>
      </c>
      <c r="W60" s="316">
        <v>163236.13</v>
      </c>
      <c r="X60" s="316">
        <v>92460.5</v>
      </c>
      <c r="Y60" s="299">
        <v>212452.13</v>
      </c>
      <c r="AA60" s="299">
        <v>4527.7299999999996</v>
      </c>
      <c r="AB60" s="299">
        <v>5318.62</v>
      </c>
      <c r="AD60" s="76">
        <f t="shared" si="1"/>
        <v>316135.23</v>
      </c>
      <c r="AE60" s="31">
        <f t="shared" si="7"/>
        <v>-121</v>
      </c>
      <c r="AF60" s="21">
        <f t="shared" si="8"/>
        <v>316256.23</v>
      </c>
      <c r="AG60" s="15">
        <f t="shared" si="9"/>
        <v>285993.88</v>
      </c>
      <c r="AH60" s="16">
        <f t="shared" si="10"/>
        <v>222298.48</v>
      </c>
      <c r="AI60" s="26">
        <f t="shared" si="6"/>
        <v>63695.399999999994</v>
      </c>
    </row>
    <row r="61" spans="1:35">
      <c r="A61" s="1" t="s">
        <v>468</v>
      </c>
      <c r="B61" s="1" t="s">
        <v>470</v>
      </c>
      <c r="C61" s="66">
        <v>2532</v>
      </c>
      <c r="D61" s="67" t="s">
        <v>1129</v>
      </c>
      <c r="E61" t="s">
        <v>2926</v>
      </c>
      <c r="F61" s="316">
        <v>137724.35999999999</v>
      </c>
      <c r="H61" s="316">
        <v>65828.36</v>
      </c>
      <c r="I61">
        <v>746048.56</v>
      </c>
      <c r="J61">
        <v>232589.78</v>
      </c>
      <c r="N61" s="316">
        <v>149.6</v>
      </c>
      <c r="Q61">
        <v>-246400.66</v>
      </c>
      <c r="R61">
        <v>1419953.5</v>
      </c>
      <c r="T61" s="316">
        <v>9197.4599999999991</v>
      </c>
      <c r="W61" s="316">
        <v>122780</v>
      </c>
      <c r="X61" s="316">
        <v>83483.56</v>
      </c>
      <c r="Y61" s="299">
        <v>172693</v>
      </c>
      <c r="AA61" s="299">
        <v>9389.1200000000008</v>
      </c>
      <c r="AB61" s="299">
        <v>2727.78</v>
      </c>
      <c r="AD61" s="76">
        <f t="shared" si="1"/>
        <v>203552.71999999997</v>
      </c>
      <c r="AE61" s="31">
        <f t="shared" si="7"/>
        <v>149.6</v>
      </c>
      <c r="AF61" s="21">
        <f t="shared" si="8"/>
        <v>203403.11999999997</v>
      </c>
      <c r="AG61" s="15">
        <f t="shared" si="9"/>
        <v>215461.02</v>
      </c>
      <c r="AH61" s="16">
        <f t="shared" si="10"/>
        <v>184809.9</v>
      </c>
      <c r="AI61" s="26">
        <f t="shared" si="6"/>
        <v>30651.119999999995</v>
      </c>
    </row>
    <row r="62" spans="1:35">
      <c r="A62" s="1" t="s">
        <v>468</v>
      </c>
      <c r="B62" s="1" t="s">
        <v>470</v>
      </c>
      <c r="C62" s="66">
        <v>1966</v>
      </c>
      <c r="D62" s="67" t="s">
        <v>1130</v>
      </c>
      <c r="E62" t="s">
        <v>2927</v>
      </c>
      <c r="F62" s="316">
        <v>190666.96</v>
      </c>
      <c r="H62" s="316">
        <v>23281.71</v>
      </c>
      <c r="I62">
        <v>441365.7</v>
      </c>
      <c r="J62">
        <v>172547.88</v>
      </c>
      <c r="N62" s="316">
        <v>5.9</v>
      </c>
      <c r="Q62">
        <v>-1159716.75</v>
      </c>
      <c r="R62">
        <v>1982389.67</v>
      </c>
      <c r="T62" s="316">
        <v>4548</v>
      </c>
      <c r="W62" s="316">
        <v>147430</v>
      </c>
      <c r="X62" s="316">
        <v>79091</v>
      </c>
      <c r="Y62" s="299">
        <v>185819</v>
      </c>
      <c r="AA62" s="299">
        <v>10349.9</v>
      </c>
      <c r="AB62" s="299">
        <v>3316.67</v>
      </c>
      <c r="AD62" s="76">
        <f t="shared" si="1"/>
        <v>213948.66999999998</v>
      </c>
      <c r="AE62" s="31">
        <f t="shared" si="7"/>
        <v>5.9</v>
      </c>
      <c r="AF62" s="21">
        <f t="shared" si="8"/>
        <v>213942.77</v>
      </c>
      <c r="AG62" s="15">
        <f t="shared" si="9"/>
        <v>231069</v>
      </c>
      <c r="AH62" s="16">
        <f t="shared" si="10"/>
        <v>199485.57</v>
      </c>
      <c r="AI62" s="26">
        <f t="shared" si="6"/>
        <v>31583.429999999993</v>
      </c>
    </row>
    <row r="63" spans="1:35">
      <c r="A63" s="1" t="s">
        <v>468</v>
      </c>
      <c r="B63" s="1" t="s">
        <v>470</v>
      </c>
      <c r="C63" s="66">
        <v>1289</v>
      </c>
      <c r="D63" s="67" t="s">
        <v>1131</v>
      </c>
      <c r="E63" t="s">
        <v>2928</v>
      </c>
      <c r="F63" s="316">
        <v>733288.09</v>
      </c>
      <c r="H63" s="316">
        <v>70105.91</v>
      </c>
      <c r="I63">
        <v>403625.18</v>
      </c>
      <c r="J63">
        <v>174318.21</v>
      </c>
      <c r="Q63">
        <v>-107188.58</v>
      </c>
      <c r="R63">
        <v>1478254.91</v>
      </c>
      <c r="T63" s="316">
        <v>7526.98</v>
      </c>
      <c r="W63" s="316">
        <v>156280</v>
      </c>
      <c r="X63" s="316">
        <v>80578.25</v>
      </c>
      <c r="Y63" s="299">
        <v>199341</v>
      </c>
      <c r="AA63" s="299">
        <v>10875.67</v>
      </c>
      <c r="AB63" s="299">
        <v>1735</v>
      </c>
      <c r="AD63" s="76">
        <f t="shared" si="1"/>
        <v>803394</v>
      </c>
      <c r="AE63" s="31">
        <f t="shared" si="7"/>
        <v>0</v>
      </c>
      <c r="AF63" s="21">
        <f t="shared" si="8"/>
        <v>803394</v>
      </c>
      <c r="AG63" s="15">
        <f t="shared" si="9"/>
        <v>244385.23</v>
      </c>
      <c r="AH63" s="16">
        <f t="shared" si="10"/>
        <v>211951.67</v>
      </c>
      <c r="AI63" s="26">
        <f t="shared" si="6"/>
        <v>32433.559999999998</v>
      </c>
    </row>
    <row r="64" spans="1:35">
      <c r="A64" s="1" t="s">
        <v>468</v>
      </c>
      <c r="B64" s="1" t="s">
        <v>470</v>
      </c>
      <c r="C64" s="66">
        <v>2633</v>
      </c>
      <c r="D64" s="67" t="s">
        <v>1132</v>
      </c>
      <c r="E64" t="s">
        <v>2929</v>
      </c>
      <c r="F64" s="316">
        <v>289483.15000000002</v>
      </c>
      <c r="H64" s="316">
        <v>57399.6</v>
      </c>
      <c r="I64">
        <v>1464336.28</v>
      </c>
      <c r="J64">
        <v>13583.4</v>
      </c>
      <c r="K64">
        <v>3333.18</v>
      </c>
      <c r="N64" s="316">
        <v>2212</v>
      </c>
      <c r="Q64">
        <v>1396138.78</v>
      </c>
      <c r="R64">
        <v>424358.77</v>
      </c>
      <c r="T64" s="316">
        <v>8655.2999999999993</v>
      </c>
      <c r="W64" s="316">
        <v>211030</v>
      </c>
      <c r="X64" s="316">
        <v>88679.25</v>
      </c>
      <c r="Y64" s="299">
        <v>256886</v>
      </c>
      <c r="AA64" s="299">
        <v>19342.57</v>
      </c>
      <c r="AB64" s="299">
        <v>10175.98</v>
      </c>
      <c r="AD64" s="76">
        <f t="shared" si="1"/>
        <v>346882.75</v>
      </c>
      <c r="AE64" s="31">
        <f t="shared" si="7"/>
        <v>2212</v>
      </c>
      <c r="AF64" s="21">
        <f t="shared" si="8"/>
        <v>344670.75</v>
      </c>
      <c r="AG64" s="15">
        <f t="shared" si="9"/>
        <v>308364.55</v>
      </c>
      <c r="AH64" s="16">
        <f t="shared" si="10"/>
        <v>286404.55</v>
      </c>
      <c r="AI64" s="26">
        <f t="shared" si="6"/>
        <v>21960</v>
      </c>
    </row>
    <row r="65" spans="1:35">
      <c r="A65" s="1" t="s">
        <v>468</v>
      </c>
      <c r="B65" s="1" t="s">
        <v>470</v>
      </c>
      <c r="C65" s="66">
        <v>3093</v>
      </c>
      <c r="D65" s="67" t="s">
        <v>1133</v>
      </c>
      <c r="E65" t="s">
        <v>2930</v>
      </c>
      <c r="F65" s="316">
        <v>175379.48</v>
      </c>
      <c r="H65" s="316">
        <v>32400.959999999999</v>
      </c>
      <c r="I65">
        <v>139568.4</v>
      </c>
      <c r="J65">
        <v>14358.59</v>
      </c>
      <c r="N65" s="316">
        <v>4268.8599999999997</v>
      </c>
      <c r="Q65">
        <v>-112963</v>
      </c>
      <c r="R65">
        <v>457634.96</v>
      </c>
      <c r="T65" s="316">
        <v>12903.24</v>
      </c>
      <c r="W65" s="316">
        <v>149290</v>
      </c>
      <c r="X65" s="316">
        <v>80141.75</v>
      </c>
      <c r="Y65" s="299">
        <v>190040</v>
      </c>
      <c r="AA65" s="299">
        <v>15225.18</v>
      </c>
      <c r="AB65" s="299">
        <v>2140.6999999999998</v>
      </c>
      <c r="AD65" s="76">
        <f t="shared" si="1"/>
        <v>207780.44</v>
      </c>
      <c r="AE65" s="31">
        <f t="shared" si="7"/>
        <v>4268.8599999999997</v>
      </c>
      <c r="AF65" s="21">
        <f t="shared" si="8"/>
        <v>203511.58000000002</v>
      </c>
      <c r="AG65" s="15">
        <f t="shared" si="9"/>
        <v>242334.99</v>
      </c>
      <c r="AH65" s="16">
        <f t="shared" si="10"/>
        <v>207405.88</v>
      </c>
      <c r="AI65" s="26">
        <f t="shared" si="6"/>
        <v>34929.109999999986</v>
      </c>
    </row>
    <row r="66" spans="1:35">
      <c r="A66" s="1" t="s">
        <v>468</v>
      </c>
      <c r="B66" s="1" t="s">
        <v>470</v>
      </c>
      <c r="C66" s="66">
        <v>5106</v>
      </c>
      <c r="D66" s="67" t="s">
        <v>1134</v>
      </c>
      <c r="E66" t="s">
        <v>2931</v>
      </c>
      <c r="F66" s="316">
        <v>351864.9</v>
      </c>
      <c r="H66" s="316">
        <v>111327.94</v>
      </c>
      <c r="I66">
        <v>4</v>
      </c>
      <c r="J66">
        <v>52470.400000000001</v>
      </c>
      <c r="N66" s="316">
        <v>16.239999999999998</v>
      </c>
      <c r="Q66">
        <v>-710761.06</v>
      </c>
      <c r="R66">
        <v>1208029.25</v>
      </c>
      <c r="T66" s="316">
        <v>8273.94</v>
      </c>
      <c r="W66" s="316">
        <v>157370</v>
      </c>
      <c r="X66" s="316">
        <v>105696.75</v>
      </c>
      <c r="Y66" s="299">
        <v>216323</v>
      </c>
      <c r="AA66" s="299">
        <v>15167.83</v>
      </c>
      <c r="AB66" s="299">
        <v>3384.55</v>
      </c>
      <c r="AD66" s="76">
        <f t="shared" si="1"/>
        <v>463192.84</v>
      </c>
      <c r="AE66" s="31">
        <f t="shared" si="7"/>
        <v>16.239999999999998</v>
      </c>
      <c r="AF66" s="21">
        <f t="shared" si="8"/>
        <v>463176.60000000003</v>
      </c>
      <c r="AG66" s="15">
        <f t="shared" si="9"/>
        <v>271340.69</v>
      </c>
      <c r="AH66" s="16">
        <f t="shared" si="10"/>
        <v>234875.37999999998</v>
      </c>
      <c r="AI66" s="26">
        <f t="shared" si="6"/>
        <v>36465.310000000027</v>
      </c>
    </row>
    <row r="67" spans="1:35">
      <c r="A67" s="1" t="s">
        <v>468</v>
      </c>
      <c r="B67" s="1" t="s">
        <v>470</v>
      </c>
      <c r="C67" s="66">
        <v>4454</v>
      </c>
      <c r="D67" s="67" t="s">
        <v>1135</v>
      </c>
      <c r="E67" t="s">
        <v>2932</v>
      </c>
      <c r="F67" s="316">
        <v>296696.77</v>
      </c>
      <c r="H67" s="316">
        <v>47522.48</v>
      </c>
      <c r="I67">
        <v>626996.6</v>
      </c>
      <c r="J67">
        <v>261814</v>
      </c>
      <c r="K67">
        <v>0</v>
      </c>
      <c r="N67" s="316">
        <v>860</v>
      </c>
      <c r="P67">
        <v>-1130627.03</v>
      </c>
      <c r="Q67">
        <v>5359.66</v>
      </c>
      <c r="R67">
        <v>2340789.7799999998</v>
      </c>
      <c r="T67" s="316">
        <v>2104.08</v>
      </c>
      <c r="W67" s="316">
        <v>161900</v>
      </c>
      <c r="X67" s="316">
        <v>81189.75</v>
      </c>
      <c r="Y67" s="299">
        <v>199118</v>
      </c>
      <c r="AA67" s="299">
        <v>9491.1</v>
      </c>
      <c r="AB67" s="299">
        <v>654.79</v>
      </c>
      <c r="AD67" s="76">
        <f t="shared" si="1"/>
        <v>344219.25</v>
      </c>
      <c r="AE67" s="31">
        <f t="shared" si="7"/>
        <v>860</v>
      </c>
      <c r="AF67" s="21">
        <f t="shared" si="8"/>
        <v>343359.25</v>
      </c>
      <c r="AG67" s="15">
        <f t="shared" si="9"/>
        <v>245193.83</v>
      </c>
      <c r="AH67" s="16">
        <f t="shared" si="10"/>
        <v>209263.89</v>
      </c>
      <c r="AI67" s="26">
        <f t="shared" si="6"/>
        <v>35929.939999999973</v>
      </c>
    </row>
    <row r="68" spans="1:35">
      <c r="A68" s="1" t="s">
        <v>468</v>
      </c>
      <c r="B68" s="1" t="s">
        <v>470</v>
      </c>
      <c r="C68" s="66">
        <v>3718</v>
      </c>
      <c r="D68" s="67" t="s">
        <v>1136</v>
      </c>
      <c r="E68" t="s">
        <v>2933</v>
      </c>
      <c r="F68" s="316">
        <v>135696.92000000001</v>
      </c>
      <c r="H68" s="316">
        <v>70081.69</v>
      </c>
      <c r="I68">
        <v>82739</v>
      </c>
      <c r="J68">
        <v>318638.67</v>
      </c>
      <c r="K68">
        <v>0</v>
      </c>
      <c r="N68" s="316">
        <v>5.9</v>
      </c>
      <c r="Q68">
        <v>107520.52</v>
      </c>
      <c r="R68">
        <v>489048.9</v>
      </c>
      <c r="T68" s="316">
        <v>14147.41</v>
      </c>
      <c r="W68" s="316">
        <v>140740</v>
      </c>
      <c r="X68" s="316">
        <v>91887</v>
      </c>
      <c r="Y68" s="299">
        <v>190233</v>
      </c>
      <c r="AA68" s="299">
        <v>20997.64</v>
      </c>
      <c r="AB68" s="299">
        <v>1000.31</v>
      </c>
      <c r="AD68" s="76">
        <f t="shared" ref="AD68:AD131" si="11">SUM(F68:H68)</f>
        <v>205778.61000000002</v>
      </c>
      <c r="AE68" s="31">
        <f t="shared" si="7"/>
        <v>5.9</v>
      </c>
      <c r="AF68" s="21">
        <f t="shared" si="8"/>
        <v>205772.71000000002</v>
      </c>
      <c r="AG68" s="15">
        <f t="shared" si="9"/>
        <v>246774.41</v>
      </c>
      <c r="AH68" s="16">
        <f t="shared" si="10"/>
        <v>212230.95</v>
      </c>
      <c r="AI68" s="26">
        <f t="shared" si="6"/>
        <v>34543.459999999992</v>
      </c>
    </row>
    <row r="69" spans="1:35">
      <c r="A69" s="1" t="s">
        <v>468</v>
      </c>
      <c r="B69" s="1" t="s">
        <v>470</v>
      </c>
      <c r="C69" s="66">
        <v>3267</v>
      </c>
      <c r="D69" s="67" t="s">
        <v>1137</v>
      </c>
      <c r="E69" t="s">
        <v>3047</v>
      </c>
      <c r="F69" s="316">
        <v>225512.15</v>
      </c>
      <c r="H69" s="316">
        <v>56046.58</v>
      </c>
      <c r="I69">
        <v>1402999.23</v>
      </c>
      <c r="J69">
        <v>507418.21</v>
      </c>
      <c r="N69" s="316">
        <v>2808</v>
      </c>
      <c r="Q69">
        <v>-218064.43</v>
      </c>
      <c r="R69">
        <v>2396007.25</v>
      </c>
      <c r="T69" s="316">
        <v>20551.79</v>
      </c>
      <c r="W69" s="316">
        <v>283330</v>
      </c>
      <c r="X69" s="316">
        <v>103595.08</v>
      </c>
      <c r="Y69" s="299">
        <v>342654</v>
      </c>
      <c r="AA69" s="299">
        <v>16250.58</v>
      </c>
      <c r="AB69" s="299">
        <v>11184.44</v>
      </c>
      <c r="AD69" s="76">
        <f t="shared" si="11"/>
        <v>281558.73</v>
      </c>
      <c r="AE69" s="31">
        <f t="shared" si="7"/>
        <v>2808</v>
      </c>
      <c r="AF69" s="21">
        <f t="shared" si="8"/>
        <v>278750.73</v>
      </c>
      <c r="AG69" s="15">
        <f t="shared" si="9"/>
        <v>407476.87</v>
      </c>
      <c r="AH69" s="16">
        <f t="shared" si="10"/>
        <v>370089.02</v>
      </c>
      <c r="AI69" s="26">
        <f t="shared" ref="AI69:AI132" si="12">AG69-AH69</f>
        <v>37387.849999999977</v>
      </c>
    </row>
    <row r="70" spans="1:35" s="46" customFormat="1">
      <c r="A70" s="271" t="s">
        <v>468</v>
      </c>
      <c r="B70" s="271" t="s">
        <v>470</v>
      </c>
      <c r="C70" s="69">
        <v>2885</v>
      </c>
      <c r="D70" s="70" t="s">
        <v>1138</v>
      </c>
      <c r="E70" t="s">
        <v>3057</v>
      </c>
      <c r="F70" s="316">
        <v>372709.86</v>
      </c>
      <c r="G70" s="316"/>
      <c r="H70" s="316">
        <v>93722.93</v>
      </c>
      <c r="I70">
        <v>4381535.05</v>
      </c>
      <c r="J70">
        <v>108533.58</v>
      </c>
      <c r="K70"/>
      <c r="L70" s="316"/>
      <c r="M70" s="316"/>
      <c r="N70" s="316">
        <v>7</v>
      </c>
      <c r="O70" s="316"/>
      <c r="P70"/>
      <c r="Q70">
        <v>-1448338.73</v>
      </c>
      <c r="R70">
        <v>6403982.4100000001</v>
      </c>
      <c r="S70" s="316"/>
      <c r="T70" s="316">
        <v>3595.65</v>
      </c>
      <c r="U70" s="316"/>
      <c r="V70" s="316"/>
      <c r="W70" s="316">
        <v>135480</v>
      </c>
      <c r="X70" s="316">
        <v>71066.5</v>
      </c>
      <c r="Y70" s="299">
        <v>167407</v>
      </c>
      <c r="Z70" s="299"/>
      <c r="AA70" s="299">
        <v>10523.33</v>
      </c>
      <c r="AB70" s="299">
        <v>7998.58</v>
      </c>
      <c r="AC70" s="299"/>
      <c r="AD70" s="76">
        <f t="shared" si="11"/>
        <v>466432.79</v>
      </c>
      <c r="AE70" s="31">
        <f t="shared" si="7"/>
        <v>7</v>
      </c>
      <c r="AF70" s="21">
        <f t="shared" si="8"/>
        <v>466425.79</v>
      </c>
      <c r="AG70" s="15">
        <f t="shared" si="9"/>
        <v>210142.15</v>
      </c>
      <c r="AH70" s="16">
        <f t="shared" si="10"/>
        <v>185928.90999999997</v>
      </c>
      <c r="AI70" s="26">
        <f t="shared" si="12"/>
        <v>24213.24000000002</v>
      </c>
    </row>
    <row r="71" spans="1:35" s="39" customFormat="1">
      <c r="A71" s="236" t="s">
        <v>473</v>
      </c>
      <c r="B71" s="236" t="s">
        <v>474</v>
      </c>
      <c r="C71" s="66">
        <v>6036</v>
      </c>
      <c r="D71" s="67" t="s">
        <v>1139</v>
      </c>
      <c r="E71" t="s">
        <v>2934</v>
      </c>
      <c r="F71" s="316">
        <v>441937.11</v>
      </c>
      <c r="G71" s="316">
        <v>0</v>
      </c>
      <c r="H71" s="316">
        <v>397311.05</v>
      </c>
      <c r="I71">
        <v>666480.89</v>
      </c>
      <c r="J71">
        <v>-6502.49</v>
      </c>
      <c r="K71"/>
      <c r="L71" s="316"/>
      <c r="M71" s="316"/>
      <c r="N71" s="316">
        <v>296</v>
      </c>
      <c r="O71" s="316"/>
      <c r="P71"/>
      <c r="Q71">
        <v>-651663.09</v>
      </c>
      <c r="R71">
        <v>2227185.62</v>
      </c>
      <c r="S71" s="316"/>
      <c r="T71" s="316">
        <v>54691.78</v>
      </c>
      <c r="U71" s="316"/>
      <c r="V71" s="316"/>
      <c r="W71" s="316">
        <v>319150</v>
      </c>
      <c r="X71" s="316"/>
      <c r="Y71" s="299">
        <v>379515</v>
      </c>
      <c r="Z71" s="299"/>
      <c r="AA71" s="299">
        <v>43453.919999999998</v>
      </c>
      <c r="AB71" s="299">
        <v>7267.33</v>
      </c>
      <c r="AC71" s="299"/>
      <c r="AD71" s="76">
        <f t="shared" si="11"/>
        <v>839248.15999999992</v>
      </c>
      <c r="AE71" s="31">
        <f t="shared" si="7"/>
        <v>296</v>
      </c>
      <c r="AF71" s="21">
        <f t="shared" si="8"/>
        <v>838952.15999999992</v>
      </c>
      <c r="AG71" s="15">
        <f t="shared" si="9"/>
        <v>373841.78</v>
      </c>
      <c r="AH71" s="16">
        <f t="shared" si="10"/>
        <v>430236.25</v>
      </c>
      <c r="AI71" s="26">
        <f t="shared" si="12"/>
        <v>-56394.469999999972</v>
      </c>
    </row>
    <row r="72" spans="1:35" s="39" customFormat="1">
      <c r="A72" s="236" t="s">
        <v>473</v>
      </c>
      <c r="B72" s="236" t="s">
        <v>474</v>
      </c>
      <c r="C72" s="66">
        <v>4053</v>
      </c>
      <c r="D72" s="67" t="s">
        <v>1140</v>
      </c>
      <c r="E72" t="s">
        <v>2935</v>
      </c>
      <c r="F72" s="316">
        <v>622647.39</v>
      </c>
      <c r="G72" s="316">
        <v>0</v>
      </c>
      <c r="H72" s="316">
        <v>439786.44</v>
      </c>
      <c r="I72">
        <v>201342.97</v>
      </c>
      <c r="J72">
        <v>-1791.5</v>
      </c>
      <c r="K72"/>
      <c r="L72" s="316"/>
      <c r="M72" s="316"/>
      <c r="N72" s="316">
        <v>3034.5</v>
      </c>
      <c r="O72" s="316"/>
      <c r="P72"/>
      <c r="Q72">
        <v>-2682010.44</v>
      </c>
      <c r="R72">
        <v>4014093.13</v>
      </c>
      <c r="S72" s="316"/>
      <c r="T72" s="316">
        <v>44874.1</v>
      </c>
      <c r="U72" s="316"/>
      <c r="V72" s="316"/>
      <c r="W72" s="316">
        <v>199440</v>
      </c>
      <c r="X72" s="316"/>
      <c r="Y72" s="299">
        <v>255186</v>
      </c>
      <c r="Z72" s="299"/>
      <c r="AA72" s="299">
        <v>29670.65</v>
      </c>
      <c r="AB72" s="299">
        <v>7626.84</v>
      </c>
      <c r="AC72" s="299"/>
      <c r="AD72" s="76">
        <f t="shared" si="11"/>
        <v>1062433.83</v>
      </c>
      <c r="AE72" s="31">
        <f t="shared" si="7"/>
        <v>3034.5</v>
      </c>
      <c r="AF72" s="21">
        <f t="shared" si="8"/>
        <v>1059399.33</v>
      </c>
      <c r="AG72" s="15">
        <f t="shared" si="9"/>
        <v>244314.1</v>
      </c>
      <c r="AH72" s="16">
        <f t="shared" si="10"/>
        <v>292483.49000000005</v>
      </c>
      <c r="AI72" s="26">
        <f t="shared" si="12"/>
        <v>-48169.390000000043</v>
      </c>
    </row>
    <row r="73" spans="1:35" s="39" customFormat="1">
      <c r="A73" s="236" t="s">
        <v>473</v>
      </c>
      <c r="B73" s="236" t="s">
        <v>474</v>
      </c>
      <c r="C73" s="66">
        <v>4847</v>
      </c>
      <c r="D73" s="67" t="s">
        <v>1141</v>
      </c>
      <c r="E73" t="s">
        <v>2936</v>
      </c>
      <c r="F73" s="316">
        <v>629019.59</v>
      </c>
      <c r="G73" s="316">
        <v>0</v>
      </c>
      <c r="H73" s="316">
        <v>77021.69</v>
      </c>
      <c r="I73">
        <v>-44778.559999999998</v>
      </c>
      <c r="J73">
        <v>126388.49</v>
      </c>
      <c r="K73"/>
      <c r="L73" s="316"/>
      <c r="M73" s="316"/>
      <c r="N73" s="316">
        <v>0</v>
      </c>
      <c r="O73" s="316"/>
      <c r="P73"/>
      <c r="Q73">
        <v>-1208337.76</v>
      </c>
      <c r="R73">
        <v>2082417.38</v>
      </c>
      <c r="S73" s="316"/>
      <c r="T73" s="316">
        <v>13269.93</v>
      </c>
      <c r="U73" s="316"/>
      <c r="V73" s="316"/>
      <c r="W73" s="316">
        <v>266890</v>
      </c>
      <c r="X73" s="316"/>
      <c r="Y73" s="299">
        <v>324516.08</v>
      </c>
      <c r="Z73" s="299"/>
      <c r="AA73" s="299">
        <v>22576.71</v>
      </c>
      <c r="AB73" s="299">
        <v>933.05</v>
      </c>
      <c r="AC73" s="299"/>
      <c r="AD73" s="76">
        <f t="shared" si="11"/>
        <v>706041.28</v>
      </c>
      <c r="AE73" s="31">
        <f t="shared" si="7"/>
        <v>0</v>
      </c>
      <c r="AF73" s="21">
        <f t="shared" si="8"/>
        <v>706041.28</v>
      </c>
      <c r="AG73" s="15">
        <f t="shared" si="9"/>
        <v>280159.93</v>
      </c>
      <c r="AH73" s="16">
        <f t="shared" si="10"/>
        <v>348025.84</v>
      </c>
      <c r="AI73" s="26">
        <f t="shared" si="12"/>
        <v>-67865.910000000033</v>
      </c>
    </row>
    <row r="74" spans="1:35" s="39" customFormat="1">
      <c r="A74" s="236" t="s">
        <v>473</v>
      </c>
      <c r="B74" s="236" t="s">
        <v>474</v>
      </c>
      <c r="C74" s="66">
        <v>3826</v>
      </c>
      <c r="D74" s="67" t="s">
        <v>1142</v>
      </c>
      <c r="E74" t="s">
        <v>2937</v>
      </c>
      <c r="F74" s="316">
        <v>462016.03</v>
      </c>
      <c r="G74" s="316">
        <v>0</v>
      </c>
      <c r="H74" s="316">
        <v>142042.23999999999</v>
      </c>
      <c r="I74">
        <v>4</v>
      </c>
      <c r="J74">
        <v>256354.9</v>
      </c>
      <c r="K74"/>
      <c r="L74" s="316"/>
      <c r="M74" s="316"/>
      <c r="N74" s="316"/>
      <c r="O74" s="316"/>
      <c r="P74"/>
      <c r="Q74">
        <v>-1177719.31</v>
      </c>
      <c r="R74">
        <v>2028298.74</v>
      </c>
      <c r="S74" s="316"/>
      <c r="T74" s="316">
        <v>101536.21</v>
      </c>
      <c r="U74" s="316"/>
      <c r="V74" s="316"/>
      <c r="W74" s="316">
        <v>233910</v>
      </c>
      <c r="X74" s="316"/>
      <c r="Y74" s="299">
        <v>291230</v>
      </c>
      <c r="Z74" s="299"/>
      <c r="AA74" s="299">
        <v>31729.94</v>
      </c>
      <c r="AB74" s="299">
        <v>2648.53</v>
      </c>
      <c r="AC74" s="299"/>
      <c r="AD74" s="76">
        <f t="shared" si="11"/>
        <v>604058.27</v>
      </c>
      <c r="AE74" s="31">
        <f t="shared" si="7"/>
        <v>0</v>
      </c>
      <c r="AF74" s="21">
        <f t="shared" si="8"/>
        <v>604058.27</v>
      </c>
      <c r="AG74" s="15">
        <f t="shared" si="9"/>
        <v>335446.21000000002</v>
      </c>
      <c r="AH74" s="16">
        <f t="shared" si="10"/>
        <v>325608.47000000003</v>
      </c>
      <c r="AI74" s="26">
        <f t="shared" si="12"/>
        <v>9837.7399999999907</v>
      </c>
    </row>
    <row r="75" spans="1:35" s="39" customFormat="1">
      <c r="A75" s="236" t="s">
        <v>473</v>
      </c>
      <c r="B75" s="236" t="s">
        <v>474</v>
      </c>
      <c r="C75" s="66">
        <v>4181</v>
      </c>
      <c r="D75" s="67" t="s">
        <v>1143</v>
      </c>
      <c r="E75" t="s">
        <v>2938</v>
      </c>
      <c r="F75" s="316">
        <v>167018.87</v>
      </c>
      <c r="G75" s="316"/>
      <c r="H75" s="316">
        <v>75711.850000000006</v>
      </c>
      <c r="I75">
        <v>-60857.25</v>
      </c>
      <c r="J75">
        <v>84936.22</v>
      </c>
      <c r="K75"/>
      <c r="L75" s="316"/>
      <c r="M75" s="316"/>
      <c r="N75" s="316"/>
      <c r="O75" s="316"/>
      <c r="P75"/>
      <c r="Q75">
        <v>-2243773.7000000002</v>
      </c>
      <c r="R75">
        <v>2569886.96</v>
      </c>
      <c r="S75" s="316"/>
      <c r="T75" s="316">
        <v>25171.200000000001</v>
      </c>
      <c r="U75" s="316"/>
      <c r="V75" s="316">
        <v>87.74</v>
      </c>
      <c r="W75" s="316">
        <v>232290</v>
      </c>
      <c r="X75" s="316"/>
      <c r="Y75" s="299">
        <v>292349</v>
      </c>
      <c r="Z75" s="299"/>
      <c r="AA75" s="299">
        <v>4705.18</v>
      </c>
      <c r="AB75" s="299">
        <v>935.83</v>
      </c>
      <c r="AC75" s="299"/>
      <c r="AD75" s="76">
        <f t="shared" si="11"/>
        <v>242730.72</v>
      </c>
      <c r="AE75" s="31">
        <f t="shared" si="7"/>
        <v>0</v>
      </c>
      <c r="AF75" s="21">
        <f t="shared" si="8"/>
        <v>242730.72</v>
      </c>
      <c r="AG75" s="15">
        <f t="shared" si="9"/>
        <v>257548.94</v>
      </c>
      <c r="AH75" s="16">
        <f t="shared" si="10"/>
        <v>297990.01</v>
      </c>
      <c r="AI75" s="26">
        <f t="shared" si="12"/>
        <v>-40441.070000000007</v>
      </c>
    </row>
    <row r="76" spans="1:35" s="39" customFormat="1">
      <c r="A76" s="236" t="s">
        <v>473</v>
      </c>
      <c r="B76" s="236" t="s">
        <v>474</v>
      </c>
      <c r="C76" s="66">
        <v>2002</v>
      </c>
      <c r="D76" s="67" t="s">
        <v>1144</v>
      </c>
      <c r="E76" t="s">
        <v>2939</v>
      </c>
      <c r="F76" s="316">
        <v>490888.23</v>
      </c>
      <c r="G76" s="316">
        <v>0</v>
      </c>
      <c r="H76" s="316">
        <v>44488.3</v>
      </c>
      <c r="I76">
        <v>-108906.52</v>
      </c>
      <c r="J76">
        <v>-76768.259999999995</v>
      </c>
      <c r="K76"/>
      <c r="L76" s="316"/>
      <c r="M76" s="316"/>
      <c r="N76" s="316"/>
      <c r="O76" s="316"/>
      <c r="P76"/>
      <c r="Q76">
        <v>-1057340.58</v>
      </c>
      <c r="R76">
        <v>1423307.83</v>
      </c>
      <c r="S76" s="316"/>
      <c r="T76" s="316">
        <v>80612.039999999994</v>
      </c>
      <c r="U76" s="316"/>
      <c r="V76" s="316">
        <v>695.02</v>
      </c>
      <c r="W76" s="316">
        <v>190790</v>
      </c>
      <c r="X76" s="316"/>
      <c r="Y76" s="299">
        <v>238108</v>
      </c>
      <c r="Z76" s="299"/>
      <c r="AA76" s="299">
        <v>15758.17</v>
      </c>
      <c r="AB76" s="299">
        <v>6333.89</v>
      </c>
      <c r="AC76" s="299"/>
      <c r="AD76" s="76">
        <f t="shared" si="11"/>
        <v>535376.53</v>
      </c>
      <c r="AE76" s="31">
        <f t="shared" si="7"/>
        <v>0</v>
      </c>
      <c r="AF76" s="21">
        <f t="shared" si="8"/>
        <v>535376.53</v>
      </c>
      <c r="AG76" s="15">
        <f t="shared" si="9"/>
        <v>272097.06</v>
      </c>
      <c r="AH76" s="16">
        <f t="shared" si="10"/>
        <v>260200.06000000003</v>
      </c>
      <c r="AI76" s="26">
        <f t="shared" si="12"/>
        <v>11896.999999999971</v>
      </c>
    </row>
    <row r="77" spans="1:35" s="39" customFormat="1">
      <c r="A77" s="236" t="s">
        <v>473</v>
      </c>
      <c r="B77" s="236" t="s">
        <v>474</v>
      </c>
      <c r="C77" s="66">
        <v>1933</v>
      </c>
      <c r="D77" s="67" t="s">
        <v>1145</v>
      </c>
      <c r="E77" t="s">
        <v>3048</v>
      </c>
      <c r="F77" s="316">
        <v>391193.59999999998</v>
      </c>
      <c r="G77" s="316">
        <v>0</v>
      </c>
      <c r="H77" s="316">
        <v>293305.78999999998</v>
      </c>
      <c r="I77">
        <v>-116370.59</v>
      </c>
      <c r="J77">
        <v>9208.67</v>
      </c>
      <c r="K77"/>
      <c r="L77" s="316"/>
      <c r="M77" s="316"/>
      <c r="N77" s="316">
        <v>768.39</v>
      </c>
      <c r="O77" s="316"/>
      <c r="P77"/>
      <c r="Q77">
        <v>-1415934.05</v>
      </c>
      <c r="R77">
        <v>2051654.89</v>
      </c>
      <c r="S77" s="316"/>
      <c r="T77" s="316">
        <v>21023.79</v>
      </c>
      <c r="U77" s="316"/>
      <c r="V77" s="316"/>
      <c r="W77" s="316">
        <v>203290</v>
      </c>
      <c r="X77" s="316"/>
      <c r="Y77" s="299">
        <v>252481</v>
      </c>
      <c r="Z77" s="299"/>
      <c r="AA77" s="299">
        <v>14486.22</v>
      </c>
      <c r="AB77" s="299">
        <v>935.83</v>
      </c>
      <c r="AC77" s="299"/>
      <c r="AD77" s="76">
        <f t="shared" si="11"/>
        <v>684499.3899999999</v>
      </c>
      <c r="AE77" s="31">
        <f t="shared" si="7"/>
        <v>768.39</v>
      </c>
      <c r="AF77" s="21">
        <f t="shared" si="8"/>
        <v>683730.99999999988</v>
      </c>
      <c r="AG77" s="15">
        <f t="shared" si="9"/>
        <v>224313.79</v>
      </c>
      <c r="AH77" s="16">
        <f t="shared" si="10"/>
        <v>267903.05</v>
      </c>
      <c r="AI77" s="26">
        <f t="shared" si="12"/>
        <v>-43589.25999999998</v>
      </c>
    </row>
    <row r="78" spans="1:35">
      <c r="A78" s="1" t="s">
        <v>477</v>
      </c>
      <c r="B78" s="1" t="s">
        <v>478</v>
      </c>
      <c r="C78" s="66">
        <v>3743</v>
      </c>
      <c r="D78" s="67" t="s">
        <v>1146</v>
      </c>
      <c r="E78" t="s">
        <v>2940</v>
      </c>
      <c r="F78" s="316">
        <v>199784.76</v>
      </c>
      <c r="G78" s="316">
        <v>0</v>
      </c>
      <c r="H78" s="316">
        <v>54081.17</v>
      </c>
      <c r="I78">
        <v>686722.93</v>
      </c>
      <c r="J78">
        <v>19051.830000000002</v>
      </c>
      <c r="N78" s="316">
        <v>588</v>
      </c>
      <c r="Q78">
        <v>-627936.68000000005</v>
      </c>
      <c r="R78">
        <v>1625943.2</v>
      </c>
      <c r="T78" s="316">
        <v>108624.82</v>
      </c>
      <c r="W78" s="316">
        <v>77470</v>
      </c>
      <c r="Y78" s="299">
        <v>114178</v>
      </c>
      <c r="AA78" s="299">
        <v>92641.29</v>
      </c>
      <c r="AB78" s="299">
        <v>18229.36</v>
      </c>
      <c r="AD78" s="76">
        <f t="shared" si="11"/>
        <v>253865.93</v>
      </c>
      <c r="AE78" s="31">
        <f t="shared" si="7"/>
        <v>588</v>
      </c>
      <c r="AF78" s="21">
        <f t="shared" si="8"/>
        <v>253277.93</v>
      </c>
      <c r="AG78" s="15">
        <f t="shared" si="9"/>
        <v>186094.82</v>
      </c>
      <c r="AH78" s="16">
        <f t="shared" si="10"/>
        <v>225048.64999999997</v>
      </c>
      <c r="AI78" s="26">
        <f t="shared" si="12"/>
        <v>-38953.829999999958</v>
      </c>
    </row>
    <row r="79" spans="1:35">
      <c r="A79" s="1" t="s">
        <v>477</v>
      </c>
      <c r="B79" s="1" t="s">
        <v>478</v>
      </c>
      <c r="C79" s="66">
        <v>3747</v>
      </c>
      <c r="D79" s="67" t="s">
        <v>1147</v>
      </c>
      <c r="E79" t="s">
        <v>2941</v>
      </c>
      <c r="F79" s="316">
        <v>374985.26</v>
      </c>
      <c r="G79" s="316">
        <v>0</v>
      </c>
      <c r="H79" s="316">
        <v>51714.53</v>
      </c>
      <c r="I79">
        <v>385534.87</v>
      </c>
      <c r="J79">
        <v>37171.440000000002</v>
      </c>
      <c r="N79" s="316">
        <v>0</v>
      </c>
      <c r="Q79">
        <v>-974111.54</v>
      </c>
      <c r="R79">
        <v>1700209.39</v>
      </c>
      <c r="T79" s="316">
        <v>144593.23000000001</v>
      </c>
      <c r="U79" s="316">
        <v>138000</v>
      </c>
      <c r="W79" s="316">
        <v>160900</v>
      </c>
      <c r="Y79" s="299">
        <v>213760</v>
      </c>
      <c r="AA79" s="299">
        <v>81934.320000000007</v>
      </c>
      <c r="AB79" s="299">
        <v>11070.66</v>
      </c>
      <c r="AD79" s="76">
        <f t="shared" si="11"/>
        <v>426699.79000000004</v>
      </c>
      <c r="AE79" s="31">
        <f t="shared" si="7"/>
        <v>0</v>
      </c>
      <c r="AF79" s="21">
        <f t="shared" si="8"/>
        <v>426699.79000000004</v>
      </c>
      <c r="AG79" s="15">
        <f t="shared" si="9"/>
        <v>443493.23</v>
      </c>
      <c r="AH79" s="16">
        <f t="shared" si="10"/>
        <v>306764.98</v>
      </c>
      <c r="AI79" s="26">
        <f t="shared" si="12"/>
        <v>136728.25</v>
      </c>
    </row>
    <row r="80" spans="1:35">
      <c r="A80" s="1" t="s">
        <v>477</v>
      </c>
      <c r="B80" s="1" t="s">
        <v>478</v>
      </c>
      <c r="C80" s="66">
        <v>3095</v>
      </c>
      <c r="D80" s="67" t="s">
        <v>1148</v>
      </c>
      <c r="E80" t="s">
        <v>2942</v>
      </c>
      <c r="F80" s="316">
        <v>416031.53</v>
      </c>
      <c r="G80" s="316">
        <v>0</v>
      </c>
      <c r="H80" s="316">
        <v>66650.179999999993</v>
      </c>
      <c r="I80">
        <v>488176.14</v>
      </c>
      <c r="J80">
        <v>19719.669999999998</v>
      </c>
      <c r="N80" s="316">
        <v>1360.5</v>
      </c>
      <c r="Q80">
        <v>-583035.37</v>
      </c>
      <c r="R80">
        <v>1448416.88</v>
      </c>
      <c r="T80" s="316">
        <v>136480.57999999999</v>
      </c>
      <c r="U80" s="316">
        <v>36000</v>
      </c>
      <c r="W80" s="316">
        <v>163560</v>
      </c>
      <c r="Y80" s="299">
        <v>163560</v>
      </c>
      <c r="AA80" s="299">
        <v>23228.57</v>
      </c>
      <c r="AB80" s="299">
        <v>25416.5</v>
      </c>
      <c r="AD80" s="76">
        <f t="shared" si="11"/>
        <v>482681.71</v>
      </c>
      <c r="AE80" s="31">
        <f t="shared" si="7"/>
        <v>1360.5</v>
      </c>
      <c r="AF80" s="21">
        <f t="shared" si="8"/>
        <v>481321.21</v>
      </c>
      <c r="AG80" s="15">
        <f t="shared" si="9"/>
        <v>336040.57999999996</v>
      </c>
      <c r="AH80" s="16">
        <f t="shared" si="10"/>
        <v>212205.07</v>
      </c>
      <c r="AI80" s="26">
        <f t="shared" si="12"/>
        <v>123835.50999999995</v>
      </c>
    </row>
    <row r="81" spans="1:35">
      <c r="A81" s="1" t="s">
        <v>477</v>
      </c>
      <c r="B81" s="1" t="s">
        <v>478</v>
      </c>
      <c r="C81" s="66">
        <v>1530</v>
      </c>
      <c r="D81" s="67" t="s">
        <v>1149</v>
      </c>
      <c r="E81" t="s">
        <v>2943</v>
      </c>
      <c r="F81" s="316">
        <v>348390.24</v>
      </c>
      <c r="G81" s="316">
        <v>0</v>
      </c>
      <c r="H81" s="316">
        <v>17390.080000000002</v>
      </c>
      <c r="I81">
        <v>379054.55</v>
      </c>
      <c r="J81">
        <v>45711.64</v>
      </c>
      <c r="K81">
        <v>0</v>
      </c>
      <c r="L81" s="316">
        <v>3000</v>
      </c>
      <c r="N81" s="316">
        <v>470</v>
      </c>
      <c r="Q81">
        <v>-1169850.67</v>
      </c>
      <c r="R81">
        <v>2079850.72</v>
      </c>
      <c r="T81" s="316">
        <v>112846.78</v>
      </c>
      <c r="W81" s="316">
        <v>92400</v>
      </c>
      <c r="Y81" s="299">
        <v>132670</v>
      </c>
      <c r="AA81" s="299">
        <v>49667.58</v>
      </c>
      <c r="AB81" s="299">
        <v>138832.74</v>
      </c>
      <c r="AD81" s="76">
        <f t="shared" si="11"/>
        <v>365780.32</v>
      </c>
      <c r="AE81" s="31">
        <f t="shared" si="7"/>
        <v>3470</v>
      </c>
      <c r="AF81" s="21">
        <f t="shared" si="8"/>
        <v>362310.32</v>
      </c>
      <c r="AG81" s="15">
        <f t="shared" si="9"/>
        <v>205246.78</v>
      </c>
      <c r="AH81" s="16">
        <f t="shared" si="10"/>
        <v>321170.32</v>
      </c>
      <c r="AI81" s="26">
        <f t="shared" si="12"/>
        <v>-115923.54000000001</v>
      </c>
    </row>
    <row r="82" spans="1:35">
      <c r="A82" s="1" t="s">
        <v>477</v>
      </c>
      <c r="B82" s="1" t="s">
        <v>478</v>
      </c>
      <c r="C82" s="66">
        <v>4004</v>
      </c>
      <c r="D82" s="67" t="s">
        <v>1150</v>
      </c>
      <c r="E82" t="s">
        <v>2944</v>
      </c>
      <c r="F82" s="316">
        <v>412736.06</v>
      </c>
      <c r="G82" s="316">
        <v>0</v>
      </c>
      <c r="H82" s="316">
        <v>24701.14</v>
      </c>
      <c r="I82">
        <v>465956.33</v>
      </c>
      <c r="J82">
        <v>48321.11</v>
      </c>
      <c r="K82">
        <v>0</v>
      </c>
      <c r="L82" s="316">
        <v>0</v>
      </c>
      <c r="N82" s="316">
        <v>0</v>
      </c>
      <c r="Q82">
        <v>-604942.34</v>
      </c>
      <c r="R82">
        <v>1478004.6</v>
      </c>
      <c r="T82" s="316">
        <v>130095.7</v>
      </c>
      <c r="W82" s="316">
        <v>75350</v>
      </c>
      <c r="Y82" s="299">
        <v>75350</v>
      </c>
      <c r="AA82" s="299">
        <v>23016.83</v>
      </c>
      <c r="AB82" s="299">
        <v>26426.49</v>
      </c>
      <c r="AD82" s="76">
        <f t="shared" si="11"/>
        <v>437437.2</v>
      </c>
      <c r="AE82" s="31">
        <f t="shared" si="7"/>
        <v>0</v>
      </c>
      <c r="AF82" s="21">
        <f t="shared" si="8"/>
        <v>437437.2</v>
      </c>
      <c r="AG82" s="15">
        <f t="shared" si="9"/>
        <v>205445.7</v>
      </c>
      <c r="AH82" s="16">
        <f t="shared" si="10"/>
        <v>124793.32</v>
      </c>
      <c r="AI82" s="26">
        <f t="shared" si="12"/>
        <v>80652.38</v>
      </c>
    </row>
    <row r="83" spans="1:35">
      <c r="A83" s="1" t="s">
        <v>477</v>
      </c>
      <c r="B83" s="1" t="s">
        <v>478</v>
      </c>
      <c r="C83" s="66">
        <v>6265</v>
      </c>
      <c r="D83" s="67" t="s">
        <v>1151</v>
      </c>
      <c r="E83" t="s">
        <v>2945</v>
      </c>
      <c r="F83" s="316">
        <v>336584.73</v>
      </c>
      <c r="G83" s="316">
        <v>0</v>
      </c>
      <c r="H83" s="316">
        <v>75620.42</v>
      </c>
      <c r="I83">
        <v>342750.15</v>
      </c>
      <c r="J83">
        <v>591816.6</v>
      </c>
      <c r="L83" s="316">
        <v>0</v>
      </c>
      <c r="N83" s="316">
        <v>0</v>
      </c>
      <c r="Q83">
        <v>-468707.54</v>
      </c>
      <c r="R83">
        <v>1774409.19</v>
      </c>
      <c r="T83" s="316">
        <v>151407.93</v>
      </c>
      <c r="W83" s="316">
        <v>164090</v>
      </c>
      <c r="Y83" s="299">
        <v>227402</v>
      </c>
      <c r="AA83" s="299">
        <v>25519.98</v>
      </c>
      <c r="AB83" s="299">
        <v>20905.7</v>
      </c>
      <c r="AD83" s="76">
        <f t="shared" si="11"/>
        <v>412205.14999999997</v>
      </c>
      <c r="AE83" s="31">
        <f t="shared" si="7"/>
        <v>0</v>
      </c>
      <c r="AF83" s="21">
        <f t="shared" si="8"/>
        <v>412205.14999999997</v>
      </c>
      <c r="AG83" s="15">
        <f t="shared" si="9"/>
        <v>315497.93</v>
      </c>
      <c r="AH83" s="16">
        <f t="shared" si="10"/>
        <v>273827.68</v>
      </c>
      <c r="AI83" s="26">
        <f t="shared" si="12"/>
        <v>41670.25</v>
      </c>
    </row>
    <row r="84" spans="1:35">
      <c r="A84" s="1" t="s">
        <v>477</v>
      </c>
      <c r="B84" s="1" t="s">
        <v>478</v>
      </c>
      <c r="C84" s="66">
        <v>4051</v>
      </c>
      <c r="D84" s="67" t="s">
        <v>1152</v>
      </c>
      <c r="E84" t="s">
        <v>2946</v>
      </c>
      <c r="F84" s="316">
        <v>168513.49</v>
      </c>
      <c r="G84" s="316">
        <v>0</v>
      </c>
      <c r="H84" s="316">
        <v>57162.85</v>
      </c>
      <c r="I84">
        <v>642680.64</v>
      </c>
      <c r="J84">
        <v>29827.599999999999</v>
      </c>
      <c r="Q84">
        <v>-729108.34</v>
      </c>
      <c r="R84">
        <v>1568940.19</v>
      </c>
      <c r="T84" s="316">
        <v>131500.81</v>
      </c>
      <c r="W84" s="316">
        <v>228440</v>
      </c>
      <c r="Y84" s="299">
        <v>228440</v>
      </c>
      <c r="AA84" s="299">
        <v>33659.46</v>
      </c>
      <c r="AB84" s="299">
        <v>16200.62</v>
      </c>
      <c r="AD84" s="76">
        <f t="shared" si="11"/>
        <v>225676.34</v>
      </c>
      <c r="AE84" s="31">
        <f t="shared" si="7"/>
        <v>0</v>
      </c>
      <c r="AF84" s="21">
        <f t="shared" si="8"/>
        <v>225676.34</v>
      </c>
      <c r="AG84" s="15">
        <f t="shared" si="9"/>
        <v>359940.81</v>
      </c>
      <c r="AH84" s="16">
        <f t="shared" si="10"/>
        <v>278300.08</v>
      </c>
      <c r="AI84" s="26">
        <f t="shared" si="12"/>
        <v>81640.729999999981</v>
      </c>
    </row>
    <row r="85" spans="1:35">
      <c r="A85" s="1" t="s">
        <v>477</v>
      </c>
      <c r="B85" s="1" t="s">
        <v>478</v>
      </c>
      <c r="C85" s="66">
        <v>3423</v>
      </c>
      <c r="D85" s="67" t="s">
        <v>1153</v>
      </c>
      <c r="E85" t="s">
        <v>2947</v>
      </c>
      <c r="F85" s="316">
        <v>386827.29</v>
      </c>
      <c r="G85" s="316">
        <v>0</v>
      </c>
      <c r="H85" s="316">
        <v>20977.97</v>
      </c>
      <c r="I85">
        <v>299344.19</v>
      </c>
      <c r="J85">
        <v>12358.35</v>
      </c>
      <c r="K85">
        <v>0</v>
      </c>
      <c r="L85" s="316">
        <v>0</v>
      </c>
      <c r="N85" s="316">
        <v>0</v>
      </c>
      <c r="Q85">
        <v>-857620.83</v>
      </c>
      <c r="R85">
        <v>1499346.49</v>
      </c>
      <c r="T85" s="316">
        <v>131540.63</v>
      </c>
      <c r="W85" s="316">
        <v>148060</v>
      </c>
      <c r="Y85" s="299">
        <v>148060</v>
      </c>
      <c r="AA85" s="299">
        <v>40806.019999999997</v>
      </c>
      <c r="AB85" s="299">
        <v>11302.47</v>
      </c>
      <c r="AD85" s="76">
        <f t="shared" si="11"/>
        <v>407805.26</v>
      </c>
      <c r="AE85" s="31">
        <f t="shared" si="7"/>
        <v>0</v>
      </c>
      <c r="AF85" s="21">
        <f t="shared" si="8"/>
        <v>407805.26</v>
      </c>
      <c r="AG85" s="15">
        <f t="shared" si="9"/>
        <v>279600.63</v>
      </c>
      <c r="AH85" s="16">
        <f t="shared" si="10"/>
        <v>200168.49</v>
      </c>
      <c r="AI85" s="26">
        <f t="shared" si="12"/>
        <v>79432.140000000014</v>
      </c>
    </row>
    <row r="86" spans="1:35">
      <c r="A86" s="1" t="s">
        <v>477</v>
      </c>
      <c r="B86" s="1" t="s">
        <v>478</v>
      </c>
      <c r="C86" s="66">
        <v>1355</v>
      </c>
      <c r="D86" s="67" t="s">
        <v>1154</v>
      </c>
      <c r="E86" t="s">
        <v>3054</v>
      </c>
      <c r="F86" s="316">
        <v>264642.03999999998</v>
      </c>
      <c r="G86" s="316">
        <v>0</v>
      </c>
      <c r="H86" s="316">
        <v>12488.46</v>
      </c>
      <c r="I86">
        <v>416867.03</v>
      </c>
      <c r="J86">
        <v>15725.53</v>
      </c>
      <c r="L86" s="316">
        <v>0</v>
      </c>
      <c r="N86" s="316">
        <v>776</v>
      </c>
      <c r="Q86">
        <v>-1688714.17</v>
      </c>
      <c r="R86">
        <v>2293429.0699999998</v>
      </c>
      <c r="T86" s="316">
        <v>93475.71</v>
      </c>
      <c r="U86" s="316">
        <v>60000</v>
      </c>
      <c r="W86" s="316">
        <v>56180</v>
      </c>
      <c r="Y86" s="299">
        <v>56180</v>
      </c>
      <c r="AA86" s="299">
        <v>29028.65</v>
      </c>
      <c r="AB86" s="299">
        <v>8964.9</v>
      </c>
      <c r="AD86" s="76">
        <f t="shared" si="11"/>
        <v>277130.5</v>
      </c>
      <c r="AE86" s="31">
        <f t="shared" si="7"/>
        <v>776</v>
      </c>
      <c r="AF86" s="21">
        <f t="shared" si="8"/>
        <v>276354.5</v>
      </c>
      <c r="AG86" s="15">
        <f t="shared" si="9"/>
        <v>209655.71000000002</v>
      </c>
      <c r="AH86" s="16">
        <f t="shared" si="10"/>
        <v>94173.549999999988</v>
      </c>
      <c r="AI86" s="26">
        <f t="shared" si="12"/>
        <v>115482.16000000003</v>
      </c>
    </row>
    <row r="87" spans="1:35">
      <c r="A87" s="1" t="s">
        <v>481</v>
      </c>
      <c r="B87" s="1" t="s">
        <v>482</v>
      </c>
      <c r="C87" s="66">
        <v>2146</v>
      </c>
      <c r="D87" s="67" t="s">
        <v>1155</v>
      </c>
      <c r="E87" t="s">
        <v>2948</v>
      </c>
      <c r="F87" s="316">
        <v>505482.01</v>
      </c>
      <c r="G87" s="316">
        <v>0</v>
      </c>
      <c r="H87" s="316">
        <v>55891.24</v>
      </c>
      <c r="I87">
        <v>450983.97</v>
      </c>
      <c r="J87">
        <v>75600.3</v>
      </c>
      <c r="Q87">
        <v>1135463.68</v>
      </c>
      <c r="T87" s="316">
        <v>5282.32</v>
      </c>
      <c r="W87" s="316">
        <v>115030</v>
      </c>
      <c r="Y87" s="299">
        <v>137098</v>
      </c>
      <c r="AA87" s="299">
        <v>13009.87</v>
      </c>
      <c r="AB87" s="299">
        <v>6185.61</v>
      </c>
      <c r="AD87" s="76">
        <f t="shared" si="11"/>
        <v>561373.25</v>
      </c>
      <c r="AE87" s="31">
        <f t="shared" ref="AE87:AE150" si="13">SUM(L87:O87)</f>
        <v>0</v>
      </c>
      <c r="AF87" s="21">
        <f t="shared" ref="AF87:AF150" si="14">AD87-AE87</f>
        <v>561373.25</v>
      </c>
      <c r="AG87" s="15">
        <f t="shared" ref="AG87:AG150" si="15">SUM(S87:X87)</f>
        <v>120312.32000000001</v>
      </c>
      <c r="AH87" s="16">
        <f t="shared" ref="AH87:AH150" si="16">SUM(Y87:AC87)</f>
        <v>156293.47999999998</v>
      </c>
      <c r="AI87" s="26">
        <f t="shared" si="12"/>
        <v>-35981.159999999974</v>
      </c>
    </row>
    <row r="88" spans="1:35">
      <c r="A88" s="1" t="s">
        <v>481</v>
      </c>
      <c r="B88" s="1" t="s">
        <v>482</v>
      </c>
      <c r="C88" s="66">
        <v>1277</v>
      </c>
      <c r="D88" s="67" t="s">
        <v>1156</v>
      </c>
      <c r="E88" t="s">
        <v>2949</v>
      </c>
      <c r="F88" s="316">
        <v>387723.25</v>
      </c>
      <c r="G88" s="316">
        <v>0</v>
      </c>
      <c r="H88" s="316">
        <v>7055.57</v>
      </c>
      <c r="I88">
        <v>2163088.5499999998</v>
      </c>
      <c r="J88">
        <v>71404.53</v>
      </c>
      <c r="Q88">
        <v>2670277.84</v>
      </c>
      <c r="T88" s="316">
        <v>3604.98</v>
      </c>
      <c r="W88" s="316">
        <v>100370</v>
      </c>
      <c r="Y88" s="299">
        <v>123577</v>
      </c>
      <c r="AA88" s="299">
        <v>11104.33</v>
      </c>
      <c r="AB88" s="299">
        <v>3449.59</v>
      </c>
      <c r="AD88" s="76">
        <f t="shared" si="11"/>
        <v>394778.82</v>
      </c>
      <c r="AE88" s="31">
        <f t="shared" si="13"/>
        <v>0</v>
      </c>
      <c r="AF88" s="21">
        <f t="shared" si="14"/>
        <v>394778.82</v>
      </c>
      <c r="AG88" s="15">
        <f t="shared" si="15"/>
        <v>103974.98</v>
      </c>
      <c r="AH88" s="16">
        <f t="shared" si="16"/>
        <v>138130.91999999998</v>
      </c>
      <c r="AI88" s="26">
        <f t="shared" si="12"/>
        <v>-34155.939999999988</v>
      </c>
    </row>
    <row r="89" spans="1:35">
      <c r="A89" s="1" t="s">
        <v>481</v>
      </c>
      <c r="B89" s="1" t="s">
        <v>482</v>
      </c>
      <c r="C89" s="66">
        <v>2783</v>
      </c>
      <c r="D89" s="67" t="s">
        <v>1157</v>
      </c>
      <c r="E89" t="s">
        <v>2950</v>
      </c>
      <c r="F89" s="316">
        <v>672430.95</v>
      </c>
      <c r="G89" s="316">
        <v>0</v>
      </c>
      <c r="H89" s="316">
        <v>14499.66</v>
      </c>
      <c r="I89">
        <v>2028589.64</v>
      </c>
      <c r="J89">
        <v>-37078.76</v>
      </c>
      <c r="Q89">
        <v>2724094.23</v>
      </c>
      <c r="T89" s="316">
        <v>4699.26</v>
      </c>
      <c r="W89" s="316">
        <v>135060</v>
      </c>
      <c r="Y89" s="299">
        <v>147001</v>
      </c>
      <c r="AA89" s="299">
        <v>18708.14</v>
      </c>
      <c r="AB89" s="299">
        <v>12877.86</v>
      </c>
      <c r="AD89" s="76">
        <f t="shared" si="11"/>
        <v>686930.61</v>
      </c>
      <c r="AE89" s="31">
        <f t="shared" si="13"/>
        <v>0</v>
      </c>
      <c r="AF89" s="21">
        <f t="shared" si="14"/>
        <v>686930.61</v>
      </c>
      <c r="AG89" s="15">
        <f t="shared" si="15"/>
        <v>139759.26</v>
      </c>
      <c r="AH89" s="16">
        <f t="shared" si="16"/>
        <v>178587</v>
      </c>
      <c r="AI89" s="26">
        <f t="shared" si="12"/>
        <v>-38827.739999999991</v>
      </c>
    </row>
    <row r="90" spans="1:35">
      <c r="A90" s="1" t="s">
        <v>481</v>
      </c>
      <c r="B90" s="1" t="s">
        <v>482</v>
      </c>
      <c r="C90" s="66">
        <v>1769</v>
      </c>
      <c r="D90" s="67" t="s">
        <v>1158</v>
      </c>
      <c r="E90" t="s">
        <v>3043</v>
      </c>
      <c r="F90" s="316">
        <v>203795.42</v>
      </c>
      <c r="G90" s="316">
        <v>0</v>
      </c>
      <c r="H90" s="316">
        <v>15255.48</v>
      </c>
      <c r="I90">
        <v>220806.54</v>
      </c>
      <c r="J90">
        <v>48156.160000000003</v>
      </c>
      <c r="Q90">
        <v>516568.53</v>
      </c>
      <c r="T90" s="316">
        <v>2413.8000000000002</v>
      </c>
      <c r="W90" s="316">
        <v>94800</v>
      </c>
      <c r="Y90" s="299">
        <v>106413</v>
      </c>
      <c r="AA90" s="299">
        <v>9354.5</v>
      </c>
      <c r="AB90" s="299">
        <v>4376.2299999999996</v>
      </c>
      <c r="AD90" s="76">
        <f t="shared" si="11"/>
        <v>219050.90000000002</v>
      </c>
      <c r="AE90" s="31">
        <f t="shared" si="13"/>
        <v>0</v>
      </c>
      <c r="AF90" s="21">
        <f t="shared" si="14"/>
        <v>219050.90000000002</v>
      </c>
      <c r="AG90" s="15">
        <f t="shared" si="15"/>
        <v>97213.8</v>
      </c>
      <c r="AH90" s="16">
        <f t="shared" si="16"/>
        <v>120143.73</v>
      </c>
      <c r="AI90" s="26">
        <f t="shared" si="12"/>
        <v>-22929.929999999993</v>
      </c>
    </row>
    <row r="91" spans="1:35" ht="16.5" customHeight="1">
      <c r="A91" s="1" t="s">
        <v>485</v>
      </c>
      <c r="B91" s="1" t="s">
        <v>486</v>
      </c>
      <c r="C91" s="66">
        <v>5781</v>
      </c>
      <c r="D91" s="67" t="s">
        <v>1159</v>
      </c>
      <c r="E91" t="s">
        <v>2951</v>
      </c>
      <c r="F91" s="316">
        <v>332561.17</v>
      </c>
      <c r="G91" s="316">
        <v>0</v>
      </c>
      <c r="H91" s="316">
        <v>78781.929999999993</v>
      </c>
      <c r="I91">
        <v>266063.7</v>
      </c>
      <c r="J91">
        <v>-508.98</v>
      </c>
      <c r="N91" s="316">
        <v>56.07</v>
      </c>
      <c r="Q91">
        <v>-1777299.81</v>
      </c>
      <c r="R91">
        <v>2452917.63</v>
      </c>
      <c r="T91" s="316">
        <v>75108.72</v>
      </c>
      <c r="W91" s="316">
        <v>128200</v>
      </c>
      <c r="X91" s="316">
        <v>1500</v>
      </c>
      <c r="Y91" s="299">
        <v>167603</v>
      </c>
      <c r="AA91" s="299">
        <v>27669.31</v>
      </c>
      <c r="AB91" s="299">
        <v>549.98</v>
      </c>
      <c r="AD91" s="76">
        <f t="shared" si="11"/>
        <v>411343.1</v>
      </c>
      <c r="AE91" s="31">
        <f t="shared" si="13"/>
        <v>56.07</v>
      </c>
      <c r="AF91" s="21">
        <f t="shared" si="14"/>
        <v>411287.02999999997</v>
      </c>
      <c r="AG91" s="15">
        <f t="shared" si="15"/>
        <v>204808.72</v>
      </c>
      <c r="AH91" s="16">
        <f t="shared" si="16"/>
        <v>195822.29</v>
      </c>
      <c r="AI91" s="26">
        <f t="shared" si="12"/>
        <v>8986.429999999993</v>
      </c>
    </row>
    <row r="92" spans="1:35">
      <c r="A92" s="1" t="s">
        <v>485</v>
      </c>
      <c r="B92" s="1" t="s">
        <v>486</v>
      </c>
      <c r="C92" s="66">
        <v>2515</v>
      </c>
      <c r="D92" s="67" t="s">
        <v>1160</v>
      </c>
      <c r="E92" t="s">
        <v>2952</v>
      </c>
      <c r="F92" s="316">
        <v>86592.94</v>
      </c>
      <c r="G92" s="316">
        <v>0</v>
      </c>
      <c r="H92" s="316">
        <v>27052.91</v>
      </c>
      <c r="I92">
        <v>5</v>
      </c>
      <c r="J92">
        <v>45567.93</v>
      </c>
      <c r="N92" s="316">
        <v>46.73</v>
      </c>
      <c r="Q92">
        <v>-1839967.35</v>
      </c>
      <c r="R92">
        <v>1997915.47</v>
      </c>
      <c r="T92" s="316">
        <v>75108.72</v>
      </c>
      <c r="W92" s="316">
        <v>128200</v>
      </c>
      <c r="X92" s="316">
        <v>1500</v>
      </c>
      <c r="Y92" s="299">
        <v>167603</v>
      </c>
      <c r="AA92" s="299">
        <v>27669.31</v>
      </c>
      <c r="AB92" s="299">
        <v>549.98</v>
      </c>
      <c r="AD92" s="76">
        <f t="shared" si="11"/>
        <v>113645.85</v>
      </c>
      <c r="AE92" s="31">
        <f t="shared" si="13"/>
        <v>46.73</v>
      </c>
      <c r="AF92" s="21">
        <f t="shared" si="14"/>
        <v>113599.12000000001</v>
      </c>
      <c r="AG92" s="15">
        <f t="shared" si="15"/>
        <v>204808.72</v>
      </c>
      <c r="AH92" s="16">
        <f t="shared" si="16"/>
        <v>195822.29</v>
      </c>
      <c r="AI92" s="26">
        <f t="shared" si="12"/>
        <v>8986.429999999993</v>
      </c>
    </row>
    <row r="93" spans="1:35">
      <c r="A93" s="1" t="s">
        <v>485</v>
      </c>
      <c r="B93" s="1" t="s">
        <v>486</v>
      </c>
      <c r="C93" s="66">
        <v>3488</v>
      </c>
      <c r="D93" s="67" t="s">
        <v>1161</v>
      </c>
      <c r="E93" t="s">
        <v>2953</v>
      </c>
      <c r="F93" s="316">
        <v>71097.63</v>
      </c>
      <c r="G93" s="316">
        <v>0</v>
      </c>
      <c r="H93" s="316">
        <v>45393.4</v>
      </c>
      <c r="I93">
        <v>5</v>
      </c>
      <c r="J93">
        <v>139341.71</v>
      </c>
      <c r="N93" s="316">
        <v>46.73</v>
      </c>
      <c r="Q93">
        <v>-1900021.98</v>
      </c>
      <c r="R93">
        <v>2154589.06</v>
      </c>
      <c r="T93" s="316">
        <v>75108.72</v>
      </c>
      <c r="W93" s="316">
        <v>128200</v>
      </c>
      <c r="X93" s="316">
        <v>1500</v>
      </c>
      <c r="Y93" s="299">
        <v>167603</v>
      </c>
      <c r="AA93" s="299">
        <v>27669.31</v>
      </c>
      <c r="AB93" s="299">
        <v>549.98</v>
      </c>
      <c r="AD93" s="76">
        <f t="shared" si="11"/>
        <v>116491.03</v>
      </c>
      <c r="AE93" s="31">
        <f t="shared" si="13"/>
        <v>46.73</v>
      </c>
      <c r="AF93" s="21">
        <f t="shared" si="14"/>
        <v>116444.3</v>
      </c>
      <c r="AG93" s="15">
        <f t="shared" si="15"/>
        <v>204808.72</v>
      </c>
      <c r="AH93" s="16">
        <f t="shared" si="16"/>
        <v>195822.29</v>
      </c>
      <c r="AI93" s="26">
        <f t="shared" si="12"/>
        <v>8986.429999999993</v>
      </c>
    </row>
    <row r="94" spans="1:35">
      <c r="A94" s="1" t="s">
        <v>485</v>
      </c>
      <c r="B94" s="1" t="s">
        <v>486</v>
      </c>
      <c r="C94" s="66">
        <v>5980</v>
      </c>
      <c r="D94" s="67" t="s">
        <v>1162</v>
      </c>
      <c r="E94" t="s">
        <v>2954</v>
      </c>
      <c r="F94" s="316">
        <v>393678.95</v>
      </c>
      <c r="G94" s="316">
        <v>0</v>
      </c>
      <c r="H94" s="316">
        <v>19381.46</v>
      </c>
      <c r="I94">
        <v>3</v>
      </c>
      <c r="J94">
        <v>9060.85</v>
      </c>
      <c r="N94" s="316">
        <v>-453.27</v>
      </c>
      <c r="Q94">
        <v>-257926.3</v>
      </c>
      <c r="R94">
        <v>679279.9</v>
      </c>
      <c r="T94" s="316">
        <v>75108.72</v>
      </c>
      <c r="W94" s="316">
        <v>128200</v>
      </c>
      <c r="X94" s="316">
        <v>1500</v>
      </c>
      <c r="Y94" s="299">
        <v>167603</v>
      </c>
      <c r="AA94" s="299">
        <v>27669.31</v>
      </c>
      <c r="AB94" s="299">
        <v>549.98</v>
      </c>
      <c r="AD94" s="76">
        <f t="shared" si="11"/>
        <v>413060.41000000003</v>
      </c>
      <c r="AE94" s="31">
        <f t="shared" si="13"/>
        <v>-453.27</v>
      </c>
      <c r="AF94" s="21">
        <f t="shared" si="14"/>
        <v>413513.68000000005</v>
      </c>
      <c r="AG94" s="15">
        <f t="shared" si="15"/>
        <v>204808.72</v>
      </c>
      <c r="AH94" s="16">
        <f t="shared" si="16"/>
        <v>195822.29</v>
      </c>
      <c r="AI94" s="26">
        <f t="shared" si="12"/>
        <v>8986.429999999993</v>
      </c>
    </row>
    <row r="95" spans="1:35">
      <c r="A95" s="1" t="s">
        <v>485</v>
      </c>
      <c r="B95" s="1" t="s">
        <v>486</v>
      </c>
      <c r="C95" s="66">
        <v>4020</v>
      </c>
      <c r="D95" s="67" t="s">
        <v>1163</v>
      </c>
      <c r="E95" t="s">
        <v>2955</v>
      </c>
      <c r="F95" s="316">
        <v>296319.57</v>
      </c>
      <c r="G95" s="316">
        <v>0</v>
      </c>
      <c r="H95" s="316">
        <v>7209.85</v>
      </c>
      <c r="I95">
        <v>4043.72</v>
      </c>
      <c r="J95">
        <v>70252.72</v>
      </c>
      <c r="N95" s="316">
        <v>46.73</v>
      </c>
      <c r="Q95">
        <v>-1928458.6</v>
      </c>
      <c r="R95">
        <v>2305013.7999999998</v>
      </c>
      <c r="T95" s="316">
        <v>75108.72</v>
      </c>
      <c r="W95" s="316">
        <v>128200</v>
      </c>
      <c r="X95" s="316">
        <v>1500</v>
      </c>
      <c r="Y95" s="299">
        <v>167603</v>
      </c>
      <c r="AA95" s="299">
        <v>27669.31</v>
      </c>
      <c r="AB95" s="299">
        <v>549.98</v>
      </c>
      <c r="AD95" s="76">
        <f t="shared" si="11"/>
        <v>303529.42</v>
      </c>
      <c r="AE95" s="31">
        <f t="shared" si="13"/>
        <v>46.73</v>
      </c>
      <c r="AF95" s="21">
        <f t="shared" si="14"/>
        <v>303482.69</v>
      </c>
      <c r="AG95" s="15">
        <f t="shared" si="15"/>
        <v>204808.72</v>
      </c>
      <c r="AH95" s="16">
        <f t="shared" si="16"/>
        <v>195822.29</v>
      </c>
      <c r="AI95" s="26">
        <f t="shared" si="12"/>
        <v>8986.429999999993</v>
      </c>
    </row>
    <row r="96" spans="1:35">
      <c r="A96" s="1" t="s">
        <v>485</v>
      </c>
      <c r="B96" s="1" t="s">
        <v>486</v>
      </c>
      <c r="C96" s="66">
        <v>4210</v>
      </c>
      <c r="D96" s="67" t="s">
        <v>1164</v>
      </c>
      <c r="E96" t="s">
        <v>2956</v>
      </c>
      <c r="F96" s="316">
        <v>389325.21</v>
      </c>
      <c r="G96" s="316">
        <v>0</v>
      </c>
      <c r="H96" s="316">
        <v>40795.550000000003</v>
      </c>
      <c r="I96">
        <v>4</v>
      </c>
      <c r="J96">
        <v>6138.9</v>
      </c>
      <c r="N96" s="316">
        <v>302.87</v>
      </c>
      <c r="Q96">
        <v>167918.86</v>
      </c>
      <c r="R96">
        <v>266818</v>
      </c>
      <c r="T96" s="316">
        <v>75108.72</v>
      </c>
      <c r="W96" s="316">
        <v>128200</v>
      </c>
      <c r="X96" s="316">
        <v>1500</v>
      </c>
      <c r="Y96" s="299">
        <v>167603</v>
      </c>
      <c r="AA96" s="299">
        <v>27669.31</v>
      </c>
      <c r="AB96" s="299">
        <v>549.98</v>
      </c>
      <c r="AD96" s="76">
        <f t="shared" si="11"/>
        <v>430120.76</v>
      </c>
      <c r="AE96" s="31">
        <f t="shared" si="13"/>
        <v>302.87</v>
      </c>
      <c r="AF96" s="21">
        <f t="shared" si="14"/>
        <v>429817.89</v>
      </c>
      <c r="AG96" s="15">
        <f t="shared" si="15"/>
        <v>204808.72</v>
      </c>
      <c r="AH96" s="16">
        <f t="shared" si="16"/>
        <v>195822.29</v>
      </c>
      <c r="AI96" s="26">
        <f t="shared" si="12"/>
        <v>8986.429999999993</v>
      </c>
    </row>
    <row r="97" spans="1:35">
      <c r="A97" s="1" t="s">
        <v>485</v>
      </c>
      <c r="B97" s="1" t="s">
        <v>486</v>
      </c>
      <c r="C97" s="66">
        <v>3316</v>
      </c>
      <c r="D97" s="67" t="s">
        <v>1165</v>
      </c>
      <c r="E97" t="s">
        <v>2957</v>
      </c>
      <c r="F97" s="316">
        <v>252526.79</v>
      </c>
      <c r="G97" s="316">
        <v>0</v>
      </c>
      <c r="H97" s="316">
        <v>26914.639999999999</v>
      </c>
      <c r="I97">
        <v>34106</v>
      </c>
      <c r="J97">
        <v>71339.05</v>
      </c>
      <c r="N97" s="316">
        <v>2033.64</v>
      </c>
      <c r="Q97">
        <v>-1495769.9</v>
      </c>
      <c r="R97">
        <v>1877398.81</v>
      </c>
      <c r="T97" s="316">
        <v>75108.72</v>
      </c>
      <c r="W97" s="316">
        <v>128200</v>
      </c>
      <c r="X97" s="316">
        <v>1500</v>
      </c>
      <c r="Y97" s="299">
        <v>167603</v>
      </c>
      <c r="AA97" s="299">
        <v>27669.31</v>
      </c>
      <c r="AB97" s="299">
        <v>549.98</v>
      </c>
      <c r="AD97" s="76">
        <f t="shared" si="11"/>
        <v>279441.43</v>
      </c>
      <c r="AE97" s="31">
        <f t="shared" si="13"/>
        <v>2033.64</v>
      </c>
      <c r="AF97" s="21">
        <f t="shared" si="14"/>
        <v>277407.78999999998</v>
      </c>
      <c r="AG97" s="15">
        <f t="shared" si="15"/>
        <v>204808.72</v>
      </c>
      <c r="AH97" s="16">
        <f t="shared" si="16"/>
        <v>195822.29</v>
      </c>
      <c r="AI97" s="26">
        <f t="shared" si="12"/>
        <v>8986.429999999993</v>
      </c>
    </row>
    <row r="98" spans="1:35">
      <c r="A98" s="1" t="s">
        <v>485</v>
      </c>
      <c r="B98" s="1" t="s">
        <v>486</v>
      </c>
      <c r="C98" s="66">
        <v>6867</v>
      </c>
      <c r="D98" s="67" t="s">
        <v>1166</v>
      </c>
      <c r="E98" t="s">
        <v>2958</v>
      </c>
      <c r="F98" s="316">
        <v>65249.22</v>
      </c>
      <c r="G98" s="316">
        <v>0</v>
      </c>
      <c r="H98" s="316">
        <v>51644.14</v>
      </c>
      <c r="I98">
        <v>473771.63</v>
      </c>
      <c r="J98">
        <v>-518.92999999999995</v>
      </c>
      <c r="N98" s="316">
        <v>702.48</v>
      </c>
      <c r="Q98">
        <v>-216721.96</v>
      </c>
      <c r="R98">
        <v>804941.61</v>
      </c>
      <c r="T98" s="316">
        <v>75108.72</v>
      </c>
      <c r="W98" s="316">
        <v>128200</v>
      </c>
      <c r="X98" s="316">
        <v>1500</v>
      </c>
      <c r="Y98" s="299">
        <v>167603</v>
      </c>
      <c r="AA98" s="299">
        <v>27669.31</v>
      </c>
      <c r="AB98" s="299">
        <v>549.98</v>
      </c>
      <c r="AD98" s="76">
        <f t="shared" si="11"/>
        <v>116893.36</v>
      </c>
      <c r="AE98" s="31">
        <f t="shared" si="13"/>
        <v>702.48</v>
      </c>
      <c r="AF98" s="21">
        <f t="shared" si="14"/>
        <v>116190.88</v>
      </c>
      <c r="AG98" s="15">
        <f t="shared" si="15"/>
        <v>204808.72</v>
      </c>
      <c r="AH98" s="16">
        <f t="shared" si="16"/>
        <v>195822.29</v>
      </c>
      <c r="AI98" s="26">
        <f t="shared" si="12"/>
        <v>8986.429999999993</v>
      </c>
    </row>
    <row r="99" spans="1:35">
      <c r="A99" s="1" t="s">
        <v>485</v>
      </c>
      <c r="B99" s="1" t="s">
        <v>486</v>
      </c>
      <c r="C99" s="66">
        <v>3657</v>
      </c>
      <c r="D99" s="67" t="s">
        <v>1167</v>
      </c>
      <c r="E99" t="s">
        <v>2959</v>
      </c>
      <c r="F99" s="316">
        <v>247956.17</v>
      </c>
      <c r="G99" s="316">
        <v>0</v>
      </c>
      <c r="H99" s="316">
        <v>23739.01</v>
      </c>
      <c r="I99">
        <v>3</v>
      </c>
      <c r="J99">
        <v>3949.46</v>
      </c>
      <c r="N99" s="316">
        <v>426.73</v>
      </c>
      <c r="Q99">
        <v>-2269555.08</v>
      </c>
      <c r="R99">
        <v>2543552.06</v>
      </c>
      <c r="T99" s="316">
        <v>75108.72</v>
      </c>
      <c r="W99" s="316">
        <v>128200</v>
      </c>
      <c r="X99" s="316">
        <v>1500</v>
      </c>
      <c r="Y99" s="299">
        <v>167603</v>
      </c>
      <c r="AA99" s="299">
        <v>27669.31</v>
      </c>
      <c r="AB99" s="299">
        <v>549.98</v>
      </c>
      <c r="AD99" s="76">
        <f t="shared" si="11"/>
        <v>271695.18</v>
      </c>
      <c r="AE99" s="31">
        <f t="shared" si="13"/>
        <v>426.73</v>
      </c>
      <c r="AF99" s="21">
        <f t="shared" si="14"/>
        <v>271268.45</v>
      </c>
      <c r="AG99" s="15">
        <f t="shared" si="15"/>
        <v>204808.72</v>
      </c>
      <c r="AH99" s="16">
        <f t="shared" si="16"/>
        <v>195822.29</v>
      </c>
      <c r="AI99" s="26">
        <f t="shared" si="12"/>
        <v>8986.429999999993</v>
      </c>
    </row>
    <row r="100" spans="1:35">
      <c r="A100" s="1" t="s">
        <v>485</v>
      </c>
      <c r="B100" s="1" t="s">
        <v>486</v>
      </c>
      <c r="C100" s="66">
        <v>6817</v>
      </c>
      <c r="D100" s="67" t="s">
        <v>1168</v>
      </c>
      <c r="E100" t="s">
        <v>2960</v>
      </c>
      <c r="F100" s="316">
        <v>320567.63</v>
      </c>
      <c r="G100" s="316">
        <v>0</v>
      </c>
      <c r="H100" s="316">
        <v>26793.39</v>
      </c>
      <c r="I100">
        <v>51905.64</v>
      </c>
      <c r="J100">
        <v>135187.29999999999</v>
      </c>
      <c r="N100" s="316">
        <v>1307.48</v>
      </c>
      <c r="Q100">
        <v>-1176848.45</v>
      </c>
      <c r="R100">
        <v>1708771</v>
      </c>
      <c r="T100" s="316">
        <v>75108.72</v>
      </c>
      <c r="W100" s="316">
        <v>128200</v>
      </c>
      <c r="X100" s="316">
        <v>1500</v>
      </c>
      <c r="Y100" s="299">
        <v>167603</v>
      </c>
      <c r="AA100" s="299">
        <v>27669.31</v>
      </c>
      <c r="AB100" s="299">
        <v>549.98</v>
      </c>
      <c r="AD100" s="76">
        <f t="shared" si="11"/>
        <v>347361.02</v>
      </c>
      <c r="AE100" s="31">
        <f t="shared" si="13"/>
        <v>1307.48</v>
      </c>
      <c r="AF100" s="21">
        <f t="shared" si="14"/>
        <v>346053.54000000004</v>
      </c>
      <c r="AG100" s="15">
        <f t="shared" si="15"/>
        <v>204808.72</v>
      </c>
      <c r="AH100" s="16">
        <f t="shared" si="16"/>
        <v>195822.29</v>
      </c>
      <c r="AI100" s="26">
        <f t="shared" si="12"/>
        <v>8986.429999999993</v>
      </c>
    </row>
    <row r="101" spans="1:35">
      <c r="A101" s="1" t="s">
        <v>485</v>
      </c>
      <c r="B101" s="1" t="s">
        <v>486</v>
      </c>
      <c r="C101" s="66">
        <v>5077</v>
      </c>
      <c r="D101" s="67" t="s">
        <v>1169</v>
      </c>
      <c r="E101" t="s">
        <v>2961</v>
      </c>
      <c r="F101" s="316">
        <v>115840.79</v>
      </c>
      <c r="G101" s="316">
        <v>0</v>
      </c>
      <c r="H101" s="316">
        <v>62057.919999999998</v>
      </c>
      <c r="I101">
        <v>59272.9</v>
      </c>
      <c r="J101">
        <v>-69938.960000000006</v>
      </c>
      <c r="N101" s="316">
        <v>1979.58</v>
      </c>
      <c r="Q101">
        <v>-2102031.17</v>
      </c>
      <c r="R101">
        <v>2266060.31</v>
      </c>
      <c r="T101" s="316">
        <v>75108.72</v>
      </c>
      <c r="W101" s="316">
        <v>128200</v>
      </c>
      <c r="X101" s="316">
        <v>1500</v>
      </c>
      <c r="Y101" s="299">
        <v>167603</v>
      </c>
      <c r="AA101" s="299">
        <v>27669.31</v>
      </c>
      <c r="AB101" s="299">
        <v>549.98</v>
      </c>
      <c r="AD101" s="76">
        <f t="shared" si="11"/>
        <v>177898.71</v>
      </c>
      <c r="AE101" s="31">
        <f t="shared" si="13"/>
        <v>1979.58</v>
      </c>
      <c r="AF101" s="21">
        <f t="shared" si="14"/>
        <v>175919.13</v>
      </c>
      <c r="AG101" s="15">
        <f t="shared" si="15"/>
        <v>204808.72</v>
      </c>
      <c r="AH101" s="16">
        <f t="shared" si="16"/>
        <v>195822.29</v>
      </c>
      <c r="AI101" s="26">
        <f t="shared" si="12"/>
        <v>8986.429999999993</v>
      </c>
    </row>
    <row r="102" spans="1:35">
      <c r="A102" s="1" t="s">
        <v>485</v>
      </c>
      <c r="B102" s="1" t="s">
        <v>486</v>
      </c>
      <c r="C102" s="66">
        <v>3046</v>
      </c>
      <c r="D102" s="67" t="s">
        <v>1170</v>
      </c>
      <c r="E102" t="s">
        <v>2962</v>
      </c>
      <c r="F102" s="316">
        <v>97187.07</v>
      </c>
      <c r="G102" s="316">
        <v>0</v>
      </c>
      <c r="H102" s="316">
        <v>11582.73</v>
      </c>
      <c r="I102">
        <v>4</v>
      </c>
      <c r="J102">
        <v>3511.76</v>
      </c>
      <c r="N102" s="316">
        <v>46.73</v>
      </c>
      <c r="Q102">
        <v>-692972.73</v>
      </c>
      <c r="R102">
        <v>803987.63</v>
      </c>
      <c r="T102" s="316">
        <v>75108.72</v>
      </c>
      <c r="W102" s="316">
        <v>128200</v>
      </c>
      <c r="X102" s="316">
        <v>1500</v>
      </c>
      <c r="Y102" s="299">
        <v>167603</v>
      </c>
      <c r="AA102" s="299">
        <v>27669.31</v>
      </c>
      <c r="AB102" s="299">
        <v>549.98</v>
      </c>
      <c r="AD102" s="76">
        <f t="shared" si="11"/>
        <v>108769.8</v>
      </c>
      <c r="AE102" s="31">
        <f t="shared" si="13"/>
        <v>46.73</v>
      </c>
      <c r="AF102" s="21">
        <f t="shared" si="14"/>
        <v>108723.07</v>
      </c>
      <c r="AG102" s="15">
        <f t="shared" si="15"/>
        <v>204808.72</v>
      </c>
      <c r="AH102" s="16">
        <f t="shared" si="16"/>
        <v>195822.29</v>
      </c>
      <c r="AI102" s="26">
        <f t="shared" si="12"/>
        <v>8986.429999999993</v>
      </c>
    </row>
    <row r="103" spans="1:35">
      <c r="A103" s="1" t="s">
        <v>485</v>
      </c>
      <c r="B103" s="1" t="s">
        <v>486</v>
      </c>
      <c r="C103" s="66">
        <v>3486</v>
      </c>
      <c r="D103" s="67" t="s">
        <v>1171</v>
      </c>
      <c r="E103" t="s">
        <v>2963</v>
      </c>
      <c r="F103" s="316">
        <v>444108.44</v>
      </c>
      <c r="G103" s="316">
        <v>0</v>
      </c>
      <c r="H103" s="316">
        <v>34450.22</v>
      </c>
      <c r="I103">
        <v>60965.279999999999</v>
      </c>
      <c r="J103">
        <v>3243.74</v>
      </c>
      <c r="N103" s="316">
        <v>46.73</v>
      </c>
      <c r="Q103">
        <v>-2440959.6</v>
      </c>
      <c r="R103">
        <v>2982456.62</v>
      </c>
      <c r="T103" s="316">
        <v>75108.72</v>
      </c>
      <c r="W103" s="316">
        <v>128200</v>
      </c>
      <c r="X103" s="316">
        <v>1500</v>
      </c>
      <c r="Y103" s="299">
        <v>167603</v>
      </c>
      <c r="AA103" s="299">
        <v>27669.31</v>
      </c>
      <c r="AB103" s="299">
        <v>549.98</v>
      </c>
      <c r="AD103" s="76">
        <f t="shared" si="11"/>
        <v>478558.66000000003</v>
      </c>
      <c r="AE103" s="31">
        <f t="shared" si="13"/>
        <v>46.73</v>
      </c>
      <c r="AF103" s="21">
        <f t="shared" si="14"/>
        <v>478511.93000000005</v>
      </c>
      <c r="AG103" s="15">
        <f t="shared" si="15"/>
        <v>204808.72</v>
      </c>
      <c r="AH103" s="16">
        <f t="shared" si="16"/>
        <v>195822.29</v>
      </c>
      <c r="AI103" s="26">
        <f t="shared" si="12"/>
        <v>8986.429999999993</v>
      </c>
    </row>
    <row r="104" spans="1:35">
      <c r="A104" s="1" t="s">
        <v>485</v>
      </c>
      <c r="B104" s="1" t="s">
        <v>486</v>
      </c>
      <c r="C104" s="66">
        <v>4158</v>
      </c>
      <c r="D104" s="67" t="s">
        <v>1172</v>
      </c>
      <c r="E104" t="s">
        <v>2964</v>
      </c>
      <c r="F104" s="316">
        <v>107906.49</v>
      </c>
      <c r="G104" s="316">
        <v>0</v>
      </c>
      <c r="H104" s="316">
        <v>22728.91</v>
      </c>
      <c r="I104">
        <v>5</v>
      </c>
      <c r="J104">
        <v>200205.76</v>
      </c>
      <c r="N104" s="316">
        <v>141.16999999999999</v>
      </c>
      <c r="Q104">
        <v>-1736504.39</v>
      </c>
      <c r="R104">
        <v>2096504</v>
      </c>
      <c r="T104" s="316">
        <v>115767.83</v>
      </c>
      <c r="W104" s="316">
        <v>128200</v>
      </c>
      <c r="X104" s="316">
        <v>1500</v>
      </c>
      <c r="Y104" s="299">
        <v>179814</v>
      </c>
      <c r="AA104" s="299">
        <v>76806.87</v>
      </c>
      <c r="AB104" s="299">
        <v>3361.58</v>
      </c>
      <c r="AD104" s="76">
        <f t="shared" si="11"/>
        <v>130635.40000000001</v>
      </c>
      <c r="AE104" s="31">
        <f t="shared" si="13"/>
        <v>141.16999999999999</v>
      </c>
      <c r="AF104" s="21">
        <f t="shared" si="14"/>
        <v>130494.23000000001</v>
      </c>
      <c r="AG104" s="15">
        <f t="shared" si="15"/>
        <v>245467.83000000002</v>
      </c>
      <c r="AH104" s="16">
        <f t="shared" si="16"/>
        <v>259982.44999999998</v>
      </c>
      <c r="AI104" s="26">
        <f t="shared" si="12"/>
        <v>-14514.619999999966</v>
      </c>
    </row>
    <row r="105" spans="1:35">
      <c r="A105" s="1" t="s">
        <v>485</v>
      </c>
      <c r="B105" s="1" t="s">
        <v>486</v>
      </c>
      <c r="C105" s="66">
        <v>4935</v>
      </c>
      <c r="D105" s="67" t="s">
        <v>1173</v>
      </c>
      <c r="E105" t="s">
        <v>2965</v>
      </c>
      <c r="F105" s="316">
        <v>84520.6</v>
      </c>
      <c r="G105" s="316">
        <v>0</v>
      </c>
      <c r="H105" s="316">
        <v>55245.91</v>
      </c>
      <c r="I105">
        <v>256991.09</v>
      </c>
      <c r="J105">
        <v>118426.54</v>
      </c>
      <c r="N105" s="316">
        <v>101994.95</v>
      </c>
      <c r="Q105">
        <v>-3937947.74</v>
      </c>
      <c r="R105">
        <v>4349913</v>
      </c>
      <c r="T105" s="316">
        <v>75108.72</v>
      </c>
      <c r="W105" s="316">
        <v>128200</v>
      </c>
      <c r="X105" s="316">
        <v>1500</v>
      </c>
      <c r="Y105" s="299">
        <v>167603</v>
      </c>
      <c r="AA105" s="299">
        <v>27669.31</v>
      </c>
      <c r="AB105" s="299">
        <v>549.98</v>
      </c>
      <c r="AD105" s="76">
        <f t="shared" si="11"/>
        <v>139766.51</v>
      </c>
      <c r="AE105" s="31">
        <f t="shared" si="13"/>
        <v>101994.95</v>
      </c>
      <c r="AF105" s="21">
        <f t="shared" si="14"/>
        <v>37771.560000000012</v>
      </c>
      <c r="AG105" s="15">
        <f t="shared" si="15"/>
        <v>204808.72</v>
      </c>
      <c r="AH105" s="16">
        <f t="shared" si="16"/>
        <v>195822.29</v>
      </c>
      <c r="AI105" s="26">
        <f t="shared" si="12"/>
        <v>8986.429999999993</v>
      </c>
    </row>
    <row r="106" spans="1:35">
      <c r="A106" s="1" t="s">
        <v>485</v>
      </c>
      <c r="B106" s="1" t="s">
        <v>486</v>
      </c>
      <c r="C106" s="66">
        <v>4567</v>
      </c>
      <c r="D106" s="67" t="s">
        <v>1174</v>
      </c>
      <c r="E106" t="s">
        <v>2966</v>
      </c>
      <c r="F106" s="316">
        <v>312503.73</v>
      </c>
      <c r="G106" s="316">
        <v>0</v>
      </c>
      <c r="H106" s="316">
        <v>75068.69</v>
      </c>
      <c r="I106">
        <v>201167.33</v>
      </c>
      <c r="J106">
        <v>4386.76</v>
      </c>
      <c r="N106" s="316">
        <v>46.73</v>
      </c>
      <c r="Q106">
        <v>-758552.19</v>
      </c>
      <c r="R106">
        <v>1350408.04</v>
      </c>
      <c r="T106" s="316">
        <v>75108.72</v>
      </c>
      <c r="W106" s="316">
        <v>128200</v>
      </c>
      <c r="X106" s="316">
        <v>1500</v>
      </c>
      <c r="Y106" s="299">
        <v>167603</v>
      </c>
      <c r="AA106" s="299">
        <v>27669.31</v>
      </c>
      <c r="AB106" s="299">
        <v>549.98</v>
      </c>
      <c r="AD106" s="76">
        <f t="shared" si="11"/>
        <v>387572.42</v>
      </c>
      <c r="AE106" s="31">
        <f t="shared" si="13"/>
        <v>46.73</v>
      </c>
      <c r="AF106" s="21">
        <f t="shared" si="14"/>
        <v>387525.69</v>
      </c>
      <c r="AG106" s="15">
        <f t="shared" si="15"/>
        <v>204808.72</v>
      </c>
      <c r="AH106" s="16">
        <f t="shared" si="16"/>
        <v>195822.29</v>
      </c>
      <c r="AI106" s="26">
        <f t="shared" si="12"/>
        <v>8986.429999999993</v>
      </c>
    </row>
    <row r="107" spans="1:35">
      <c r="A107" s="1" t="s">
        <v>485</v>
      </c>
      <c r="B107" s="1" t="s">
        <v>486</v>
      </c>
      <c r="C107" s="66">
        <v>2903</v>
      </c>
      <c r="D107" s="67" t="s">
        <v>1175</v>
      </c>
      <c r="E107" t="s">
        <v>3049</v>
      </c>
      <c r="F107" s="316">
        <v>227570.07</v>
      </c>
      <c r="G107" s="316">
        <v>0</v>
      </c>
      <c r="H107" s="316">
        <v>26906.47</v>
      </c>
      <c r="I107">
        <v>38647.35</v>
      </c>
      <c r="J107">
        <v>17576.36</v>
      </c>
      <c r="N107" s="316">
        <v>369.93</v>
      </c>
      <c r="Q107">
        <v>-2080594.44</v>
      </c>
      <c r="R107">
        <v>2389700.83</v>
      </c>
      <c r="T107" s="316">
        <v>75108.72</v>
      </c>
      <c r="W107" s="316">
        <v>128200</v>
      </c>
      <c r="X107" s="316">
        <v>1500</v>
      </c>
      <c r="Y107" s="299">
        <v>167603</v>
      </c>
      <c r="AA107" s="299">
        <v>27669.31</v>
      </c>
      <c r="AB107" s="299">
        <v>549.98</v>
      </c>
      <c r="AD107" s="76">
        <f t="shared" si="11"/>
        <v>254476.54</v>
      </c>
      <c r="AE107" s="31">
        <f t="shared" si="13"/>
        <v>369.93</v>
      </c>
      <c r="AF107" s="21">
        <f t="shared" si="14"/>
        <v>254106.61000000002</v>
      </c>
      <c r="AG107" s="15">
        <f t="shared" si="15"/>
        <v>204808.72</v>
      </c>
      <c r="AH107" s="16">
        <f t="shared" si="16"/>
        <v>195822.29</v>
      </c>
      <c r="AI107" s="26">
        <f t="shared" si="12"/>
        <v>8986.429999999993</v>
      </c>
    </row>
    <row r="108" spans="1:35">
      <c r="A108" s="1" t="s">
        <v>485</v>
      </c>
      <c r="B108" s="1" t="s">
        <v>486</v>
      </c>
      <c r="C108" s="66">
        <v>3112</v>
      </c>
      <c r="D108" s="67" t="s">
        <v>1176</v>
      </c>
      <c r="E108" t="s">
        <v>3050</v>
      </c>
      <c r="F108" s="316">
        <v>248692.65</v>
      </c>
      <c r="G108" s="316">
        <v>0</v>
      </c>
      <c r="H108" s="316">
        <v>37472.839999999997</v>
      </c>
      <c r="I108">
        <v>114554.62</v>
      </c>
      <c r="J108">
        <v>475.02</v>
      </c>
      <c r="N108" s="316">
        <v>46.73</v>
      </c>
      <c r="Q108">
        <v>-4985665.6399999997</v>
      </c>
      <c r="R108">
        <v>5385590.1100000003</v>
      </c>
      <c r="T108" s="316">
        <v>75108.72</v>
      </c>
      <c r="W108" s="316">
        <v>128200</v>
      </c>
      <c r="X108" s="316">
        <v>1500</v>
      </c>
      <c r="Y108" s="299">
        <v>167603</v>
      </c>
      <c r="AA108" s="299">
        <v>27669.31</v>
      </c>
      <c r="AB108" s="299">
        <v>549.98</v>
      </c>
      <c r="AD108" s="76">
        <f t="shared" si="11"/>
        <v>286165.49</v>
      </c>
      <c r="AE108" s="31">
        <f t="shared" si="13"/>
        <v>46.73</v>
      </c>
      <c r="AF108" s="21">
        <f t="shared" si="14"/>
        <v>286118.76</v>
      </c>
      <c r="AG108" s="15">
        <f t="shared" si="15"/>
        <v>204808.72</v>
      </c>
      <c r="AH108" s="16">
        <f t="shared" si="16"/>
        <v>195822.29</v>
      </c>
      <c r="AI108" s="26">
        <f t="shared" si="12"/>
        <v>8986.429999999993</v>
      </c>
    </row>
    <row r="109" spans="1:35">
      <c r="A109" s="1" t="s">
        <v>489</v>
      </c>
      <c r="B109" s="1" t="s">
        <v>490</v>
      </c>
      <c r="C109" s="66">
        <v>2783</v>
      </c>
      <c r="D109" s="67" t="s">
        <v>1177</v>
      </c>
      <c r="E109" t="s">
        <v>2967</v>
      </c>
      <c r="F109" s="316">
        <v>470869.57</v>
      </c>
      <c r="H109" s="316">
        <v>61095.199999999997</v>
      </c>
      <c r="I109">
        <v>147485.82</v>
      </c>
      <c r="J109">
        <v>6227.05</v>
      </c>
      <c r="N109" s="316">
        <v>0</v>
      </c>
      <c r="Q109">
        <v>-1275633.1000000001</v>
      </c>
      <c r="R109">
        <v>1851650.31</v>
      </c>
      <c r="T109" s="316">
        <v>213249.36</v>
      </c>
      <c r="W109" s="316">
        <v>107640</v>
      </c>
      <c r="X109" s="316">
        <v>1500</v>
      </c>
      <c r="Y109" s="299">
        <v>142484</v>
      </c>
      <c r="AA109" s="299">
        <v>29350.59</v>
      </c>
      <c r="AB109" s="299">
        <v>4096.84</v>
      </c>
      <c r="AD109" s="76">
        <f t="shared" si="11"/>
        <v>531964.77</v>
      </c>
      <c r="AE109" s="31">
        <f t="shared" si="13"/>
        <v>0</v>
      </c>
      <c r="AF109" s="21">
        <f t="shared" si="14"/>
        <v>531964.77</v>
      </c>
      <c r="AG109" s="15">
        <f t="shared" si="15"/>
        <v>322389.36</v>
      </c>
      <c r="AH109" s="16">
        <f t="shared" si="16"/>
        <v>175931.43</v>
      </c>
      <c r="AI109" s="26">
        <f t="shared" si="12"/>
        <v>146457.93</v>
      </c>
    </row>
    <row r="110" spans="1:35">
      <c r="A110" s="1" t="s">
        <v>489</v>
      </c>
      <c r="B110" s="1" t="s">
        <v>490</v>
      </c>
      <c r="C110" s="66">
        <v>3884</v>
      </c>
      <c r="D110" s="67" t="s">
        <v>1178</v>
      </c>
      <c r="E110" t="s">
        <v>2968</v>
      </c>
      <c r="F110" s="316">
        <v>384324.45</v>
      </c>
      <c r="G110" s="316">
        <v>0</v>
      </c>
      <c r="H110" s="316">
        <v>27861.65</v>
      </c>
      <c r="I110">
        <v>492389.4</v>
      </c>
      <c r="J110">
        <v>660798.43000000005</v>
      </c>
      <c r="N110" s="316">
        <v>0</v>
      </c>
      <c r="Q110">
        <v>88761.600000000006</v>
      </c>
      <c r="R110">
        <v>1448584.45</v>
      </c>
      <c r="T110" s="316">
        <v>192067.86</v>
      </c>
      <c r="W110" s="316">
        <v>156650</v>
      </c>
      <c r="X110" s="316">
        <v>3000</v>
      </c>
      <c r="Y110" s="299">
        <v>195869</v>
      </c>
      <c r="AA110" s="299">
        <v>27559.07</v>
      </c>
      <c r="AB110" s="299">
        <v>33786.910000000003</v>
      </c>
      <c r="AD110" s="76">
        <f t="shared" si="11"/>
        <v>412186.10000000003</v>
      </c>
      <c r="AE110" s="31">
        <f t="shared" si="13"/>
        <v>0</v>
      </c>
      <c r="AF110" s="21">
        <f t="shared" si="14"/>
        <v>412186.10000000003</v>
      </c>
      <c r="AG110" s="15">
        <f t="shared" si="15"/>
        <v>351717.86</v>
      </c>
      <c r="AH110" s="16">
        <f t="shared" si="16"/>
        <v>257214.98</v>
      </c>
      <c r="AI110" s="26">
        <f t="shared" si="12"/>
        <v>94502.879999999976</v>
      </c>
    </row>
    <row r="111" spans="1:35">
      <c r="A111" s="1" t="s">
        <v>489</v>
      </c>
      <c r="B111" s="1" t="s">
        <v>490</v>
      </c>
      <c r="C111" s="66">
        <v>4358</v>
      </c>
      <c r="D111" s="67" t="s">
        <v>1179</v>
      </c>
      <c r="E111" t="s">
        <v>2969</v>
      </c>
      <c r="F111" s="316">
        <v>328084.90000000002</v>
      </c>
      <c r="H111" s="316">
        <v>30858.9</v>
      </c>
      <c r="I111">
        <v>224491.88</v>
      </c>
      <c r="J111">
        <v>70933.42</v>
      </c>
      <c r="N111" s="316">
        <v>563.21</v>
      </c>
      <c r="Q111">
        <v>-1655768.67</v>
      </c>
      <c r="R111">
        <v>2294612.94</v>
      </c>
      <c r="T111" s="316">
        <v>237289.43</v>
      </c>
      <c r="V111" s="316">
        <v>131.47</v>
      </c>
      <c r="W111" s="316">
        <v>165790</v>
      </c>
      <c r="X111" s="316">
        <v>1500</v>
      </c>
      <c r="Y111" s="299">
        <v>214707</v>
      </c>
      <c r="AA111" s="299">
        <v>89463.45</v>
      </c>
      <c r="AB111" s="299">
        <v>14726.33</v>
      </c>
      <c r="AD111" s="76">
        <f t="shared" si="11"/>
        <v>358943.80000000005</v>
      </c>
      <c r="AE111" s="31">
        <f t="shared" si="13"/>
        <v>563.21</v>
      </c>
      <c r="AF111" s="21">
        <f t="shared" si="14"/>
        <v>358380.59</v>
      </c>
      <c r="AG111" s="15">
        <f t="shared" si="15"/>
        <v>404710.9</v>
      </c>
      <c r="AH111" s="16">
        <f t="shared" si="16"/>
        <v>318896.78000000003</v>
      </c>
      <c r="AI111" s="26">
        <f t="shared" si="12"/>
        <v>85814.12</v>
      </c>
    </row>
    <row r="112" spans="1:35">
      <c r="A112" s="1" t="s">
        <v>489</v>
      </c>
      <c r="B112" s="1" t="s">
        <v>490</v>
      </c>
      <c r="C112" s="66">
        <v>1985</v>
      </c>
      <c r="D112" s="67" t="s">
        <v>1180</v>
      </c>
      <c r="E112" t="s">
        <v>2970</v>
      </c>
      <c r="F112" s="316">
        <v>19301.04</v>
      </c>
      <c r="G112" s="316">
        <v>0</v>
      </c>
      <c r="H112" s="316">
        <v>23551.58</v>
      </c>
      <c r="I112">
        <v>19878.22</v>
      </c>
      <c r="J112">
        <v>29365.06</v>
      </c>
      <c r="N112" s="316">
        <v>785.22</v>
      </c>
      <c r="Q112">
        <v>-1663487.46</v>
      </c>
      <c r="R112">
        <v>1767292.42</v>
      </c>
      <c r="T112" s="316">
        <v>132115.24</v>
      </c>
      <c r="V112" s="316">
        <v>394.19</v>
      </c>
      <c r="W112" s="316">
        <v>186980</v>
      </c>
      <c r="X112" s="316">
        <v>2000</v>
      </c>
      <c r="Y112" s="299">
        <v>217835</v>
      </c>
      <c r="AA112" s="299">
        <v>47170.96</v>
      </c>
      <c r="AB112" s="299">
        <v>3315.25</v>
      </c>
      <c r="AD112" s="76">
        <f t="shared" si="11"/>
        <v>42852.62</v>
      </c>
      <c r="AE112" s="31">
        <f t="shared" si="13"/>
        <v>785.22</v>
      </c>
      <c r="AF112" s="21">
        <f t="shared" si="14"/>
        <v>42067.4</v>
      </c>
      <c r="AG112" s="15">
        <f t="shared" si="15"/>
        <v>321489.43</v>
      </c>
      <c r="AH112" s="16">
        <f t="shared" si="16"/>
        <v>268321.21000000002</v>
      </c>
      <c r="AI112" s="26">
        <f t="shared" si="12"/>
        <v>53168.219999999972</v>
      </c>
    </row>
    <row r="113" spans="1:35">
      <c r="A113" s="1" t="s">
        <v>489</v>
      </c>
      <c r="B113" s="1" t="s">
        <v>490</v>
      </c>
      <c r="C113" s="66">
        <v>4265</v>
      </c>
      <c r="D113" s="67" t="s">
        <v>1181</v>
      </c>
      <c r="E113" t="s">
        <v>2971</v>
      </c>
      <c r="F113" s="316">
        <v>250947.36</v>
      </c>
      <c r="G113" s="316">
        <v>0</v>
      </c>
      <c r="H113" s="316">
        <v>3857.72</v>
      </c>
      <c r="I113">
        <v>562968.01</v>
      </c>
      <c r="J113">
        <v>53753.59</v>
      </c>
      <c r="N113" s="316">
        <v>0</v>
      </c>
      <c r="Q113">
        <v>-976750.96</v>
      </c>
      <c r="R113">
        <v>1775492.61</v>
      </c>
      <c r="T113" s="316">
        <v>257914.5</v>
      </c>
      <c r="W113" s="316">
        <v>161450</v>
      </c>
      <c r="X113" s="316">
        <v>3000</v>
      </c>
      <c r="Y113" s="299">
        <v>217228</v>
      </c>
      <c r="AA113" s="299">
        <v>50026.15</v>
      </c>
      <c r="AB113" s="299">
        <v>13162.82</v>
      </c>
      <c r="AD113" s="76">
        <f t="shared" si="11"/>
        <v>254805.08</v>
      </c>
      <c r="AE113" s="31">
        <f t="shared" si="13"/>
        <v>0</v>
      </c>
      <c r="AF113" s="21">
        <f t="shared" si="14"/>
        <v>254805.08</v>
      </c>
      <c r="AG113" s="15">
        <f t="shared" si="15"/>
        <v>422364.5</v>
      </c>
      <c r="AH113" s="16">
        <f t="shared" si="16"/>
        <v>280416.97000000003</v>
      </c>
      <c r="AI113" s="26">
        <f t="shared" si="12"/>
        <v>141947.52999999997</v>
      </c>
    </row>
    <row r="114" spans="1:35">
      <c r="A114" s="1" t="s">
        <v>489</v>
      </c>
      <c r="B114" s="1" t="s">
        <v>490</v>
      </c>
      <c r="C114" s="66">
        <v>2947</v>
      </c>
      <c r="D114" s="67" t="s">
        <v>1182</v>
      </c>
      <c r="E114" t="s">
        <v>3051</v>
      </c>
      <c r="F114" s="316">
        <v>465098.08</v>
      </c>
      <c r="G114" s="316">
        <v>19200</v>
      </c>
      <c r="H114" s="316">
        <v>20118.59</v>
      </c>
      <c r="I114">
        <v>153325.04999999999</v>
      </c>
      <c r="J114">
        <v>47016.15</v>
      </c>
      <c r="N114" s="316">
        <v>-2205</v>
      </c>
      <c r="Q114">
        <v>-1796129.5</v>
      </c>
      <c r="R114">
        <v>2441491.2400000002</v>
      </c>
      <c r="T114" s="316">
        <v>212673.63</v>
      </c>
      <c r="W114" s="316">
        <v>143620</v>
      </c>
      <c r="X114" s="316">
        <v>1500</v>
      </c>
      <c r="Y114" s="299">
        <v>174540</v>
      </c>
      <c r="AA114" s="299">
        <v>82995.5</v>
      </c>
      <c r="AB114" s="299">
        <v>5194.5</v>
      </c>
      <c r="AD114" s="76">
        <f t="shared" si="11"/>
        <v>504416.67000000004</v>
      </c>
      <c r="AE114" s="31">
        <f t="shared" si="13"/>
        <v>-2205</v>
      </c>
      <c r="AF114" s="21">
        <f t="shared" si="14"/>
        <v>506621.67000000004</v>
      </c>
      <c r="AG114" s="15">
        <f t="shared" si="15"/>
        <v>357793.63</v>
      </c>
      <c r="AH114" s="16">
        <f t="shared" si="16"/>
        <v>262730</v>
      </c>
      <c r="AI114" s="26">
        <f t="shared" si="12"/>
        <v>95063.63</v>
      </c>
    </row>
    <row r="115" spans="1:35">
      <c r="A115" s="1" t="s">
        <v>493</v>
      </c>
      <c r="B115" s="1" t="s">
        <v>494</v>
      </c>
      <c r="C115" s="66">
        <v>4403</v>
      </c>
      <c r="D115" s="67" t="s">
        <v>1183</v>
      </c>
      <c r="E115" t="s">
        <v>2972</v>
      </c>
      <c r="F115" s="316">
        <v>818226.95</v>
      </c>
      <c r="G115" s="316">
        <v>0</v>
      </c>
      <c r="H115" s="316">
        <v>58433.25</v>
      </c>
      <c r="I115">
        <v>77358.5</v>
      </c>
      <c r="J115">
        <v>142386.28</v>
      </c>
      <c r="N115" s="316">
        <v>60037.38</v>
      </c>
      <c r="Q115">
        <v>-909797.79</v>
      </c>
      <c r="R115">
        <v>1753510.53</v>
      </c>
      <c r="T115" s="316">
        <v>331367.62</v>
      </c>
      <c r="W115" s="316">
        <v>260740</v>
      </c>
      <c r="Y115" s="299">
        <v>334886</v>
      </c>
      <c r="AA115" s="299">
        <v>29363.54</v>
      </c>
      <c r="AB115" s="299">
        <v>5683.22</v>
      </c>
      <c r="AD115" s="76">
        <f t="shared" si="11"/>
        <v>876660.2</v>
      </c>
      <c r="AE115" s="31">
        <f t="shared" si="13"/>
        <v>60037.38</v>
      </c>
      <c r="AF115" s="21">
        <f t="shared" si="14"/>
        <v>816622.82</v>
      </c>
      <c r="AG115" s="15">
        <f t="shared" si="15"/>
        <v>592107.62</v>
      </c>
      <c r="AH115" s="16">
        <f t="shared" si="16"/>
        <v>369932.75999999995</v>
      </c>
      <c r="AI115" s="26">
        <f t="shared" si="12"/>
        <v>222174.86000000004</v>
      </c>
    </row>
    <row r="116" spans="1:35">
      <c r="A116" s="1" t="s">
        <v>493</v>
      </c>
      <c r="B116" s="1" t="s">
        <v>494</v>
      </c>
      <c r="C116" s="66">
        <v>5267</v>
      </c>
      <c r="D116" s="67" t="s">
        <v>1184</v>
      </c>
      <c r="E116" t="s">
        <v>2973</v>
      </c>
      <c r="F116" s="316">
        <v>878134.36</v>
      </c>
      <c r="G116" s="316">
        <v>0</v>
      </c>
      <c r="H116" s="316">
        <v>94662.36</v>
      </c>
      <c r="I116">
        <v>120443.1</v>
      </c>
      <c r="J116">
        <v>60954.55</v>
      </c>
      <c r="N116" s="316">
        <v>770.93</v>
      </c>
      <c r="Q116">
        <v>-1655821.76</v>
      </c>
      <c r="R116">
        <v>2570940.36</v>
      </c>
      <c r="T116" s="316">
        <v>430762.74</v>
      </c>
      <c r="W116" s="316">
        <v>176200</v>
      </c>
      <c r="Y116" s="299">
        <v>285918</v>
      </c>
      <c r="AA116" s="299">
        <v>78009.67</v>
      </c>
      <c r="AB116" s="299">
        <v>4730.2299999999996</v>
      </c>
      <c r="AD116" s="76">
        <f t="shared" si="11"/>
        <v>972796.72</v>
      </c>
      <c r="AE116" s="31">
        <f t="shared" si="13"/>
        <v>770.93</v>
      </c>
      <c r="AF116" s="21">
        <f t="shared" si="14"/>
        <v>972025.78999999992</v>
      </c>
      <c r="AG116" s="15">
        <f t="shared" si="15"/>
        <v>606962.74</v>
      </c>
      <c r="AH116" s="16">
        <f t="shared" si="16"/>
        <v>368657.89999999997</v>
      </c>
      <c r="AI116" s="26">
        <f t="shared" si="12"/>
        <v>238304.84000000003</v>
      </c>
    </row>
    <row r="117" spans="1:35">
      <c r="A117" s="1" t="s">
        <v>493</v>
      </c>
      <c r="B117" s="1" t="s">
        <v>494</v>
      </c>
      <c r="C117" s="66">
        <v>5254</v>
      </c>
      <c r="D117" s="67" t="s">
        <v>1185</v>
      </c>
      <c r="E117" t="s">
        <v>2974</v>
      </c>
      <c r="F117" s="316">
        <v>682037.89</v>
      </c>
      <c r="G117" s="316">
        <v>0</v>
      </c>
      <c r="H117" s="316">
        <v>23898.99</v>
      </c>
      <c r="I117">
        <v>963667.45</v>
      </c>
      <c r="J117">
        <v>146233.46</v>
      </c>
      <c r="N117" s="316">
        <v>0</v>
      </c>
      <c r="Q117">
        <v>-587962.07999999996</v>
      </c>
      <c r="R117">
        <v>2193906.69</v>
      </c>
      <c r="T117" s="316">
        <v>351605.98</v>
      </c>
      <c r="W117" s="316">
        <v>246180</v>
      </c>
      <c r="Y117" s="299">
        <v>321154</v>
      </c>
      <c r="Z117" s="299">
        <v>960</v>
      </c>
      <c r="AA117" s="299">
        <v>42916.2</v>
      </c>
      <c r="AB117" s="299">
        <v>19075.099999999999</v>
      </c>
      <c r="AD117" s="76">
        <f t="shared" si="11"/>
        <v>705936.88</v>
      </c>
      <c r="AE117" s="31">
        <f t="shared" si="13"/>
        <v>0</v>
      </c>
      <c r="AF117" s="21">
        <f t="shared" si="14"/>
        <v>705936.88</v>
      </c>
      <c r="AG117" s="15">
        <f t="shared" si="15"/>
        <v>597785.98</v>
      </c>
      <c r="AH117" s="16">
        <f t="shared" si="16"/>
        <v>384105.3</v>
      </c>
      <c r="AI117" s="26">
        <f t="shared" si="12"/>
        <v>213680.68</v>
      </c>
    </row>
    <row r="118" spans="1:35">
      <c r="A118" s="1" t="s">
        <v>493</v>
      </c>
      <c r="B118" s="1" t="s">
        <v>494</v>
      </c>
      <c r="C118" s="66">
        <v>3104</v>
      </c>
      <c r="D118" s="67" t="s">
        <v>1186</v>
      </c>
      <c r="E118" t="s">
        <v>2975</v>
      </c>
      <c r="F118" s="316">
        <v>466144.13</v>
      </c>
      <c r="G118" s="316">
        <v>0</v>
      </c>
      <c r="H118" s="316">
        <v>52572.49</v>
      </c>
      <c r="I118">
        <v>269445.56</v>
      </c>
      <c r="J118">
        <v>86005.35</v>
      </c>
      <c r="N118" s="316">
        <v>0</v>
      </c>
      <c r="Q118">
        <v>-1387037.34</v>
      </c>
      <c r="R118">
        <v>2140701.11</v>
      </c>
      <c r="T118" s="316">
        <v>191594.85</v>
      </c>
      <c r="W118" s="316">
        <v>75940</v>
      </c>
      <c r="Y118" s="299">
        <v>111282</v>
      </c>
      <c r="AA118" s="299">
        <v>23481.09</v>
      </c>
      <c r="AB118" s="299">
        <v>12268</v>
      </c>
      <c r="AD118" s="76">
        <f t="shared" si="11"/>
        <v>518716.62</v>
      </c>
      <c r="AE118" s="31">
        <f t="shared" si="13"/>
        <v>0</v>
      </c>
      <c r="AF118" s="21">
        <f t="shared" si="14"/>
        <v>518716.62</v>
      </c>
      <c r="AG118" s="15">
        <f t="shared" si="15"/>
        <v>267534.84999999998</v>
      </c>
      <c r="AH118" s="16">
        <f t="shared" si="16"/>
        <v>147031.09</v>
      </c>
      <c r="AI118" s="26">
        <f t="shared" si="12"/>
        <v>120503.75999999998</v>
      </c>
    </row>
    <row r="119" spans="1:35">
      <c r="A119" s="1" t="s">
        <v>493</v>
      </c>
      <c r="B119" s="1" t="s">
        <v>494</v>
      </c>
      <c r="C119" s="66">
        <v>5560</v>
      </c>
      <c r="D119" s="67" t="s">
        <v>1187</v>
      </c>
      <c r="E119" t="s">
        <v>2976</v>
      </c>
      <c r="F119" s="316">
        <v>772893.38</v>
      </c>
      <c r="G119" s="316">
        <v>0</v>
      </c>
      <c r="H119" s="316">
        <v>11506.01</v>
      </c>
      <c r="I119">
        <v>191486.86</v>
      </c>
      <c r="J119">
        <v>167912.78</v>
      </c>
      <c r="N119" s="316">
        <v>0</v>
      </c>
      <c r="Q119">
        <v>-1958776.25</v>
      </c>
      <c r="R119">
        <v>2916966.34</v>
      </c>
      <c r="T119" s="316">
        <v>321162.51</v>
      </c>
      <c r="W119" s="316">
        <v>297460</v>
      </c>
      <c r="Y119" s="299">
        <v>368752</v>
      </c>
      <c r="AA119" s="299">
        <v>44862.65</v>
      </c>
      <c r="AB119" s="299">
        <v>19198.919999999998</v>
      </c>
      <c r="AD119" s="76">
        <f t="shared" si="11"/>
        <v>784399.39</v>
      </c>
      <c r="AE119" s="31">
        <f t="shared" si="13"/>
        <v>0</v>
      </c>
      <c r="AF119" s="21">
        <f t="shared" si="14"/>
        <v>784399.39</v>
      </c>
      <c r="AG119" s="15">
        <f t="shared" si="15"/>
        <v>618622.51</v>
      </c>
      <c r="AH119" s="16">
        <f t="shared" si="16"/>
        <v>432813.57</v>
      </c>
      <c r="AI119" s="26">
        <f t="shared" si="12"/>
        <v>185808.94</v>
      </c>
    </row>
    <row r="120" spans="1:35">
      <c r="A120" s="1" t="s">
        <v>493</v>
      </c>
      <c r="B120" s="1" t="s">
        <v>494</v>
      </c>
      <c r="C120" s="66">
        <v>4224</v>
      </c>
      <c r="D120" s="67" t="s">
        <v>1188</v>
      </c>
      <c r="E120" t="s">
        <v>2977</v>
      </c>
      <c r="F120" s="316">
        <v>847752.45</v>
      </c>
      <c r="G120" s="316">
        <v>0</v>
      </c>
      <c r="H120" s="316">
        <v>19875.22</v>
      </c>
      <c r="I120">
        <v>2081542</v>
      </c>
      <c r="J120">
        <v>617015.44999999995</v>
      </c>
      <c r="N120" s="316">
        <v>430</v>
      </c>
      <c r="Q120">
        <v>2155597.7799999998</v>
      </c>
      <c r="R120">
        <v>1273796.02</v>
      </c>
      <c r="T120" s="316">
        <v>295756.82</v>
      </c>
      <c r="W120" s="316">
        <v>128340</v>
      </c>
      <c r="Y120" s="299">
        <v>196914</v>
      </c>
      <c r="AA120" s="299">
        <v>59738.48</v>
      </c>
      <c r="AB120" s="299">
        <v>31083.02</v>
      </c>
      <c r="AD120" s="76">
        <f t="shared" si="11"/>
        <v>867627.66999999993</v>
      </c>
      <c r="AE120" s="31">
        <f t="shared" si="13"/>
        <v>430</v>
      </c>
      <c r="AF120" s="21">
        <f t="shared" si="14"/>
        <v>867197.66999999993</v>
      </c>
      <c r="AG120" s="15">
        <f t="shared" si="15"/>
        <v>424096.82</v>
      </c>
      <c r="AH120" s="16">
        <f t="shared" si="16"/>
        <v>287735.5</v>
      </c>
      <c r="AI120" s="26">
        <f t="shared" si="12"/>
        <v>136361.32</v>
      </c>
    </row>
    <row r="121" spans="1:35">
      <c r="A121" s="1" t="s">
        <v>493</v>
      </c>
      <c r="B121" s="1" t="s">
        <v>494</v>
      </c>
      <c r="C121" s="66">
        <v>6946</v>
      </c>
      <c r="D121" s="67" t="s">
        <v>1189</v>
      </c>
      <c r="E121" t="s">
        <v>2978</v>
      </c>
      <c r="F121" s="316">
        <v>929657.47</v>
      </c>
      <c r="G121" s="316">
        <v>0</v>
      </c>
      <c r="H121" s="316">
        <v>60561.85</v>
      </c>
      <c r="I121">
        <v>940120.9</v>
      </c>
      <c r="J121">
        <v>217932.24</v>
      </c>
      <c r="N121" s="316">
        <v>0</v>
      </c>
      <c r="Q121">
        <v>424340.41</v>
      </c>
      <c r="R121">
        <v>1503797.2</v>
      </c>
      <c r="T121" s="316">
        <v>392085.67</v>
      </c>
      <c r="W121" s="316">
        <v>257650</v>
      </c>
      <c r="Y121" s="299">
        <v>346949.74</v>
      </c>
      <c r="AA121" s="299">
        <v>48457.36</v>
      </c>
      <c r="AB121" s="299">
        <v>10156.219999999999</v>
      </c>
      <c r="AD121" s="76">
        <f t="shared" si="11"/>
        <v>990219.32</v>
      </c>
      <c r="AE121" s="31">
        <f t="shared" si="13"/>
        <v>0</v>
      </c>
      <c r="AF121" s="21">
        <f t="shared" si="14"/>
        <v>990219.32</v>
      </c>
      <c r="AG121" s="15">
        <f t="shared" si="15"/>
        <v>649735.66999999993</v>
      </c>
      <c r="AH121" s="16">
        <f t="shared" si="16"/>
        <v>405563.31999999995</v>
      </c>
      <c r="AI121" s="26">
        <f t="shared" si="12"/>
        <v>244172.34999999998</v>
      </c>
    </row>
    <row r="122" spans="1:35">
      <c r="A122" s="1" t="s">
        <v>493</v>
      </c>
      <c r="B122" s="1" t="s">
        <v>494</v>
      </c>
      <c r="C122" s="66">
        <v>4263</v>
      </c>
      <c r="D122" s="67" t="s">
        <v>1190</v>
      </c>
      <c r="E122" t="s">
        <v>2979</v>
      </c>
      <c r="F122" s="316">
        <v>901430.45</v>
      </c>
      <c r="G122" s="316">
        <v>0</v>
      </c>
      <c r="H122" s="316">
        <v>37180.28</v>
      </c>
      <c r="I122">
        <v>370398.33</v>
      </c>
      <c r="J122">
        <v>102289.72</v>
      </c>
      <c r="N122" s="316">
        <v>0</v>
      </c>
      <c r="Q122">
        <v>-332497.03999999998</v>
      </c>
      <c r="R122">
        <v>1567499.51</v>
      </c>
      <c r="T122" s="316">
        <v>279271.05</v>
      </c>
      <c r="W122" s="316">
        <v>214380</v>
      </c>
      <c r="Y122" s="299">
        <v>269643</v>
      </c>
      <c r="AA122" s="299">
        <v>29904.74</v>
      </c>
      <c r="AB122" s="299">
        <v>7802</v>
      </c>
      <c r="AD122" s="76">
        <f t="shared" si="11"/>
        <v>938610.73</v>
      </c>
      <c r="AE122" s="31">
        <f t="shared" si="13"/>
        <v>0</v>
      </c>
      <c r="AF122" s="21">
        <f t="shared" si="14"/>
        <v>938610.73</v>
      </c>
      <c r="AG122" s="15">
        <f t="shared" si="15"/>
        <v>493651.05</v>
      </c>
      <c r="AH122" s="16">
        <f t="shared" si="16"/>
        <v>307349.74</v>
      </c>
      <c r="AI122" s="26">
        <f t="shared" si="12"/>
        <v>186301.31</v>
      </c>
    </row>
    <row r="123" spans="1:35">
      <c r="A123" s="1" t="s">
        <v>493</v>
      </c>
      <c r="B123" s="1" t="s">
        <v>494</v>
      </c>
      <c r="C123" s="66">
        <v>3035</v>
      </c>
      <c r="D123" s="67" t="s">
        <v>1191</v>
      </c>
      <c r="E123" t="s">
        <v>3055</v>
      </c>
      <c r="F123" s="316">
        <v>467384.43</v>
      </c>
      <c r="G123" s="316">
        <v>0</v>
      </c>
      <c r="H123" s="316">
        <v>27496.85</v>
      </c>
      <c r="I123">
        <v>403242.8</v>
      </c>
      <c r="J123">
        <v>100366.54</v>
      </c>
      <c r="N123" s="316">
        <v>444</v>
      </c>
      <c r="Q123">
        <v>-1655732.67</v>
      </c>
      <c r="R123">
        <v>2486417.9700000002</v>
      </c>
      <c r="T123" s="316">
        <v>247129.08</v>
      </c>
      <c r="W123" s="316">
        <v>151810</v>
      </c>
      <c r="Y123" s="299">
        <v>202252</v>
      </c>
      <c r="AA123" s="299">
        <v>30628.39</v>
      </c>
      <c r="AB123" s="299">
        <v>14384.37</v>
      </c>
      <c r="AD123" s="76">
        <f t="shared" si="11"/>
        <v>494881.27999999997</v>
      </c>
      <c r="AE123" s="31">
        <f t="shared" si="13"/>
        <v>444</v>
      </c>
      <c r="AF123" s="21">
        <f t="shared" si="14"/>
        <v>494437.27999999997</v>
      </c>
      <c r="AG123" s="15">
        <f t="shared" si="15"/>
        <v>398939.07999999996</v>
      </c>
      <c r="AH123" s="16">
        <f t="shared" si="16"/>
        <v>247264.76</v>
      </c>
      <c r="AI123" s="26">
        <f t="shared" si="12"/>
        <v>151674.31999999995</v>
      </c>
    </row>
    <row r="124" spans="1:35">
      <c r="A124" s="1" t="s">
        <v>493</v>
      </c>
      <c r="B124" s="1" t="s">
        <v>494</v>
      </c>
      <c r="C124" s="66">
        <v>3444</v>
      </c>
      <c r="D124" s="67" t="s">
        <v>1192</v>
      </c>
      <c r="E124" t="s">
        <v>3056</v>
      </c>
      <c r="F124" s="316">
        <v>800917.1</v>
      </c>
      <c r="G124" s="316">
        <v>0</v>
      </c>
      <c r="H124" s="316">
        <v>20594.330000000002</v>
      </c>
      <c r="I124">
        <v>202227.76</v>
      </c>
      <c r="J124">
        <v>556399.44999999995</v>
      </c>
      <c r="N124" s="316">
        <v>207.74</v>
      </c>
      <c r="Q124">
        <v>-1203261.8500000001</v>
      </c>
      <c r="R124">
        <v>2517902.33</v>
      </c>
      <c r="T124" s="316">
        <v>272486.84000000003</v>
      </c>
      <c r="U124" s="316">
        <v>156000</v>
      </c>
      <c r="W124" s="316">
        <v>101700</v>
      </c>
      <c r="Y124" s="299">
        <v>162381</v>
      </c>
      <c r="AA124" s="299">
        <v>71071.72</v>
      </c>
      <c r="AB124" s="299">
        <v>23681.200000000001</v>
      </c>
      <c r="AD124" s="76">
        <f t="shared" si="11"/>
        <v>821511.42999999993</v>
      </c>
      <c r="AE124" s="31">
        <f t="shared" si="13"/>
        <v>207.74</v>
      </c>
      <c r="AF124" s="21">
        <f t="shared" si="14"/>
        <v>821303.69</v>
      </c>
      <c r="AG124" s="15">
        <f t="shared" si="15"/>
        <v>530186.84000000008</v>
      </c>
      <c r="AH124" s="16">
        <f t="shared" si="16"/>
        <v>257133.92</v>
      </c>
      <c r="AI124" s="26">
        <f t="shared" si="12"/>
        <v>273052.92000000004</v>
      </c>
    </row>
    <row r="125" spans="1:35">
      <c r="A125" s="1" t="s">
        <v>497</v>
      </c>
      <c r="B125" s="1" t="s">
        <v>498</v>
      </c>
      <c r="C125" s="66">
        <v>2224</v>
      </c>
      <c r="D125" s="67" t="s">
        <v>1193</v>
      </c>
      <c r="E125" t="s">
        <v>2980</v>
      </c>
      <c r="F125" s="316">
        <v>938155.3</v>
      </c>
      <c r="G125" s="316">
        <v>0</v>
      </c>
      <c r="H125" s="316">
        <v>56339.79</v>
      </c>
      <c r="I125">
        <v>13275.33</v>
      </c>
      <c r="J125">
        <v>59290.99</v>
      </c>
      <c r="Q125">
        <v>-1392520.58</v>
      </c>
      <c r="R125">
        <v>2171633.4300000002</v>
      </c>
      <c r="T125" s="316">
        <v>373676.56</v>
      </c>
      <c r="Y125" s="299">
        <v>48483</v>
      </c>
      <c r="AA125" s="299">
        <v>32035.56</v>
      </c>
      <c r="AB125" s="299">
        <v>2084.44</v>
      </c>
      <c r="AD125" s="76">
        <f t="shared" si="11"/>
        <v>994495.09000000008</v>
      </c>
      <c r="AE125" s="31">
        <f t="shared" si="13"/>
        <v>0</v>
      </c>
      <c r="AF125" s="21">
        <f t="shared" si="14"/>
        <v>994495.09000000008</v>
      </c>
      <c r="AG125" s="15">
        <f t="shared" si="15"/>
        <v>373676.56</v>
      </c>
      <c r="AH125" s="16">
        <f t="shared" si="16"/>
        <v>82603</v>
      </c>
      <c r="AI125" s="26">
        <f t="shared" si="12"/>
        <v>291073.56</v>
      </c>
    </row>
    <row r="126" spans="1:35">
      <c r="A126" s="1" t="s">
        <v>497</v>
      </c>
      <c r="B126" s="1" t="s">
        <v>498</v>
      </c>
      <c r="C126" s="66">
        <v>6948</v>
      </c>
      <c r="D126" s="67" t="s">
        <v>1194</v>
      </c>
      <c r="E126" t="s">
        <v>2981</v>
      </c>
      <c r="F126" s="316">
        <v>604967.92000000004</v>
      </c>
      <c r="G126" s="316">
        <v>0</v>
      </c>
      <c r="H126" s="316">
        <v>145676.76999999999</v>
      </c>
      <c r="I126">
        <v>8</v>
      </c>
      <c r="J126">
        <v>171467.85</v>
      </c>
      <c r="N126" s="316">
        <v>150.1</v>
      </c>
      <c r="Q126">
        <v>-1537870.25</v>
      </c>
      <c r="R126">
        <v>1977387.82</v>
      </c>
      <c r="T126" s="316">
        <v>574072.61</v>
      </c>
      <c r="Y126" s="299">
        <v>53567</v>
      </c>
      <c r="AA126" s="299">
        <v>28493.86</v>
      </c>
      <c r="AB126" s="299">
        <v>7346.38</v>
      </c>
      <c r="AD126" s="76">
        <f t="shared" si="11"/>
        <v>750644.69000000006</v>
      </c>
      <c r="AE126" s="31">
        <f t="shared" si="13"/>
        <v>150.1</v>
      </c>
      <c r="AF126" s="21">
        <f t="shared" si="14"/>
        <v>750494.59000000008</v>
      </c>
      <c r="AG126" s="15">
        <f t="shared" si="15"/>
        <v>574072.61</v>
      </c>
      <c r="AH126" s="16">
        <f t="shared" si="16"/>
        <v>89407.24</v>
      </c>
      <c r="AI126" s="26">
        <f t="shared" si="12"/>
        <v>484665.37</v>
      </c>
    </row>
    <row r="127" spans="1:35">
      <c r="A127" s="1" t="s">
        <v>497</v>
      </c>
      <c r="B127" s="1" t="s">
        <v>498</v>
      </c>
      <c r="C127" s="66">
        <v>2265</v>
      </c>
      <c r="D127" s="67" t="s">
        <v>1195</v>
      </c>
      <c r="E127" t="s">
        <v>2982</v>
      </c>
      <c r="F127" s="316">
        <v>442671.22</v>
      </c>
      <c r="G127" s="316">
        <v>0</v>
      </c>
      <c r="H127" s="316">
        <v>35961.019999999997</v>
      </c>
      <c r="I127">
        <v>117535.4</v>
      </c>
      <c r="J127">
        <v>94632.33</v>
      </c>
      <c r="N127" s="316">
        <v>1987.75</v>
      </c>
      <c r="Q127">
        <v>-1415371.96</v>
      </c>
      <c r="R127">
        <v>1774116.27</v>
      </c>
      <c r="T127" s="316">
        <v>348986.29</v>
      </c>
      <c r="Y127" s="299">
        <v>33282</v>
      </c>
      <c r="AA127" s="299">
        <v>31200.27</v>
      </c>
      <c r="AB127" s="299">
        <v>4531.1099999999997</v>
      </c>
      <c r="AD127" s="76">
        <f t="shared" si="11"/>
        <v>478632.24</v>
      </c>
      <c r="AE127" s="31">
        <f t="shared" si="13"/>
        <v>1987.75</v>
      </c>
      <c r="AF127" s="21">
        <f t="shared" si="14"/>
        <v>476644.49</v>
      </c>
      <c r="AG127" s="15">
        <f t="shared" si="15"/>
        <v>348986.29</v>
      </c>
      <c r="AH127" s="16">
        <f t="shared" si="16"/>
        <v>69013.38</v>
      </c>
      <c r="AI127" s="26">
        <f t="shared" si="12"/>
        <v>279972.90999999997</v>
      </c>
    </row>
    <row r="128" spans="1:35">
      <c r="A128" s="1" t="s">
        <v>497</v>
      </c>
      <c r="B128" s="1" t="s">
        <v>498</v>
      </c>
      <c r="C128" s="66">
        <v>4502</v>
      </c>
      <c r="D128" s="67" t="s">
        <v>1196</v>
      </c>
      <c r="E128" t="s">
        <v>2983</v>
      </c>
      <c r="F128" s="316">
        <v>1330681.1499999999</v>
      </c>
      <c r="G128" s="316">
        <v>0</v>
      </c>
      <c r="H128" s="316">
        <v>148910.24</v>
      </c>
      <c r="I128">
        <v>84878.76</v>
      </c>
      <c r="J128">
        <v>98702.63</v>
      </c>
      <c r="N128" s="316">
        <v>844</v>
      </c>
      <c r="Q128">
        <v>-607514.43999999994</v>
      </c>
      <c r="R128">
        <v>1942485.74</v>
      </c>
      <c r="T128" s="316">
        <v>422886.54</v>
      </c>
      <c r="Y128" s="299">
        <v>26610</v>
      </c>
      <c r="AA128" s="299">
        <v>81354.649999999994</v>
      </c>
      <c r="AB128" s="299">
        <v>5764.41</v>
      </c>
      <c r="AD128" s="76">
        <f t="shared" si="11"/>
        <v>1479591.39</v>
      </c>
      <c r="AE128" s="31">
        <f t="shared" si="13"/>
        <v>844</v>
      </c>
      <c r="AF128" s="21">
        <f t="shared" si="14"/>
        <v>1478747.39</v>
      </c>
      <c r="AG128" s="15">
        <f t="shared" si="15"/>
        <v>422886.54</v>
      </c>
      <c r="AH128" s="16">
        <f t="shared" si="16"/>
        <v>113729.06</v>
      </c>
      <c r="AI128" s="26">
        <f t="shared" si="12"/>
        <v>309157.48</v>
      </c>
    </row>
    <row r="129" spans="1:35">
      <c r="A129" s="1" t="s">
        <v>497</v>
      </c>
      <c r="B129" s="1" t="s">
        <v>498</v>
      </c>
      <c r="C129" s="66">
        <v>6455</v>
      </c>
      <c r="D129" s="67" t="s">
        <v>1197</v>
      </c>
      <c r="E129" t="s">
        <v>2984</v>
      </c>
      <c r="F129" s="316">
        <v>1326704.8799999999</v>
      </c>
      <c r="G129" s="316">
        <v>0</v>
      </c>
      <c r="H129" s="316">
        <v>50872.68</v>
      </c>
      <c r="I129">
        <v>120392.4</v>
      </c>
      <c r="J129">
        <v>347791.19</v>
      </c>
      <c r="Q129">
        <v>-1109080.07</v>
      </c>
      <c r="R129">
        <v>2436322.09</v>
      </c>
      <c r="T129" s="316">
        <v>629981.69999999995</v>
      </c>
      <c r="Y129" s="299">
        <v>60739</v>
      </c>
      <c r="AA129" s="299">
        <v>60176.85</v>
      </c>
      <c r="AB129" s="299">
        <v>12321.72</v>
      </c>
      <c r="AD129" s="76">
        <f t="shared" si="11"/>
        <v>1377577.5599999998</v>
      </c>
      <c r="AE129" s="31">
        <f t="shared" si="13"/>
        <v>0</v>
      </c>
      <c r="AF129" s="21">
        <f t="shared" si="14"/>
        <v>1377577.5599999998</v>
      </c>
      <c r="AG129" s="15">
        <f t="shared" si="15"/>
        <v>629981.69999999995</v>
      </c>
      <c r="AH129" s="16">
        <f t="shared" si="16"/>
        <v>133237.57</v>
      </c>
      <c r="AI129" s="26">
        <f t="shared" si="12"/>
        <v>496744.12999999995</v>
      </c>
    </row>
    <row r="130" spans="1:35">
      <c r="A130" s="1" t="s">
        <v>497</v>
      </c>
      <c r="B130" s="1" t="s">
        <v>498</v>
      </c>
      <c r="C130" s="66">
        <v>1661</v>
      </c>
      <c r="D130" s="67" t="s">
        <v>1198</v>
      </c>
      <c r="E130" t="s">
        <v>2985</v>
      </c>
      <c r="F130" s="316">
        <v>414529.78</v>
      </c>
      <c r="G130" s="316">
        <v>0</v>
      </c>
      <c r="H130" s="316">
        <v>86173.3</v>
      </c>
      <c r="I130">
        <v>170510.92</v>
      </c>
      <c r="J130">
        <v>88472.39</v>
      </c>
      <c r="N130" s="316">
        <v>440</v>
      </c>
      <c r="Q130">
        <v>-1233716.8700000001</v>
      </c>
      <c r="R130">
        <v>1752442.7</v>
      </c>
      <c r="T130" s="316">
        <v>326843.48</v>
      </c>
      <c r="Y130" s="299">
        <v>33785</v>
      </c>
      <c r="AA130" s="299">
        <v>48684.03</v>
      </c>
      <c r="AB130" s="299">
        <v>12853.89</v>
      </c>
      <c r="AD130" s="76">
        <f t="shared" si="11"/>
        <v>500703.08</v>
      </c>
      <c r="AE130" s="31">
        <f t="shared" si="13"/>
        <v>440</v>
      </c>
      <c r="AF130" s="21">
        <f t="shared" si="14"/>
        <v>500263.08</v>
      </c>
      <c r="AG130" s="15">
        <f t="shared" si="15"/>
        <v>326843.48</v>
      </c>
      <c r="AH130" s="16">
        <f t="shared" si="16"/>
        <v>95322.92</v>
      </c>
      <c r="AI130" s="26">
        <f t="shared" si="12"/>
        <v>231520.56</v>
      </c>
    </row>
    <row r="131" spans="1:35">
      <c r="A131" s="1" t="s">
        <v>497</v>
      </c>
      <c r="B131" s="1" t="s">
        <v>498</v>
      </c>
      <c r="C131" s="66">
        <v>1935</v>
      </c>
      <c r="D131" s="67" t="s">
        <v>1199</v>
      </c>
      <c r="E131" t="s">
        <v>2986</v>
      </c>
      <c r="F131" s="316">
        <v>561487.21</v>
      </c>
      <c r="G131" s="316">
        <v>0</v>
      </c>
      <c r="H131" s="316">
        <v>74159.42</v>
      </c>
      <c r="I131">
        <v>183364.31</v>
      </c>
      <c r="J131">
        <v>71841.55</v>
      </c>
      <c r="N131" s="316">
        <v>220</v>
      </c>
      <c r="Q131">
        <v>-2086934.38</v>
      </c>
      <c r="R131">
        <v>2586652.75</v>
      </c>
      <c r="T131" s="316">
        <v>461987.17</v>
      </c>
      <c r="Y131" s="299">
        <v>46157</v>
      </c>
      <c r="AA131" s="299">
        <v>23939.19</v>
      </c>
      <c r="AB131" s="299">
        <v>6681.86</v>
      </c>
      <c r="AD131" s="76">
        <f t="shared" si="11"/>
        <v>635646.63</v>
      </c>
      <c r="AE131" s="31">
        <f t="shared" si="13"/>
        <v>220</v>
      </c>
      <c r="AF131" s="21">
        <f t="shared" si="14"/>
        <v>635426.63</v>
      </c>
      <c r="AG131" s="15">
        <f t="shared" si="15"/>
        <v>461987.17</v>
      </c>
      <c r="AH131" s="16">
        <f t="shared" si="16"/>
        <v>76778.05</v>
      </c>
      <c r="AI131" s="26">
        <f t="shared" si="12"/>
        <v>385209.12</v>
      </c>
    </row>
    <row r="132" spans="1:35">
      <c r="A132" s="1" t="s">
        <v>497</v>
      </c>
      <c r="B132" s="1" t="s">
        <v>498</v>
      </c>
      <c r="C132" s="66">
        <v>4296</v>
      </c>
      <c r="D132" s="67" t="s">
        <v>1200</v>
      </c>
      <c r="E132" t="s">
        <v>2987</v>
      </c>
      <c r="F132" s="316">
        <v>886549.02</v>
      </c>
      <c r="G132" s="316">
        <v>0</v>
      </c>
      <c r="H132" s="316">
        <v>190670.58</v>
      </c>
      <c r="I132">
        <v>13008.59</v>
      </c>
      <c r="J132">
        <v>151129.34</v>
      </c>
      <c r="N132" s="316">
        <v>220</v>
      </c>
      <c r="Q132">
        <v>-1044038.62</v>
      </c>
      <c r="R132">
        <v>1898238.82</v>
      </c>
      <c r="T132" s="316">
        <v>502177.54</v>
      </c>
      <c r="Y132" s="299">
        <v>57646</v>
      </c>
      <c r="AA132" s="299">
        <v>52816.15</v>
      </c>
      <c r="AB132" s="299">
        <v>4778.0600000000004</v>
      </c>
      <c r="AD132" s="76">
        <f t="shared" ref="AD132:AD189" si="17">SUM(F132:H132)</f>
        <v>1077219.6000000001</v>
      </c>
      <c r="AE132" s="31">
        <f t="shared" si="13"/>
        <v>220</v>
      </c>
      <c r="AF132" s="21">
        <f t="shared" si="14"/>
        <v>1076999.6000000001</v>
      </c>
      <c r="AG132" s="15">
        <f t="shared" si="15"/>
        <v>502177.54</v>
      </c>
      <c r="AH132" s="16">
        <f t="shared" si="16"/>
        <v>115240.20999999999</v>
      </c>
      <c r="AI132" s="26">
        <f t="shared" si="12"/>
        <v>386937.32999999996</v>
      </c>
    </row>
    <row r="133" spans="1:35">
      <c r="A133" s="1" t="s">
        <v>497</v>
      </c>
      <c r="B133" s="1" t="s">
        <v>498</v>
      </c>
      <c r="C133" s="66">
        <v>4985</v>
      </c>
      <c r="D133" s="67" t="s">
        <v>1201</v>
      </c>
      <c r="E133" t="s">
        <v>2988</v>
      </c>
      <c r="F133" s="316">
        <v>1042845.19</v>
      </c>
      <c r="G133" s="316">
        <v>0</v>
      </c>
      <c r="H133" s="316">
        <v>65750.28</v>
      </c>
      <c r="I133">
        <v>169121.04</v>
      </c>
      <c r="J133">
        <v>113601.29</v>
      </c>
      <c r="Q133">
        <v>-1719795.39</v>
      </c>
      <c r="R133">
        <v>2434424.27</v>
      </c>
      <c r="T133" s="316">
        <v>772135.75</v>
      </c>
      <c r="Y133" s="299">
        <v>35214</v>
      </c>
      <c r="AA133" s="299">
        <v>29466.28</v>
      </c>
      <c r="AB133" s="299">
        <v>13337.47</v>
      </c>
      <c r="AD133" s="76">
        <f t="shared" si="17"/>
        <v>1108595.47</v>
      </c>
      <c r="AE133" s="31">
        <f t="shared" si="13"/>
        <v>0</v>
      </c>
      <c r="AF133" s="21">
        <f t="shared" si="14"/>
        <v>1108595.47</v>
      </c>
      <c r="AG133" s="15">
        <f t="shared" si="15"/>
        <v>772135.75</v>
      </c>
      <c r="AH133" s="16">
        <f t="shared" si="16"/>
        <v>78017.75</v>
      </c>
      <c r="AI133" s="26">
        <f t="shared" ref="AI133:AI189" si="18">AG133-AH133</f>
        <v>694118</v>
      </c>
    </row>
    <row r="134" spans="1:35">
      <c r="A134" s="1" t="s">
        <v>497</v>
      </c>
      <c r="B134" s="1" t="s">
        <v>498</v>
      </c>
      <c r="C134" s="66">
        <v>6488</v>
      </c>
      <c r="D134" s="67" t="s">
        <v>1202</v>
      </c>
      <c r="E134" t="s">
        <v>2989</v>
      </c>
      <c r="F134" s="316">
        <v>628943.97</v>
      </c>
      <c r="G134" s="316">
        <v>0</v>
      </c>
      <c r="H134" s="316">
        <v>62772.69</v>
      </c>
      <c r="I134">
        <v>265377.75</v>
      </c>
      <c r="J134">
        <v>19737.32</v>
      </c>
      <c r="N134" s="316">
        <v>0</v>
      </c>
      <c r="Q134">
        <v>-1658626.46</v>
      </c>
      <c r="R134">
        <v>2150215.54</v>
      </c>
      <c r="T134" s="316">
        <v>672752.33</v>
      </c>
      <c r="Y134" s="299">
        <v>71268</v>
      </c>
      <c r="AA134" s="299">
        <v>108152.56</v>
      </c>
      <c r="AB134" s="299">
        <v>8089.12</v>
      </c>
      <c r="AD134" s="76">
        <f t="shared" si="17"/>
        <v>691716.65999999992</v>
      </c>
      <c r="AE134" s="31">
        <f t="shared" si="13"/>
        <v>0</v>
      </c>
      <c r="AF134" s="21">
        <f t="shared" si="14"/>
        <v>691716.65999999992</v>
      </c>
      <c r="AG134" s="15">
        <f t="shared" si="15"/>
        <v>672752.33</v>
      </c>
      <c r="AH134" s="16">
        <f t="shared" si="16"/>
        <v>187509.68</v>
      </c>
      <c r="AI134" s="26">
        <f t="shared" si="18"/>
        <v>485242.64999999997</v>
      </c>
    </row>
    <row r="135" spans="1:35">
      <c r="A135" s="1" t="s">
        <v>497</v>
      </c>
      <c r="B135" s="1" t="s">
        <v>498</v>
      </c>
      <c r="C135" s="66">
        <v>789</v>
      </c>
      <c r="D135" s="67" t="s">
        <v>1203</v>
      </c>
      <c r="E135" t="s">
        <v>3052</v>
      </c>
      <c r="F135" s="316">
        <v>588105.6</v>
      </c>
      <c r="G135" s="316">
        <v>0</v>
      </c>
      <c r="H135" s="316">
        <v>2704.28</v>
      </c>
      <c r="I135">
        <v>126097.74</v>
      </c>
      <c r="J135">
        <v>51090.31</v>
      </c>
      <c r="N135" s="316">
        <v>220</v>
      </c>
      <c r="Q135">
        <v>-1186217.42</v>
      </c>
      <c r="R135">
        <v>1699412.19</v>
      </c>
      <c r="T135" s="316">
        <v>316974.13</v>
      </c>
      <c r="Y135" s="299">
        <v>20347</v>
      </c>
      <c r="AA135" s="299">
        <v>38406.81</v>
      </c>
      <c r="AB135" s="299">
        <v>3637.16</v>
      </c>
      <c r="AD135" s="76">
        <f t="shared" si="17"/>
        <v>590809.88</v>
      </c>
      <c r="AE135" s="31">
        <f t="shared" si="13"/>
        <v>220</v>
      </c>
      <c r="AF135" s="21">
        <f t="shared" si="14"/>
        <v>590589.88</v>
      </c>
      <c r="AG135" s="15">
        <f t="shared" si="15"/>
        <v>316974.13</v>
      </c>
      <c r="AH135" s="16">
        <f t="shared" si="16"/>
        <v>62390.97</v>
      </c>
      <c r="AI135" s="26">
        <f t="shared" si="18"/>
        <v>254583.16</v>
      </c>
    </row>
    <row r="136" spans="1:35">
      <c r="A136" s="1" t="s">
        <v>501</v>
      </c>
      <c r="B136" s="1" t="s">
        <v>502</v>
      </c>
      <c r="C136" s="66">
        <v>8307</v>
      </c>
      <c r="D136" s="67" t="s">
        <v>1204</v>
      </c>
      <c r="E136" t="s">
        <v>2990</v>
      </c>
      <c r="F136" s="316">
        <v>877124.38</v>
      </c>
      <c r="G136" s="316">
        <v>0</v>
      </c>
      <c r="H136" s="316">
        <v>115016.02</v>
      </c>
      <c r="I136">
        <v>694891.1</v>
      </c>
      <c r="J136">
        <v>709477.58</v>
      </c>
      <c r="N136" s="316">
        <v>99006.8</v>
      </c>
      <c r="P136">
        <v>-1077115.68</v>
      </c>
      <c r="R136">
        <v>3628521.74</v>
      </c>
      <c r="T136" s="316">
        <v>514200.67</v>
      </c>
      <c r="W136" s="316">
        <v>472624</v>
      </c>
      <c r="X136" s="316">
        <v>10500</v>
      </c>
      <c r="Y136" s="299">
        <v>556819</v>
      </c>
      <c r="AA136" s="299">
        <v>667028.74</v>
      </c>
      <c r="AB136" s="299">
        <v>20230.71</v>
      </c>
      <c r="AD136" s="76">
        <f t="shared" si="17"/>
        <v>992140.4</v>
      </c>
      <c r="AE136" s="31">
        <f t="shared" si="13"/>
        <v>99006.8</v>
      </c>
      <c r="AF136" s="21">
        <f t="shared" si="14"/>
        <v>893133.6</v>
      </c>
      <c r="AG136" s="15">
        <f t="shared" si="15"/>
        <v>997324.66999999993</v>
      </c>
      <c r="AH136" s="16">
        <f t="shared" si="16"/>
        <v>1244078.45</v>
      </c>
      <c r="AI136" s="26">
        <f t="shared" si="18"/>
        <v>-246753.78000000003</v>
      </c>
    </row>
    <row r="137" spans="1:35">
      <c r="A137" s="1" t="s">
        <v>501</v>
      </c>
      <c r="B137" s="1" t="s">
        <v>502</v>
      </c>
      <c r="C137" s="66">
        <v>4857</v>
      </c>
      <c r="D137" s="67" t="s">
        <v>1205</v>
      </c>
      <c r="E137" t="s">
        <v>2991</v>
      </c>
      <c r="F137" s="316">
        <v>251886.3</v>
      </c>
      <c r="G137" s="316">
        <v>0</v>
      </c>
      <c r="H137" s="316">
        <v>75723.42</v>
      </c>
      <c r="I137">
        <v>1179508.46</v>
      </c>
      <c r="J137">
        <v>402211.7</v>
      </c>
      <c r="N137" s="316">
        <v>114050</v>
      </c>
      <c r="P137">
        <v>1516554.98</v>
      </c>
      <c r="R137">
        <v>365872.84</v>
      </c>
      <c r="T137" s="316">
        <v>330664.02</v>
      </c>
      <c r="W137" s="316">
        <v>175031.5</v>
      </c>
      <c r="X137" s="316">
        <v>1500</v>
      </c>
      <c r="Y137" s="299">
        <v>212471.5</v>
      </c>
      <c r="AA137" s="299">
        <v>345848.72</v>
      </c>
      <c r="AB137" s="299">
        <v>22360.74</v>
      </c>
      <c r="AD137" s="76">
        <f t="shared" si="17"/>
        <v>327609.71999999997</v>
      </c>
      <c r="AE137" s="31">
        <f t="shared" si="13"/>
        <v>114050</v>
      </c>
      <c r="AF137" s="21">
        <f t="shared" si="14"/>
        <v>213559.71999999997</v>
      </c>
      <c r="AG137" s="15">
        <f t="shared" si="15"/>
        <v>507195.52</v>
      </c>
      <c r="AH137" s="16">
        <f t="shared" si="16"/>
        <v>580680.95999999996</v>
      </c>
      <c r="AI137" s="26">
        <f t="shared" si="18"/>
        <v>-73485.439999999944</v>
      </c>
    </row>
    <row r="138" spans="1:35">
      <c r="A138" s="1" t="s">
        <v>501</v>
      </c>
      <c r="B138" s="1" t="s">
        <v>502</v>
      </c>
      <c r="C138" s="66">
        <v>4343</v>
      </c>
      <c r="D138" s="67" t="s">
        <v>1206</v>
      </c>
      <c r="E138" t="s">
        <v>2992</v>
      </c>
      <c r="F138" s="316">
        <v>400124.51</v>
      </c>
      <c r="G138" s="316">
        <v>0</v>
      </c>
      <c r="H138" s="316">
        <v>194151.58</v>
      </c>
      <c r="I138">
        <v>80208.14</v>
      </c>
      <c r="J138">
        <v>59647.199999999997</v>
      </c>
      <c r="N138" s="316">
        <v>205384</v>
      </c>
      <c r="P138">
        <v>-1519592.63</v>
      </c>
      <c r="R138">
        <v>2122751.4700000002</v>
      </c>
      <c r="T138" s="316">
        <v>307944.45</v>
      </c>
      <c r="W138" s="316">
        <v>211137.5</v>
      </c>
      <c r="X138" s="316">
        <v>3000</v>
      </c>
      <c r="Y138" s="299">
        <v>276696.5</v>
      </c>
      <c r="AA138" s="299">
        <v>314802.52</v>
      </c>
      <c r="AB138" s="299">
        <v>2844.34</v>
      </c>
      <c r="AD138" s="76">
        <f t="shared" si="17"/>
        <v>594276.09</v>
      </c>
      <c r="AE138" s="31">
        <f t="shared" si="13"/>
        <v>205384</v>
      </c>
      <c r="AF138" s="21">
        <f t="shared" si="14"/>
        <v>388892.08999999997</v>
      </c>
      <c r="AG138" s="15">
        <f t="shared" si="15"/>
        <v>522081.95</v>
      </c>
      <c r="AH138" s="16">
        <f t="shared" si="16"/>
        <v>594343.36</v>
      </c>
      <c r="AI138" s="26">
        <f t="shared" si="18"/>
        <v>-72261.409999999974</v>
      </c>
    </row>
    <row r="139" spans="1:35">
      <c r="A139" s="1" t="s">
        <v>501</v>
      </c>
      <c r="B139" s="1" t="s">
        <v>502</v>
      </c>
      <c r="C139" s="66">
        <v>4628</v>
      </c>
      <c r="D139" s="67" t="s">
        <v>1207</v>
      </c>
      <c r="E139" t="s">
        <v>2993</v>
      </c>
      <c r="F139" s="316">
        <v>742965.43</v>
      </c>
      <c r="G139" s="316">
        <v>0</v>
      </c>
      <c r="H139" s="316">
        <v>118380.14</v>
      </c>
      <c r="I139">
        <v>1829783.91</v>
      </c>
      <c r="J139">
        <v>183741.57</v>
      </c>
      <c r="N139" s="316">
        <v>165000</v>
      </c>
      <c r="P139">
        <v>2028064.37</v>
      </c>
      <c r="R139">
        <v>765116.2</v>
      </c>
      <c r="T139" s="316">
        <v>292102.78000000003</v>
      </c>
      <c r="W139" s="316">
        <v>207893</v>
      </c>
      <c r="X139" s="316">
        <v>1500</v>
      </c>
      <c r="Y139" s="299">
        <v>260366</v>
      </c>
      <c r="AA139" s="299">
        <v>295942.69</v>
      </c>
      <c r="AB139" s="299">
        <v>22994.11</v>
      </c>
      <c r="AD139" s="76">
        <f t="shared" si="17"/>
        <v>861345.57000000007</v>
      </c>
      <c r="AE139" s="31">
        <f t="shared" si="13"/>
        <v>165000</v>
      </c>
      <c r="AF139" s="21">
        <f t="shared" si="14"/>
        <v>696345.57000000007</v>
      </c>
      <c r="AG139" s="15">
        <f t="shared" si="15"/>
        <v>501495.78</v>
      </c>
      <c r="AH139" s="16">
        <f t="shared" si="16"/>
        <v>579302.79999999993</v>
      </c>
      <c r="AI139" s="26">
        <f t="shared" si="18"/>
        <v>-77807.019999999902</v>
      </c>
    </row>
    <row r="140" spans="1:35">
      <c r="A140" s="1" t="s">
        <v>501</v>
      </c>
      <c r="B140" s="1" t="s">
        <v>502</v>
      </c>
      <c r="C140" s="66">
        <v>5183</v>
      </c>
      <c r="D140" s="67" t="s">
        <v>1208</v>
      </c>
      <c r="E140" t="s">
        <v>2994</v>
      </c>
      <c r="F140" s="316">
        <v>278826.37</v>
      </c>
      <c r="G140" s="316">
        <v>0</v>
      </c>
      <c r="H140" s="316">
        <v>98072.85</v>
      </c>
      <c r="I140">
        <v>62441.06</v>
      </c>
      <c r="J140">
        <v>693429.33</v>
      </c>
      <c r="N140" s="316">
        <v>-15160</v>
      </c>
      <c r="P140">
        <v>-1975188.72</v>
      </c>
      <c r="R140">
        <v>3234091.19</v>
      </c>
      <c r="T140" s="316">
        <v>353549.67</v>
      </c>
      <c r="W140" s="316">
        <v>121509.5</v>
      </c>
      <c r="X140" s="316">
        <v>1500</v>
      </c>
      <c r="Y140" s="299">
        <v>164355.5</v>
      </c>
      <c r="AA140" s="299">
        <v>393700.59</v>
      </c>
      <c r="AB140" s="299">
        <v>24163.439999999999</v>
      </c>
      <c r="AD140" s="76">
        <f t="shared" si="17"/>
        <v>376899.22</v>
      </c>
      <c r="AE140" s="31">
        <f t="shared" si="13"/>
        <v>-15160</v>
      </c>
      <c r="AF140" s="21">
        <f t="shared" si="14"/>
        <v>392059.22</v>
      </c>
      <c r="AG140" s="15">
        <f t="shared" si="15"/>
        <v>476559.17</v>
      </c>
      <c r="AH140" s="16">
        <f t="shared" si="16"/>
        <v>582219.53</v>
      </c>
      <c r="AI140" s="26">
        <f t="shared" si="18"/>
        <v>-105660.36000000004</v>
      </c>
    </row>
    <row r="141" spans="1:35">
      <c r="A141" s="1" t="s">
        <v>501</v>
      </c>
      <c r="B141" s="1" t="s">
        <v>502</v>
      </c>
      <c r="C141" s="66">
        <v>3400</v>
      </c>
      <c r="D141" s="67" t="s">
        <v>1209</v>
      </c>
      <c r="E141" t="s">
        <v>2995</v>
      </c>
      <c r="F141" s="316">
        <v>115914.52</v>
      </c>
      <c r="G141" s="316">
        <v>9800</v>
      </c>
      <c r="H141" s="316">
        <v>135302.48000000001</v>
      </c>
      <c r="I141">
        <v>404423.04</v>
      </c>
      <c r="J141">
        <v>74368.960000000006</v>
      </c>
      <c r="P141">
        <v>-1020153.28</v>
      </c>
      <c r="R141">
        <v>1809525.85</v>
      </c>
      <c r="T141" s="316">
        <v>379511.99</v>
      </c>
      <c r="W141" s="316">
        <v>150765</v>
      </c>
      <c r="X141" s="316">
        <v>1500</v>
      </c>
      <c r="Y141" s="299">
        <v>177108</v>
      </c>
      <c r="AA141" s="299">
        <v>380922.01</v>
      </c>
      <c r="AB141" s="299">
        <v>10748.05</v>
      </c>
      <c r="AD141" s="76">
        <f t="shared" si="17"/>
        <v>261017</v>
      </c>
      <c r="AE141" s="31">
        <f t="shared" si="13"/>
        <v>0</v>
      </c>
      <c r="AF141" s="21">
        <f t="shared" si="14"/>
        <v>261017</v>
      </c>
      <c r="AG141" s="15">
        <f t="shared" si="15"/>
        <v>531776.99</v>
      </c>
      <c r="AH141" s="16">
        <f t="shared" si="16"/>
        <v>568778.06000000006</v>
      </c>
      <c r="AI141" s="26">
        <f t="shared" si="18"/>
        <v>-37001.070000000065</v>
      </c>
    </row>
    <row r="142" spans="1:35">
      <c r="A142" s="1" t="s">
        <v>501</v>
      </c>
      <c r="B142" s="1" t="s">
        <v>502</v>
      </c>
      <c r="C142" s="66">
        <v>7272</v>
      </c>
      <c r="D142" s="67" t="s">
        <v>1210</v>
      </c>
      <c r="E142" t="s">
        <v>2996</v>
      </c>
      <c r="F142" s="316">
        <v>252931.75</v>
      </c>
      <c r="G142" s="316">
        <v>0</v>
      </c>
      <c r="H142" s="316">
        <v>152269.22</v>
      </c>
      <c r="I142">
        <v>913055.14</v>
      </c>
      <c r="J142">
        <v>786557.75</v>
      </c>
      <c r="N142" s="316">
        <v>13678</v>
      </c>
      <c r="P142">
        <v>1154674.74</v>
      </c>
      <c r="R142">
        <v>1034850.95</v>
      </c>
      <c r="T142" s="316">
        <v>383278.87</v>
      </c>
      <c r="W142" s="316">
        <v>158270</v>
      </c>
      <c r="X142" s="316">
        <v>1500</v>
      </c>
      <c r="Y142" s="299">
        <v>227250</v>
      </c>
      <c r="AA142" s="299">
        <v>384757.46</v>
      </c>
      <c r="AB142" s="299">
        <v>13446.24</v>
      </c>
      <c r="AD142" s="76">
        <f t="shared" si="17"/>
        <v>405200.97</v>
      </c>
      <c r="AE142" s="31">
        <f t="shared" si="13"/>
        <v>13678</v>
      </c>
      <c r="AF142" s="21">
        <f t="shared" si="14"/>
        <v>391522.97</v>
      </c>
      <c r="AG142" s="15">
        <f t="shared" si="15"/>
        <v>543048.87</v>
      </c>
      <c r="AH142" s="16">
        <f t="shared" si="16"/>
        <v>625453.69999999995</v>
      </c>
      <c r="AI142" s="26">
        <f t="shared" si="18"/>
        <v>-82404.829999999958</v>
      </c>
    </row>
    <row r="143" spans="1:35">
      <c r="A143" s="1" t="s">
        <v>501</v>
      </c>
      <c r="B143" s="1" t="s">
        <v>502</v>
      </c>
      <c r="C143" s="66">
        <v>4130</v>
      </c>
      <c r="D143" s="67" t="s">
        <v>1211</v>
      </c>
      <c r="E143" t="s">
        <v>2997</v>
      </c>
      <c r="F143" s="316">
        <v>410357.99</v>
      </c>
      <c r="G143" s="316">
        <v>0</v>
      </c>
      <c r="H143" s="316">
        <v>79965.440000000002</v>
      </c>
      <c r="I143">
        <v>109610.69</v>
      </c>
      <c r="J143">
        <v>37595.379999999997</v>
      </c>
      <c r="N143" s="316">
        <v>48304.9</v>
      </c>
      <c r="P143">
        <v>-1184545.1399999999</v>
      </c>
      <c r="R143">
        <v>1778360.15</v>
      </c>
      <c r="T143" s="316">
        <v>199771.25</v>
      </c>
      <c r="W143" s="316">
        <v>189228</v>
      </c>
      <c r="X143" s="316">
        <v>3000</v>
      </c>
      <c r="Y143" s="299">
        <v>192228</v>
      </c>
      <c r="AA143" s="299">
        <v>192892.47</v>
      </c>
      <c r="AB143" s="299">
        <v>4941.6899999999996</v>
      </c>
      <c r="AD143" s="76">
        <f t="shared" si="17"/>
        <v>490323.43</v>
      </c>
      <c r="AE143" s="31">
        <f t="shared" si="13"/>
        <v>48304.9</v>
      </c>
      <c r="AF143" s="21">
        <f t="shared" si="14"/>
        <v>442018.52999999997</v>
      </c>
      <c r="AG143" s="15">
        <f t="shared" si="15"/>
        <v>391999.25</v>
      </c>
      <c r="AH143" s="16">
        <f t="shared" si="16"/>
        <v>390062.16</v>
      </c>
      <c r="AI143" s="26">
        <f t="shared" si="18"/>
        <v>1937.0900000000256</v>
      </c>
    </row>
    <row r="144" spans="1:35">
      <c r="A144" s="1" t="s">
        <v>501</v>
      </c>
      <c r="B144" s="1" t="s">
        <v>502</v>
      </c>
      <c r="C144" s="66">
        <v>3177</v>
      </c>
      <c r="D144" s="67" t="s">
        <v>1212</v>
      </c>
      <c r="E144" t="s">
        <v>2998</v>
      </c>
      <c r="F144" s="316">
        <v>276617.58</v>
      </c>
      <c r="G144" s="316">
        <v>0</v>
      </c>
      <c r="H144" s="316">
        <v>172797.8</v>
      </c>
      <c r="I144">
        <v>493142.43</v>
      </c>
      <c r="J144">
        <v>5586.23</v>
      </c>
      <c r="N144" s="316">
        <v>217899.25</v>
      </c>
      <c r="P144">
        <v>-1677638.01</v>
      </c>
      <c r="R144">
        <v>2463401.71</v>
      </c>
      <c r="T144" s="316">
        <v>324331.75</v>
      </c>
      <c r="W144" s="316">
        <v>168129.5</v>
      </c>
      <c r="X144" s="316">
        <v>1500</v>
      </c>
      <c r="Y144" s="299">
        <v>206157.5</v>
      </c>
      <c r="AA144" s="299">
        <v>313068.49</v>
      </c>
      <c r="AB144" s="299">
        <v>12491.67</v>
      </c>
      <c r="AD144" s="76">
        <f t="shared" si="17"/>
        <v>449415.38</v>
      </c>
      <c r="AE144" s="31">
        <f t="shared" si="13"/>
        <v>217899.25</v>
      </c>
      <c r="AF144" s="21">
        <f t="shared" si="14"/>
        <v>231516.13</v>
      </c>
      <c r="AG144" s="15">
        <f t="shared" si="15"/>
        <v>493961.25</v>
      </c>
      <c r="AH144" s="16">
        <f t="shared" si="16"/>
        <v>531717.66</v>
      </c>
      <c r="AI144" s="26">
        <f t="shared" si="18"/>
        <v>-37756.410000000033</v>
      </c>
    </row>
    <row r="145" spans="1:35">
      <c r="A145" s="1" t="s">
        <v>501</v>
      </c>
      <c r="B145" s="1" t="s">
        <v>502</v>
      </c>
      <c r="C145" s="66">
        <v>5043</v>
      </c>
      <c r="D145" s="67" t="s">
        <v>1213</v>
      </c>
      <c r="E145" t="s">
        <v>2999</v>
      </c>
      <c r="F145" s="316">
        <v>600609.12</v>
      </c>
      <c r="G145" s="316">
        <v>0</v>
      </c>
      <c r="H145" s="316">
        <v>570290.86</v>
      </c>
      <c r="I145">
        <v>24575.91</v>
      </c>
      <c r="J145">
        <v>24460.74</v>
      </c>
      <c r="N145" s="316">
        <v>90011.17</v>
      </c>
      <c r="P145">
        <v>-897136.65</v>
      </c>
      <c r="R145">
        <v>1748544.54</v>
      </c>
      <c r="T145" s="316">
        <v>534449.78</v>
      </c>
      <c r="W145" s="316">
        <v>269664.5</v>
      </c>
      <c r="X145" s="316">
        <v>1500</v>
      </c>
      <c r="Y145" s="299">
        <v>300633.5</v>
      </c>
      <c r="AA145" s="299">
        <v>186198.08</v>
      </c>
      <c r="AB145" s="299">
        <v>4137.63</v>
      </c>
      <c r="AD145" s="76">
        <f t="shared" si="17"/>
        <v>1170899.98</v>
      </c>
      <c r="AE145" s="31">
        <f t="shared" si="13"/>
        <v>90011.17</v>
      </c>
      <c r="AF145" s="21">
        <f t="shared" si="14"/>
        <v>1080888.81</v>
      </c>
      <c r="AG145" s="15">
        <f t="shared" si="15"/>
        <v>805614.28</v>
      </c>
      <c r="AH145" s="16">
        <f t="shared" si="16"/>
        <v>490969.20999999996</v>
      </c>
      <c r="AI145" s="26">
        <f t="shared" si="18"/>
        <v>314645.07000000007</v>
      </c>
    </row>
    <row r="146" spans="1:35">
      <c r="A146" s="1" t="s">
        <v>501</v>
      </c>
      <c r="B146" s="1" t="s">
        <v>502</v>
      </c>
      <c r="C146" s="66">
        <v>4781</v>
      </c>
      <c r="D146" s="67" t="s">
        <v>1214</v>
      </c>
      <c r="E146" t="s">
        <v>3000</v>
      </c>
      <c r="F146" s="316">
        <v>495732.84</v>
      </c>
      <c r="G146" s="316">
        <v>0</v>
      </c>
      <c r="H146" s="316">
        <v>91741.89</v>
      </c>
      <c r="I146">
        <v>1069179.48</v>
      </c>
      <c r="J146">
        <v>52822.15</v>
      </c>
      <c r="P146">
        <v>1209491.26</v>
      </c>
      <c r="R146">
        <v>577706.88</v>
      </c>
      <c r="T146" s="316">
        <v>393606.95</v>
      </c>
      <c r="W146" s="316">
        <v>269129</v>
      </c>
      <c r="X146" s="316">
        <v>1500</v>
      </c>
      <c r="Y146" s="299">
        <v>327198</v>
      </c>
      <c r="AA146" s="299">
        <v>376488.16</v>
      </c>
      <c r="AB146" s="299">
        <v>13136.16</v>
      </c>
      <c r="AD146" s="76">
        <f t="shared" si="17"/>
        <v>587474.73</v>
      </c>
      <c r="AE146" s="31">
        <f t="shared" si="13"/>
        <v>0</v>
      </c>
      <c r="AF146" s="21">
        <f t="shared" si="14"/>
        <v>587474.73</v>
      </c>
      <c r="AG146" s="15">
        <f t="shared" si="15"/>
        <v>664235.94999999995</v>
      </c>
      <c r="AH146" s="16">
        <f t="shared" si="16"/>
        <v>716822.32</v>
      </c>
      <c r="AI146" s="26">
        <f t="shared" si="18"/>
        <v>-52586.369999999995</v>
      </c>
    </row>
    <row r="147" spans="1:35">
      <c r="A147" s="1" t="s">
        <v>501</v>
      </c>
      <c r="B147" s="1" t="s">
        <v>502</v>
      </c>
      <c r="C147" s="66">
        <v>7022</v>
      </c>
      <c r="D147" s="67" t="s">
        <v>1215</v>
      </c>
      <c r="E147" t="s">
        <v>3001</v>
      </c>
      <c r="F147" s="316">
        <v>1371740.59</v>
      </c>
      <c r="G147" s="316">
        <v>0</v>
      </c>
      <c r="H147" s="316">
        <v>120410.07</v>
      </c>
      <c r="I147">
        <v>63526.36</v>
      </c>
      <c r="J147">
        <v>89167.45</v>
      </c>
      <c r="N147" s="316">
        <v>199923.38</v>
      </c>
      <c r="P147">
        <v>-1607109.34</v>
      </c>
      <c r="R147">
        <v>3628551.99</v>
      </c>
      <c r="T147" s="316">
        <v>564036.44999999995</v>
      </c>
      <c r="W147" s="316">
        <v>298508</v>
      </c>
      <c r="X147" s="316">
        <v>1500</v>
      </c>
      <c r="Y147" s="299">
        <v>338929</v>
      </c>
      <c r="AA147" s="299">
        <v>1098305.3899999999</v>
      </c>
      <c r="AB147" s="299">
        <v>3331.62</v>
      </c>
      <c r="AD147" s="76">
        <f t="shared" si="17"/>
        <v>1492150.6600000001</v>
      </c>
      <c r="AE147" s="31">
        <f t="shared" si="13"/>
        <v>199923.38</v>
      </c>
      <c r="AF147" s="21">
        <f t="shared" si="14"/>
        <v>1292227.2800000003</v>
      </c>
      <c r="AG147" s="15">
        <f t="shared" si="15"/>
        <v>864044.45</v>
      </c>
      <c r="AH147" s="16">
        <f t="shared" si="16"/>
        <v>1440566.01</v>
      </c>
      <c r="AI147" s="26">
        <f t="shared" si="18"/>
        <v>-576521.56000000006</v>
      </c>
    </row>
    <row r="148" spans="1:35">
      <c r="A148" s="1" t="s">
        <v>501</v>
      </c>
      <c r="B148" s="1" t="s">
        <v>502</v>
      </c>
      <c r="C148" s="66">
        <v>5099</v>
      </c>
      <c r="D148" s="67" t="s">
        <v>1216</v>
      </c>
      <c r="E148" t="s">
        <v>3002</v>
      </c>
      <c r="F148" s="316">
        <v>740752.96</v>
      </c>
      <c r="G148" s="316">
        <v>0</v>
      </c>
      <c r="H148" s="316">
        <v>398467.35</v>
      </c>
      <c r="I148">
        <v>456979.51</v>
      </c>
      <c r="J148">
        <v>58768.42</v>
      </c>
      <c r="N148" s="316">
        <v>200832</v>
      </c>
      <c r="P148">
        <v>-710280.34</v>
      </c>
      <c r="R148">
        <v>2252597.11</v>
      </c>
      <c r="T148" s="316">
        <v>371636.94</v>
      </c>
      <c r="W148" s="316">
        <v>215740</v>
      </c>
      <c r="X148" s="316">
        <v>3000</v>
      </c>
      <c r="Y148" s="299">
        <v>262696</v>
      </c>
      <c r="AA148" s="299">
        <v>391939.39</v>
      </c>
      <c r="AB148" s="299">
        <v>8422.08</v>
      </c>
      <c r="AD148" s="76">
        <f t="shared" si="17"/>
        <v>1139220.31</v>
      </c>
      <c r="AE148" s="31">
        <f t="shared" si="13"/>
        <v>200832</v>
      </c>
      <c r="AF148" s="21">
        <f t="shared" si="14"/>
        <v>938388.31</v>
      </c>
      <c r="AG148" s="15">
        <f t="shared" si="15"/>
        <v>590376.93999999994</v>
      </c>
      <c r="AH148" s="16">
        <f t="shared" si="16"/>
        <v>663057.47</v>
      </c>
      <c r="AI148" s="26">
        <f t="shared" si="18"/>
        <v>-72680.530000000028</v>
      </c>
    </row>
    <row r="149" spans="1:35">
      <c r="A149" s="1" t="s">
        <v>501</v>
      </c>
      <c r="B149" s="1" t="s">
        <v>502</v>
      </c>
      <c r="C149" s="66">
        <v>2341</v>
      </c>
      <c r="D149" s="67" t="s">
        <v>1217</v>
      </c>
      <c r="E149" t="s">
        <v>3003</v>
      </c>
      <c r="F149" s="316">
        <v>197468.99</v>
      </c>
      <c r="G149" s="316">
        <v>0</v>
      </c>
      <c r="H149" s="316">
        <v>39005.64</v>
      </c>
      <c r="I149">
        <v>1213837.98</v>
      </c>
      <c r="J149">
        <v>14092.32</v>
      </c>
      <c r="N149" s="316">
        <v>43632</v>
      </c>
      <c r="P149">
        <v>875914.91</v>
      </c>
      <c r="R149">
        <v>605433.22</v>
      </c>
      <c r="T149" s="316">
        <v>201317.23</v>
      </c>
      <c r="W149" s="316">
        <v>133518</v>
      </c>
      <c r="Y149" s="299">
        <v>177365</v>
      </c>
      <c r="AA149" s="299">
        <v>200468.93</v>
      </c>
      <c r="AB149" s="299">
        <v>11926.5</v>
      </c>
      <c r="AD149" s="76">
        <f t="shared" si="17"/>
        <v>236474.63</v>
      </c>
      <c r="AE149" s="31">
        <f t="shared" si="13"/>
        <v>43632</v>
      </c>
      <c r="AF149" s="21">
        <f t="shared" si="14"/>
        <v>192842.63</v>
      </c>
      <c r="AG149" s="15">
        <f t="shared" si="15"/>
        <v>334835.23</v>
      </c>
      <c r="AH149" s="16">
        <f t="shared" si="16"/>
        <v>389760.43</v>
      </c>
      <c r="AI149" s="26">
        <f t="shared" si="18"/>
        <v>-54925.200000000012</v>
      </c>
    </row>
    <row r="150" spans="1:35">
      <c r="A150" s="1" t="s">
        <v>501</v>
      </c>
      <c r="B150" s="1" t="s">
        <v>502</v>
      </c>
      <c r="C150" s="66">
        <v>1923</v>
      </c>
      <c r="D150" s="67" t="s">
        <v>1218</v>
      </c>
      <c r="E150" t="s">
        <v>3004</v>
      </c>
      <c r="F150" s="316">
        <v>230295.55</v>
      </c>
      <c r="G150" s="316">
        <v>0</v>
      </c>
      <c r="H150" s="316">
        <v>119699.09</v>
      </c>
      <c r="I150">
        <v>1246785.25</v>
      </c>
      <c r="J150">
        <v>19621.330000000002</v>
      </c>
      <c r="N150" s="316">
        <v>60316.54</v>
      </c>
      <c r="P150">
        <v>927555.26</v>
      </c>
      <c r="R150">
        <v>698047.3</v>
      </c>
      <c r="T150" s="316">
        <v>180512.48</v>
      </c>
      <c r="W150" s="316">
        <v>185064</v>
      </c>
      <c r="X150" s="316">
        <v>3000</v>
      </c>
      <c r="Y150" s="299">
        <v>225977</v>
      </c>
      <c r="AA150" s="299">
        <v>185730.58</v>
      </c>
      <c r="AB150" s="299">
        <v>9686.7800000000007</v>
      </c>
      <c r="AD150" s="76">
        <f t="shared" si="17"/>
        <v>349994.64</v>
      </c>
      <c r="AE150" s="31">
        <f t="shared" si="13"/>
        <v>60316.54</v>
      </c>
      <c r="AF150" s="21">
        <f t="shared" si="14"/>
        <v>289678.10000000003</v>
      </c>
      <c r="AG150" s="15">
        <f t="shared" si="15"/>
        <v>368576.48</v>
      </c>
      <c r="AH150" s="16">
        <f t="shared" si="16"/>
        <v>421394.36</v>
      </c>
      <c r="AI150" s="26">
        <f t="shared" si="18"/>
        <v>-52817.880000000005</v>
      </c>
    </row>
    <row r="151" spans="1:35">
      <c r="A151" s="1" t="s">
        <v>501</v>
      </c>
      <c r="B151" s="1" t="s">
        <v>502</v>
      </c>
      <c r="C151" s="66">
        <v>1617</v>
      </c>
      <c r="D151" s="67" t="s">
        <v>1219</v>
      </c>
      <c r="E151" t="s">
        <v>3005</v>
      </c>
      <c r="F151" s="316">
        <v>71608.09</v>
      </c>
      <c r="G151" s="316">
        <v>0</v>
      </c>
      <c r="H151" s="316">
        <v>181145.04</v>
      </c>
      <c r="I151">
        <v>874839.94</v>
      </c>
      <c r="J151">
        <v>21746.43</v>
      </c>
      <c r="N151" s="316">
        <v>55590.33</v>
      </c>
      <c r="P151">
        <v>587481.24</v>
      </c>
      <c r="R151">
        <v>399608.02</v>
      </c>
      <c r="T151" s="316">
        <v>181285.22</v>
      </c>
      <c r="W151" s="316">
        <v>206554.5</v>
      </c>
      <c r="X151" s="316">
        <v>1500</v>
      </c>
      <c r="Y151" s="299">
        <v>208054.5</v>
      </c>
      <c r="AA151" s="299">
        <v>60742.31</v>
      </c>
      <c r="AB151" s="299">
        <v>9263</v>
      </c>
      <c r="AD151" s="76">
        <f t="shared" si="17"/>
        <v>252753.13</v>
      </c>
      <c r="AE151" s="31">
        <f t="shared" ref="AE151:AE189" si="19">SUM(L151:O151)</f>
        <v>55590.33</v>
      </c>
      <c r="AF151" s="21">
        <f t="shared" ref="AF151:AF189" si="20">AD151-AE151</f>
        <v>197162.8</v>
      </c>
      <c r="AG151" s="15">
        <f t="shared" ref="AG151:AG189" si="21">SUM(S151:X151)</f>
        <v>389339.72</v>
      </c>
      <c r="AH151" s="16">
        <f t="shared" ref="AH151:AH189" si="22">SUM(Y151:AC151)</f>
        <v>278059.81</v>
      </c>
      <c r="AI151" s="26">
        <f t="shared" si="18"/>
        <v>111279.90999999997</v>
      </c>
    </row>
    <row r="152" spans="1:35">
      <c r="A152" s="1" t="s">
        <v>501</v>
      </c>
      <c r="B152" s="1" t="s">
        <v>502</v>
      </c>
      <c r="C152" s="66">
        <v>1689</v>
      </c>
      <c r="D152" s="67" t="s">
        <v>1220</v>
      </c>
      <c r="E152" t="s">
        <v>3006</v>
      </c>
      <c r="F152" s="316">
        <v>185594.73</v>
      </c>
      <c r="G152" s="316">
        <v>0</v>
      </c>
      <c r="H152" s="316">
        <v>71763.350000000006</v>
      </c>
      <c r="I152">
        <v>305812.87</v>
      </c>
      <c r="J152">
        <v>110383.78</v>
      </c>
      <c r="N152" s="316">
        <v>70000</v>
      </c>
      <c r="P152">
        <v>-1009202.71</v>
      </c>
      <c r="R152">
        <v>1677902.08</v>
      </c>
      <c r="T152" s="316">
        <v>199601.25</v>
      </c>
      <c r="W152" s="316">
        <v>149912</v>
      </c>
      <c r="X152" s="316">
        <v>1500</v>
      </c>
      <c r="Y152" s="299">
        <v>198943</v>
      </c>
      <c r="AA152" s="299">
        <v>196393.55</v>
      </c>
      <c r="AB152" s="299">
        <v>8158.84</v>
      </c>
      <c r="AD152" s="76">
        <f t="shared" si="17"/>
        <v>257358.08000000002</v>
      </c>
      <c r="AE152" s="31">
        <f t="shared" si="19"/>
        <v>70000</v>
      </c>
      <c r="AF152" s="21">
        <f t="shared" si="20"/>
        <v>187358.08000000002</v>
      </c>
      <c r="AG152" s="15">
        <f t="shared" si="21"/>
        <v>351013.25</v>
      </c>
      <c r="AH152" s="16">
        <f t="shared" si="22"/>
        <v>403495.39</v>
      </c>
      <c r="AI152" s="26">
        <f t="shared" si="18"/>
        <v>-52482.140000000014</v>
      </c>
    </row>
    <row r="153" spans="1:35">
      <c r="A153" s="1" t="s">
        <v>501</v>
      </c>
      <c r="B153" s="1" t="s">
        <v>502</v>
      </c>
      <c r="C153" s="66">
        <v>4089</v>
      </c>
      <c r="D153" s="67" t="s">
        <v>1221</v>
      </c>
      <c r="E153" t="s">
        <v>3007</v>
      </c>
      <c r="F153" s="316">
        <v>206093.26</v>
      </c>
      <c r="G153" s="316">
        <v>24500</v>
      </c>
      <c r="H153" s="316">
        <v>186730.63</v>
      </c>
      <c r="I153">
        <v>820964.9</v>
      </c>
      <c r="J153">
        <v>58912.33</v>
      </c>
      <c r="N153" s="316">
        <v>262656.40000000002</v>
      </c>
      <c r="P153">
        <v>662257.37</v>
      </c>
      <c r="R153">
        <v>511906.95</v>
      </c>
      <c r="T153" s="316">
        <v>384702.36</v>
      </c>
      <c r="W153" s="316">
        <v>351568</v>
      </c>
      <c r="X153" s="316">
        <v>7000</v>
      </c>
      <c r="Y153" s="299">
        <v>422491</v>
      </c>
      <c r="AA153" s="299">
        <v>450714.56</v>
      </c>
      <c r="AB153" s="299">
        <v>11484.4</v>
      </c>
      <c r="AD153" s="76">
        <f t="shared" si="17"/>
        <v>417323.89</v>
      </c>
      <c r="AE153" s="31">
        <f t="shared" si="19"/>
        <v>262656.40000000002</v>
      </c>
      <c r="AF153" s="21">
        <f t="shared" si="20"/>
        <v>154667.49</v>
      </c>
      <c r="AG153" s="15">
        <f t="shared" si="21"/>
        <v>743270.36</v>
      </c>
      <c r="AH153" s="16">
        <f t="shared" si="22"/>
        <v>884689.96000000008</v>
      </c>
      <c r="AI153" s="26">
        <f t="shared" si="18"/>
        <v>-141419.60000000009</v>
      </c>
    </row>
    <row r="154" spans="1:35">
      <c r="A154" s="1" t="s">
        <v>501</v>
      </c>
      <c r="B154" s="1" t="s">
        <v>502</v>
      </c>
      <c r="C154" s="66">
        <v>5940</v>
      </c>
      <c r="D154" s="67" t="s">
        <v>1222</v>
      </c>
      <c r="E154" t="s">
        <v>3008</v>
      </c>
      <c r="F154" s="316">
        <v>679671.65</v>
      </c>
      <c r="G154" s="316">
        <v>0</v>
      </c>
      <c r="H154" s="316">
        <v>179926.57</v>
      </c>
      <c r="I154">
        <v>756442.1</v>
      </c>
      <c r="J154">
        <v>160222.47</v>
      </c>
      <c r="N154" s="316">
        <v>155300</v>
      </c>
      <c r="P154">
        <v>-1553505.16</v>
      </c>
      <c r="R154">
        <v>3252587.34</v>
      </c>
      <c r="T154" s="316">
        <v>353981.59</v>
      </c>
      <c r="W154" s="316">
        <v>224693.5</v>
      </c>
      <c r="X154" s="316">
        <v>4500</v>
      </c>
      <c r="Y154" s="299">
        <v>289040.5</v>
      </c>
      <c r="AA154" s="299">
        <v>350744.02</v>
      </c>
      <c r="AB154" s="299">
        <v>19347.46</v>
      </c>
      <c r="AD154" s="76">
        <f t="shared" si="17"/>
        <v>859598.22</v>
      </c>
      <c r="AE154" s="31">
        <f t="shared" si="19"/>
        <v>155300</v>
      </c>
      <c r="AF154" s="21">
        <f t="shared" si="20"/>
        <v>704298.22</v>
      </c>
      <c r="AG154" s="15">
        <f t="shared" si="21"/>
        <v>583175.09000000008</v>
      </c>
      <c r="AH154" s="16">
        <f t="shared" si="22"/>
        <v>659131.98</v>
      </c>
      <c r="AI154" s="26">
        <f t="shared" si="18"/>
        <v>-75956.889999999898</v>
      </c>
    </row>
    <row r="155" spans="1:35">
      <c r="A155" s="1" t="s">
        <v>501</v>
      </c>
      <c r="B155" s="1" t="s">
        <v>502</v>
      </c>
      <c r="C155" s="66">
        <v>3290</v>
      </c>
      <c r="D155" s="67" t="s">
        <v>1223</v>
      </c>
      <c r="E155" t="s">
        <v>3053</v>
      </c>
      <c r="F155" s="316">
        <v>558057.81999999995</v>
      </c>
      <c r="G155" s="316">
        <v>0</v>
      </c>
      <c r="H155" s="316">
        <v>142340.44</v>
      </c>
      <c r="I155">
        <v>1568126.6</v>
      </c>
      <c r="J155">
        <v>96937.55</v>
      </c>
      <c r="N155" s="316">
        <v>212880</v>
      </c>
      <c r="P155">
        <v>-529564.99</v>
      </c>
      <c r="R155">
        <v>2705484.32</v>
      </c>
      <c r="T155" s="316">
        <v>233767.69</v>
      </c>
      <c r="W155" s="316">
        <v>137344</v>
      </c>
      <c r="X155" s="316">
        <v>1500</v>
      </c>
      <c r="Y155" s="299">
        <v>178740</v>
      </c>
      <c r="AA155" s="299">
        <v>200790.2</v>
      </c>
      <c r="AB155" s="299">
        <v>14215.91</v>
      </c>
      <c r="AD155" s="76">
        <f t="shared" si="17"/>
        <v>700398.26</v>
      </c>
      <c r="AE155" s="31">
        <f t="shared" si="19"/>
        <v>212880</v>
      </c>
      <c r="AF155" s="21">
        <f t="shared" si="20"/>
        <v>487518.26</v>
      </c>
      <c r="AG155" s="15">
        <f t="shared" si="21"/>
        <v>372611.69</v>
      </c>
      <c r="AH155" s="16">
        <f t="shared" si="22"/>
        <v>393746.11</v>
      </c>
      <c r="AI155" s="26">
        <f t="shared" si="18"/>
        <v>-21134.419999999984</v>
      </c>
    </row>
    <row r="156" spans="1:35">
      <c r="A156" s="1" t="s">
        <v>505</v>
      </c>
      <c r="B156" s="1" t="s">
        <v>506</v>
      </c>
      <c r="C156" s="66">
        <v>3875</v>
      </c>
      <c r="D156" s="67" t="s">
        <v>1224</v>
      </c>
      <c r="E156" t="s">
        <v>3009</v>
      </c>
      <c r="F156" s="316">
        <v>201941.23</v>
      </c>
      <c r="G156" s="316">
        <v>0</v>
      </c>
      <c r="H156" s="316">
        <v>67437.06</v>
      </c>
      <c r="I156">
        <v>366500.79</v>
      </c>
      <c r="J156">
        <v>232724.85</v>
      </c>
      <c r="N156" s="316">
        <v>668.04</v>
      </c>
      <c r="Q156">
        <v>-780268.44</v>
      </c>
      <c r="R156">
        <v>1733406.94</v>
      </c>
      <c r="T156" s="316">
        <v>32771.31</v>
      </c>
      <c r="W156" s="316">
        <v>184060</v>
      </c>
      <c r="X156" s="316">
        <v>1000</v>
      </c>
      <c r="Y156" s="299">
        <v>252609</v>
      </c>
      <c r="AA156" s="299">
        <v>17523.27</v>
      </c>
      <c r="AB156" s="299">
        <v>26301.65</v>
      </c>
      <c r="AC156" s="299">
        <v>18000</v>
      </c>
      <c r="AD156" s="76">
        <f t="shared" si="17"/>
        <v>269378.29000000004</v>
      </c>
      <c r="AE156" s="31">
        <f t="shared" si="19"/>
        <v>668.04</v>
      </c>
      <c r="AF156" s="21">
        <f t="shared" si="20"/>
        <v>268710.25000000006</v>
      </c>
      <c r="AG156" s="15">
        <f t="shared" si="21"/>
        <v>217831.31</v>
      </c>
      <c r="AH156" s="16">
        <f t="shared" si="22"/>
        <v>314433.92000000004</v>
      </c>
      <c r="AI156" s="26">
        <f t="shared" si="18"/>
        <v>-96602.610000000044</v>
      </c>
    </row>
    <row r="157" spans="1:35">
      <c r="A157" s="1" t="s">
        <v>505</v>
      </c>
      <c r="B157" s="1" t="s">
        <v>506</v>
      </c>
      <c r="C157" s="66">
        <v>4209</v>
      </c>
      <c r="D157" s="67" t="s">
        <v>1225</v>
      </c>
      <c r="E157" t="s">
        <v>3010</v>
      </c>
      <c r="F157" s="316">
        <v>183702.61</v>
      </c>
      <c r="G157" s="316">
        <v>0</v>
      </c>
      <c r="H157" s="316">
        <v>27026.05</v>
      </c>
      <c r="I157">
        <v>79836.77</v>
      </c>
      <c r="J157">
        <v>69814.5</v>
      </c>
      <c r="N157" s="316">
        <v>0</v>
      </c>
      <c r="Q157">
        <v>-1475347.24</v>
      </c>
      <c r="R157">
        <v>1890457.72</v>
      </c>
      <c r="T157" s="316">
        <v>10140.200000000001</v>
      </c>
      <c r="W157" s="316">
        <v>135680</v>
      </c>
      <c r="X157" s="316">
        <v>3000</v>
      </c>
      <c r="Y157" s="299">
        <v>164859</v>
      </c>
      <c r="AA157" s="299">
        <v>26413.42</v>
      </c>
      <c r="AB157" s="299">
        <v>3278.33</v>
      </c>
      <c r="AC157" s="299">
        <v>9000</v>
      </c>
      <c r="AD157" s="76">
        <f t="shared" si="17"/>
        <v>210728.65999999997</v>
      </c>
      <c r="AE157" s="31">
        <f t="shared" si="19"/>
        <v>0</v>
      </c>
      <c r="AF157" s="21">
        <f t="shared" si="20"/>
        <v>210728.65999999997</v>
      </c>
      <c r="AG157" s="15">
        <f t="shared" si="21"/>
        <v>148820.20000000001</v>
      </c>
      <c r="AH157" s="16">
        <f t="shared" si="22"/>
        <v>203550.74999999997</v>
      </c>
      <c r="AI157" s="26">
        <f t="shared" si="18"/>
        <v>-54730.549999999959</v>
      </c>
    </row>
    <row r="158" spans="1:35">
      <c r="A158" s="1" t="s">
        <v>505</v>
      </c>
      <c r="B158" s="1" t="s">
        <v>506</v>
      </c>
      <c r="C158" s="66">
        <v>5209</v>
      </c>
      <c r="D158" s="67" t="s">
        <v>1226</v>
      </c>
      <c r="E158" t="s">
        <v>3011</v>
      </c>
      <c r="F158" s="316">
        <v>73407.56</v>
      </c>
      <c r="G158" s="316">
        <v>0</v>
      </c>
      <c r="H158" s="316">
        <v>89995.76</v>
      </c>
      <c r="I158">
        <v>2040706.64</v>
      </c>
      <c r="J158">
        <v>99896.15</v>
      </c>
      <c r="N158" s="316">
        <v>0</v>
      </c>
      <c r="Q158">
        <v>1780157.03</v>
      </c>
      <c r="R158">
        <v>715300.29</v>
      </c>
      <c r="T158" s="316">
        <v>37617.949999999997</v>
      </c>
      <c r="W158" s="316">
        <v>149790</v>
      </c>
      <c r="X158" s="316">
        <v>1500</v>
      </c>
      <c r="Y158" s="299">
        <v>226925</v>
      </c>
      <c r="AA158" s="299">
        <v>74512.429999999993</v>
      </c>
      <c r="AB158" s="299">
        <v>31921.73</v>
      </c>
      <c r="AD158" s="76">
        <f t="shared" si="17"/>
        <v>163403.32</v>
      </c>
      <c r="AE158" s="31">
        <f t="shared" si="19"/>
        <v>0</v>
      </c>
      <c r="AF158" s="21">
        <f t="shared" si="20"/>
        <v>163403.32</v>
      </c>
      <c r="AG158" s="15">
        <f t="shared" si="21"/>
        <v>188907.95</v>
      </c>
      <c r="AH158" s="16">
        <f t="shared" si="22"/>
        <v>333359.15999999997</v>
      </c>
      <c r="AI158" s="26">
        <f t="shared" si="18"/>
        <v>-144451.20999999996</v>
      </c>
    </row>
    <row r="159" spans="1:35">
      <c r="A159" s="1" t="s">
        <v>505</v>
      </c>
      <c r="B159" s="1" t="s">
        <v>506</v>
      </c>
      <c r="C159" s="66">
        <v>5460</v>
      </c>
      <c r="D159" s="67" t="s">
        <v>1227</v>
      </c>
      <c r="E159" t="s">
        <v>3012</v>
      </c>
      <c r="F159" s="316">
        <v>247878.32</v>
      </c>
      <c r="G159" s="316">
        <v>0</v>
      </c>
      <c r="H159" s="316">
        <v>127172.8</v>
      </c>
      <c r="I159">
        <v>146142.65</v>
      </c>
      <c r="J159">
        <v>132390.15</v>
      </c>
      <c r="N159" s="316">
        <v>0</v>
      </c>
      <c r="Q159">
        <v>-819109.57</v>
      </c>
      <c r="R159">
        <v>1595931.52</v>
      </c>
      <c r="T159" s="316">
        <v>21641.88</v>
      </c>
      <c r="W159" s="316">
        <v>135660</v>
      </c>
      <c r="Y159" s="299">
        <v>214003</v>
      </c>
      <c r="AA159" s="299">
        <v>38499.379999999997</v>
      </c>
      <c r="AB159" s="299">
        <v>13985.78</v>
      </c>
      <c r="AC159" s="299">
        <v>15000</v>
      </c>
      <c r="AD159" s="76">
        <f t="shared" si="17"/>
        <v>375051.12</v>
      </c>
      <c r="AE159" s="31">
        <f t="shared" si="19"/>
        <v>0</v>
      </c>
      <c r="AF159" s="21">
        <f t="shared" si="20"/>
        <v>375051.12</v>
      </c>
      <c r="AG159" s="15">
        <f t="shared" si="21"/>
        <v>157301.88</v>
      </c>
      <c r="AH159" s="16">
        <f t="shared" si="22"/>
        <v>281488.16000000003</v>
      </c>
      <c r="AI159" s="26">
        <f t="shared" si="18"/>
        <v>-124186.28000000003</v>
      </c>
    </row>
    <row r="160" spans="1:35">
      <c r="A160" s="1" t="s">
        <v>509</v>
      </c>
      <c r="B160" s="1" t="s">
        <v>510</v>
      </c>
      <c r="C160" s="66">
        <v>2090</v>
      </c>
      <c r="D160" s="67" t="s">
        <v>1228</v>
      </c>
      <c r="E160" t="s">
        <v>3013</v>
      </c>
      <c r="F160" s="316">
        <v>372176.29</v>
      </c>
      <c r="G160" s="316">
        <v>0</v>
      </c>
      <c r="H160" s="316">
        <v>39690.68</v>
      </c>
      <c r="I160">
        <v>257548.44</v>
      </c>
      <c r="J160">
        <v>174309.26</v>
      </c>
      <c r="N160" s="316">
        <v>4.67</v>
      </c>
      <c r="Q160">
        <v>-1351937.17</v>
      </c>
      <c r="R160">
        <v>2218013.29</v>
      </c>
      <c r="T160" s="316">
        <v>6479.48</v>
      </c>
      <c r="V160" s="316">
        <v>666</v>
      </c>
      <c r="W160" s="316">
        <v>168903</v>
      </c>
      <c r="Y160" s="299">
        <v>204414</v>
      </c>
      <c r="AA160" s="299">
        <v>22043.62</v>
      </c>
      <c r="AB160" s="299">
        <v>9822.48</v>
      </c>
      <c r="AD160" s="76">
        <f t="shared" si="17"/>
        <v>411866.97</v>
      </c>
      <c r="AE160" s="31">
        <f t="shared" si="19"/>
        <v>4.67</v>
      </c>
      <c r="AF160" s="21">
        <f t="shared" si="20"/>
        <v>411862.3</v>
      </c>
      <c r="AG160" s="15">
        <f t="shared" si="21"/>
        <v>176048.48</v>
      </c>
      <c r="AH160" s="16">
        <f t="shared" si="22"/>
        <v>236280.1</v>
      </c>
      <c r="AI160" s="26">
        <f t="shared" si="18"/>
        <v>-60231.619999999995</v>
      </c>
    </row>
    <row r="161" spans="1:35">
      <c r="A161" s="1" t="s">
        <v>509</v>
      </c>
      <c r="B161" s="1" t="s">
        <v>510</v>
      </c>
      <c r="C161" s="66">
        <v>3852</v>
      </c>
      <c r="D161" s="67" t="s">
        <v>1229</v>
      </c>
      <c r="E161" t="s">
        <v>3014</v>
      </c>
      <c r="F161" s="316">
        <v>426798.08000000002</v>
      </c>
      <c r="G161" s="316">
        <v>0</v>
      </c>
      <c r="H161" s="316">
        <v>55350.13</v>
      </c>
      <c r="I161">
        <v>114219.52</v>
      </c>
      <c r="J161">
        <v>450512.43</v>
      </c>
      <c r="N161" s="316">
        <v>814.95</v>
      </c>
      <c r="Q161">
        <v>-765562.14</v>
      </c>
      <c r="R161">
        <v>1904185.77</v>
      </c>
      <c r="T161" s="316">
        <v>8276.11</v>
      </c>
      <c r="W161" s="316">
        <v>278751.5</v>
      </c>
      <c r="Y161" s="299">
        <v>328524.5</v>
      </c>
      <c r="AA161" s="299">
        <v>15600.12</v>
      </c>
      <c r="AB161" s="299">
        <v>17738.91</v>
      </c>
      <c r="AD161" s="76">
        <f t="shared" si="17"/>
        <v>482148.21</v>
      </c>
      <c r="AE161" s="31">
        <f t="shared" si="19"/>
        <v>814.95</v>
      </c>
      <c r="AF161" s="21">
        <f t="shared" si="20"/>
        <v>481333.26</v>
      </c>
      <c r="AG161" s="15">
        <f t="shared" si="21"/>
        <v>287027.61</v>
      </c>
      <c r="AH161" s="16">
        <f t="shared" si="22"/>
        <v>361863.52999999997</v>
      </c>
      <c r="AI161" s="26">
        <f t="shared" si="18"/>
        <v>-74835.919999999984</v>
      </c>
    </row>
    <row r="162" spans="1:35">
      <c r="A162" s="1" t="s">
        <v>509</v>
      </c>
      <c r="B162" s="1" t="s">
        <v>510</v>
      </c>
      <c r="C162" s="66">
        <v>4000</v>
      </c>
      <c r="D162" s="67" t="s">
        <v>1230</v>
      </c>
      <c r="E162" t="s">
        <v>3015</v>
      </c>
      <c r="F162" s="316">
        <v>194701.12</v>
      </c>
      <c r="G162" s="316">
        <v>0</v>
      </c>
      <c r="H162" s="316">
        <v>15287.16</v>
      </c>
      <c r="I162">
        <v>365195.01</v>
      </c>
      <c r="J162">
        <v>516284.69</v>
      </c>
      <c r="N162" s="316">
        <v>6.9</v>
      </c>
      <c r="Q162">
        <v>-872515.34</v>
      </c>
      <c r="R162">
        <v>2050038.21</v>
      </c>
      <c r="T162" s="316">
        <v>5740.13</v>
      </c>
      <c r="W162" s="316">
        <v>166303</v>
      </c>
      <c r="Y162" s="299">
        <v>215205</v>
      </c>
      <c r="AA162" s="299">
        <v>6408.05</v>
      </c>
      <c r="AB162" s="299">
        <v>19129.37</v>
      </c>
      <c r="AD162" s="76">
        <f t="shared" si="17"/>
        <v>209988.28</v>
      </c>
      <c r="AE162" s="31">
        <f t="shared" si="19"/>
        <v>6.9</v>
      </c>
      <c r="AF162" s="21">
        <f t="shared" si="20"/>
        <v>209981.38</v>
      </c>
      <c r="AG162" s="15">
        <f t="shared" si="21"/>
        <v>172043.13</v>
      </c>
      <c r="AH162" s="16">
        <f t="shared" si="22"/>
        <v>240742.41999999998</v>
      </c>
      <c r="AI162" s="26">
        <f t="shared" si="18"/>
        <v>-68699.289999999979</v>
      </c>
    </row>
    <row r="163" spans="1:35">
      <c r="A163" s="1" t="s">
        <v>509</v>
      </c>
      <c r="B163" s="1" t="s">
        <v>510</v>
      </c>
      <c r="C163" s="66">
        <v>5502</v>
      </c>
      <c r="D163" s="67" t="s">
        <v>1231</v>
      </c>
      <c r="E163" t="s">
        <v>3016</v>
      </c>
      <c r="F163" s="316">
        <v>352854.03</v>
      </c>
      <c r="G163" s="316">
        <v>0</v>
      </c>
      <c r="H163" s="316">
        <v>91251.11</v>
      </c>
      <c r="I163">
        <v>1415900.71</v>
      </c>
      <c r="J163">
        <v>322738.12</v>
      </c>
      <c r="N163" s="316">
        <v>0</v>
      </c>
      <c r="Q163">
        <v>1961602.78</v>
      </c>
      <c r="R163">
        <v>345682.71</v>
      </c>
      <c r="T163" s="316">
        <v>12448.37</v>
      </c>
      <c r="W163" s="316">
        <v>279303.5</v>
      </c>
      <c r="Y163" s="299">
        <v>324445.5</v>
      </c>
      <c r="AA163" s="299">
        <v>32711.79</v>
      </c>
      <c r="AB163" s="299">
        <v>35623.599999999999</v>
      </c>
      <c r="AD163" s="76">
        <f t="shared" si="17"/>
        <v>444105.14</v>
      </c>
      <c r="AE163" s="31">
        <f t="shared" si="19"/>
        <v>0</v>
      </c>
      <c r="AF163" s="21">
        <f t="shared" si="20"/>
        <v>444105.14</v>
      </c>
      <c r="AG163" s="15">
        <f t="shared" si="21"/>
        <v>291751.87</v>
      </c>
      <c r="AH163" s="16">
        <f t="shared" si="22"/>
        <v>392780.88999999996</v>
      </c>
      <c r="AI163" s="26">
        <f t="shared" si="18"/>
        <v>-101029.01999999996</v>
      </c>
    </row>
    <row r="164" spans="1:35">
      <c r="A164" s="1" t="s">
        <v>513</v>
      </c>
      <c r="B164" s="1" t="s">
        <v>514</v>
      </c>
      <c r="C164" s="66">
        <v>2505</v>
      </c>
      <c r="D164" s="67" t="s">
        <v>1232</v>
      </c>
      <c r="E164" t="s">
        <v>3017</v>
      </c>
      <c r="F164" s="316">
        <v>594142.35</v>
      </c>
      <c r="G164" s="316">
        <v>0</v>
      </c>
      <c r="H164" s="316">
        <v>68512.67</v>
      </c>
      <c r="I164">
        <v>753668.72</v>
      </c>
      <c r="J164">
        <v>176983.95</v>
      </c>
      <c r="K164">
        <v>0</v>
      </c>
      <c r="N164" s="316">
        <v>28.04</v>
      </c>
      <c r="Q164">
        <v>969753.64</v>
      </c>
      <c r="R164">
        <v>633085.80000000005</v>
      </c>
      <c r="T164" s="316">
        <v>34208.269999999997</v>
      </c>
      <c r="W164" s="316">
        <v>132430</v>
      </c>
      <c r="X164" s="316">
        <v>3000</v>
      </c>
      <c r="Y164" s="299">
        <v>155146</v>
      </c>
      <c r="AA164" s="299">
        <v>39879.279999999999</v>
      </c>
      <c r="AB164" s="299">
        <v>15582.78</v>
      </c>
      <c r="AD164" s="76">
        <f t="shared" si="17"/>
        <v>662655.02</v>
      </c>
      <c r="AE164" s="31">
        <f t="shared" si="19"/>
        <v>28.04</v>
      </c>
      <c r="AF164" s="21">
        <f t="shared" si="20"/>
        <v>662626.98</v>
      </c>
      <c r="AG164" s="15">
        <f t="shared" si="21"/>
        <v>169638.27</v>
      </c>
      <c r="AH164" s="16">
        <f t="shared" si="22"/>
        <v>210608.06</v>
      </c>
      <c r="AI164" s="26">
        <f t="shared" si="18"/>
        <v>-40969.790000000008</v>
      </c>
    </row>
    <row r="165" spans="1:35">
      <c r="A165" s="1" t="s">
        <v>513</v>
      </c>
      <c r="B165" s="1" t="s">
        <v>514</v>
      </c>
      <c r="C165" s="66">
        <v>3733</v>
      </c>
      <c r="D165" s="67" t="s">
        <v>1233</v>
      </c>
      <c r="E165" t="s">
        <v>3018</v>
      </c>
      <c r="F165" s="316">
        <v>1077220.8400000001</v>
      </c>
      <c r="G165" s="316">
        <v>0</v>
      </c>
      <c r="H165" s="316">
        <v>42717.27</v>
      </c>
      <c r="I165">
        <v>72743.42</v>
      </c>
      <c r="J165">
        <v>242939.39</v>
      </c>
      <c r="N165" s="316">
        <v>250.4</v>
      </c>
      <c r="Q165">
        <v>148508.89000000001</v>
      </c>
      <c r="R165">
        <v>1315994.6399999999</v>
      </c>
      <c r="T165" s="316">
        <v>58276.89</v>
      </c>
      <c r="W165" s="316">
        <v>231000</v>
      </c>
      <c r="X165" s="316">
        <v>3000</v>
      </c>
      <c r="Y165" s="299">
        <v>271082</v>
      </c>
      <c r="AA165" s="299">
        <v>79032.56</v>
      </c>
      <c r="AB165" s="299">
        <v>3218.34</v>
      </c>
      <c r="AD165" s="76">
        <f t="shared" si="17"/>
        <v>1119938.1100000001</v>
      </c>
      <c r="AE165" s="31">
        <f t="shared" si="19"/>
        <v>250.4</v>
      </c>
      <c r="AF165" s="21">
        <f t="shared" si="20"/>
        <v>1119687.7100000002</v>
      </c>
      <c r="AG165" s="15">
        <f t="shared" si="21"/>
        <v>292276.89</v>
      </c>
      <c r="AH165" s="16">
        <f t="shared" si="22"/>
        <v>353332.9</v>
      </c>
      <c r="AI165" s="26">
        <f t="shared" si="18"/>
        <v>-61056.010000000009</v>
      </c>
    </row>
    <row r="166" spans="1:35">
      <c r="A166" s="1" t="s">
        <v>513</v>
      </c>
      <c r="B166" s="1" t="s">
        <v>514</v>
      </c>
      <c r="C166" s="66">
        <v>5221</v>
      </c>
      <c r="D166" s="67" t="s">
        <v>1234</v>
      </c>
      <c r="E166" t="s">
        <v>3019</v>
      </c>
      <c r="F166" s="316">
        <v>843339.94</v>
      </c>
      <c r="G166" s="316">
        <v>0</v>
      </c>
      <c r="H166" s="316">
        <v>52035.92</v>
      </c>
      <c r="I166">
        <v>92940.22</v>
      </c>
      <c r="J166">
        <v>546650.62</v>
      </c>
      <c r="K166">
        <v>7100</v>
      </c>
      <c r="N166" s="316">
        <v>32.24</v>
      </c>
      <c r="Q166">
        <v>-410467.24</v>
      </c>
      <c r="R166">
        <v>1954472.19</v>
      </c>
      <c r="T166" s="316">
        <v>108475.23</v>
      </c>
      <c r="W166" s="316">
        <v>278090</v>
      </c>
      <c r="X166" s="316">
        <v>3000</v>
      </c>
      <c r="Y166" s="299">
        <v>321052</v>
      </c>
      <c r="AA166" s="299">
        <v>73356.25</v>
      </c>
      <c r="AB166" s="299">
        <v>17464.47</v>
      </c>
      <c r="AD166" s="76">
        <f t="shared" si="17"/>
        <v>895375.86</v>
      </c>
      <c r="AE166" s="31">
        <f t="shared" si="19"/>
        <v>32.24</v>
      </c>
      <c r="AF166" s="21">
        <f t="shared" si="20"/>
        <v>895343.62</v>
      </c>
      <c r="AG166" s="15">
        <f t="shared" si="21"/>
        <v>389565.23</v>
      </c>
      <c r="AH166" s="16">
        <f t="shared" si="22"/>
        <v>411872.72</v>
      </c>
      <c r="AI166" s="26">
        <f t="shared" si="18"/>
        <v>-22307.489999999991</v>
      </c>
    </row>
    <row r="167" spans="1:35">
      <c r="A167" s="1" t="s">
        <v>513</v>
      </c>
      <c r="B167" s="1" t="s">
        <v>514</v>
      </c>
      <c r="C167" s="66">
        <v>2747</v>
      </c>
      <c r="D167" s="67" t="s">
        <v>1235</v>
      </c>
      <c r="E167" t="s">
        <v>3020</v>
      </c>
      <c r="F167" s="316">
        <v>967811.84</v>
      </c>
      <c r="G167" s="316">
        <v>0</v>
      </c>
      <c r="H167" s="316">
        <v>35562.21</v>
      </c>
      <c r="I167">
        <v>368583.17</v>
      </c>
      <c r="J167">
        <v>25807.15</v>
      </c>
      <c r="K167">
        <v>21890</v>
      </c>
      <c r="N167" s="316">
        <v>905.24</v>
      </c>
      <c r="Q167">
        <v>-258143.61</v>
      </c>
      <c r="R167">
        <v>1659140.58</v>
      </c>
      <c r="T167" s="316">
        <v>37545.07</v>
      </c>
      <c r="U167" s="316">
        <v>10000</v>
      </c>
      <c r="W167" s="316">
        <v>179430</v>
      </c>
      <c r="X167" s="316">
        <v>3500</v>
      </c>
      <c r="Y167" s="299">
        <v>211547</v>
      </c>
      <c r="AA167" s="299">
        <v>137636.85999999999</v>
      </c>
      <c r="AB167" s="299">
        <v>10953.05</v>
      </c>
      <c r="AD167" s="76">
        <f t="shared" si="17"/>
        <v>1003374.0499999999</v>
      </c>
      <c r="AE167" s="31">
        <f t="shared" si="19"/>
        <v>905.24</v>
      </c>
      <c r="AF167" s="21">
        <f t="shared" si="20"/>
        <v>1002468.8099999999</v>
      </c>
      <c r="AG167" s="15">
        <f t="shared" si="21"/>
        <v>230475.07</v>
      </c>
      <c r="AH167" s="16">
        <f t="shared" si="22"/>
        <v>360136.91</v>
      </c>
      <c r="AI167" s="26">
        <f t="shared" si="18"/>
        <v>-129661.83999999997</v>
      </c>
    </row>
    <row r="168" spans="1:35">
      <c r="A168" s="1" t="s">
        <v>513</v>
      </c>
      <c r="B168" s="1" t="s">
        <v>514</v>
      </c>
      <c r="C168" s="66">
        <v>3860</v>
      </c>
      <c r="D168" s="67" t="s">
        <v>1236</v>
      </c>
      <c r="E168" t="s">
        <v>3021</v>
      </c>
      <c r="F168" s="316">
        <v>334048.99</v>
      </c>
      <c r="G168" s="316">
        <v>0</v>
      </c>
      <c r="H168" s="316">
        <v>68160.86</v>
      </c>
      <c r="I168">
        <v>223250.07</v>
      </c>
      <c r="J168">
        <v>146629.66</v>
      </c>
      <c r="N168" s="316">
        <v>46.73</v>
      </c>
      <c r="Q168">
        <v>-2633095.4700000002</v>
      </c>
      <c r="R168">
        <v>3430123.36</v>
      </c>
      <c r="T168" s="316">
        <v>80043.72</v>
      </c>
      <c r="W168" s="316">
        <v>296180</v>
      </c>
      <c r="X168" s="316">
        <v>2000</v>
      </c>
      <c r="Y168" s="299">
        <v>335439</v>
      </c>
      <c r="AA168" s="299">
        <v>64059.16</v>
      </c>
      <c r="AB168" s="299">
        <v>10215.74</v>
      </c>
      <c r="AD168" s="76">
        <f t="shared" si="17"/>
        <v>402209.85</v>
      </c>
      <c r="AE168" s="31">
        <f t="shared" si="19"/>
        <v>46.73</v>
      </c>
      <c r="AF168" s="21">
        <f t="shared" si="20"/>
        <v>402163.12</v>
      </c>
      <c r="AG168" s="15">
        <f t="shared" si="21"/>
        <v>378223.72</v>
      </c>
      <c r="AH168" s="16">
        <f t="shared" si="22"/>
        <v>409713.9</v>
      </c>
      <c r="AI168" s="26">
        <f t="shared" si="18"/>
        <v>-31490.180000000051</v>
      </c>
    </row>
    <row r="169" spans="1:35">
      <c r="A169" s="1" t="s">
        <v>517</v>
      </c>
      <c r="B169" s="1" t="s">
        <v>518</v>
      </c>
      <c r="C169" s="66">
        <v>992</v>
      </c>
      <c r="D169" s="67" t="s">
        <v>1237</v>
      </c>
      <c r="E169" t="s">
        <v>3022</v>
      </c>
      <c r="F169" s="316">
        <v>842521.59</v>
      </c>
      <c r="G169" s="316">
        <v>0</v>
      </c>
      <c r="H169" s="316">
        <v>92093.84</v>
      </c>
      <c r="I169">
        <v>416818.39</v>
      </c>
      <c r="J169">
        <v>102458.85</v>
      </c>
      <c r="N169" s="316">
        <v>875.56</v>
      </c>
      <c r="Q169">
        <v>915401.62</v>
      </c>
      <c r="T169" s="316">
        <v>658718.9</v>
      </c>
      <c r="W169" s="316">
        <v>118970</v>
      </c>
      <c r="X169" s="316">
        <v>2000</v>
      </c>
      <c r="Y169" s="299">
        <v>168003</v>
      </c>
      <c r="AA169" s="299">
        <v>45032.55</v>
      </c>
      <c r="AB169" s="299">
        <v>2775.36</v>
      </c>
      <c r="AD169" s="76">
        <f t="shared" si="17"/>
        <v>934615.42999999993</v>
      </c>
      <c r="AE169" s="31">
        <f t="shared" si="19"/>
        <v>875.56</v>
      </c>
      <c r="AF169" s="21">
        <f t="shared" si="20"/>
        <v>933739.86999999988</v>
      </c>
      <c r="AG169" s="15">
        <f t="shared" si="21"/>
        <v>779688.9</v>
      </c>
      <c r="AH169" s="16">
        <f t="shared" si="22"/>
        <v>215810.90999999997</v>
      </c>
      <c r="AI169" s="26">
        <f t="shared" si="18"/>
        <v>563877.99</v>
      </c>
    </row>
    <row r="170" spans="1:35">
      <c r="A170" s="1" t="s">
        <v>517</v>
      </c>
      <c r="B170" s="1" t="s">
        <v>518</v>
      </c>
      <c r="C170" s="66">
        <v>5690</v>
      </c>
      <c r="D170" s="67" t="s">
        <v>1238</v>
      </c>
      <c r="E170" t="s">
        <v>3023</v>
      </c>
      <c r="F170" s="316">
        <v>795092.47999999998</v>
      </c>
      <c r="G170" s="316">
        <v>0</v>
      </c>
      <c r="H170" s="316">
        <v>62281.43</v>
      </c>
      <c r="I170">
        <v>153697.81</v>
      </c>
      <c r="J170">
        <v>546170.62</v>
      </c>
      <c r="N170" s="316">
        <v>365.97</v>
      </c>
      <c r="Q170">
        <v>1261350.3999999999</v>
      </c>
      <c r="T170" s="316">
        <v>446653.62</v>
      </c>
      <c r="W170" s="316">
        <v>161070</v>
      </c>
      <c r="X170" s="316">
        <v>4000</v>
      </c>
      <c r="Y170" s="299">
        <v>231895.84</v>
      </c>
      <c r="AA170" s="299">
        <v>26274.15</v>
      </c>
      <c r="AB170" s="299">
        <v>13505.16</v>
      </c>
      <c r="AD170" s="76">
        <f t="shared" si="17"/>
        <v>857373.91</v>
      </c>
      <c r="AE170" s="31">
        <f t="shared" si="19"/>
        <v>365.97</v>
      </c>
      <c r="AF170" s="21">
        <f t="shared" si="20"/>
        <v>857007.94000000006</v>
      </c>
      <c r="AG170" s="15">
        <f t="shared" si="21"/>
        <v>611723.62</v>
      </c>
      <c r="AH170" s="16">
        <f t="shared" si="22"/>
        <v>271675.14999999997</v>
      </c>
      <c r="AI170" s="26">
        <f t="shared" si="18"/>
        <v>340048.47000000003</v>
      </c>
    </row>
    <row r="171" spans="1:35">
      <c r="A171" s="1" t="s">
        <v>517</v>
      </c>
      <c r="B171" s="1" t="s">
        <v>518</v>
      </c>
      <c r="C171" s="66">
        <v>3265</v>
      </c>
      <c r="D171" s="67" t="s">
        <v>1239</v>
      </c>
      <c r="E171" t="s">
        <v>3024</v>
      </c>
      <c r="F171" s="316">
        <v>332588.59999999998</v>
      </c>
      <c r="G171" s="316">
        <v>0</v>
      </c>
      <c r="H171" s="316">
        <v>61295.040000000001</v>
      </c>
      <c r="I171">
        <v>359901.4</v>
      </c>
      <c r="J171">
        <v>654225.57999999996</v>
      </c>
      <c r="N171" s="316">
        <v>18</v>
      </c>
      <c r="Q171">
        <v>1190014.76</v>
      </c>
      <c r="T171" s="316">
        <v>358855.5</v>
      </c>
      <c r="W171" s="316">
        <v>146300</v>
      </c>
      <c r="X171" s="316">
        <v>2000</v>
      </c>
      <c r="Y171" s="299">
        <v>194354</v>
      </c>
      <c r="AA171" s="299">
        <v>47532.03</v>
      </c>
      <c r="AB171" s="299">
        <v>6706.61</v>
      </c>
      <c r="AD171" s="76">
        <f t="shared" si="17"/>
        <v>393883.63999999996</v>
      </c>
      <c r="AE171" s="31">
        <f t="shared" si="19"/>
        <v>18</v>
      </c>
      <c r="AF171" s="21">
        <f t="shared" si="20"/>
        <v>393865.63999999996</v>
      </c>
      <c r="AG171" s="15">
        <f t="shared" si="21"/>
        <v>507155.5</v>
      </c>
      <c r="AH171" s="16">
        <f t="shared" si="22"/>
        <v>248592.63999999998</v>
      </c>
      <c r="AI171" s="26">
        <f t="shared" si="18"/>
        <v>258562.86000000002</v>
      </c>
    </row>
    <row r="172" spans="1:35">
      <c r="A172" s="1" t="s">
        <v>517</v>
      </c>
      <c r="B172" s="1" t="s">
        <v>518</v>
      </c>
      <c r="C172" s="66">
        <v>5131</v>
      </c>
      <c r="D172" s="67" t="s">
        <v>1240</v>
      </c>
      <c r="E172" t="s">
        <v>3025</v>
      </c>
      <c r="F172" s="316">
        <v>780225.7</v>
      </c>
      <c r="G172" s="316">
        <v>0</v>
      </c>
      <c r="H172" s="316">
        <v>30370.15</v>
      </c>
      <c r="I172">
        <v>94563.86</v>
      </c>
      <c r="J172">
        <v>22124.86</v>
      </c>
      <c r="N172" s="316">
        <v>876.6</v>
      </c>
      <c r="Q172">
        <v>722298.2</v>
      </c>
      <c r="T172" s="316">
        <v>345699.5</v>
      </c>
      <c r="W172" s="316">
        <v>221710</v>
      </c>
      <c r="X172" s="316">
        <v>4000</v>
      </c>
      <c r="Y172" s="299">
        <v>278568</v>
      </c>
      <c r="AA172" s="299">
        <v>35331.440000000002</v>
      </c>
      <c r="AB172" s="299">
        <v>14687.79</v>
      </c>
      <c r="AD172" s="76">
        <f t="shared" si="17"/>
        <v>810595.85</v>
      </c>
      <c r="AE172" s="31">
        <f t="shared" si="19"/>
        <v>876.6</v>
      </c>
      <c r="AF172" s="21">
        <f t="shared" si="20"/>
        <v>809719.25</v>
      </c>
      <c r="AG172" s="15">
        <f t="shared" si="21"/>
        <v>571409.5</v>
      </c>
      <c r="AH172" s="16">
        <f t="shared" si="22"/>
        <v>328587.23</v>
      </c>
      <c r="AI172" s="26">
        <f t="shared" si="18"/>
        <v>242822.27000000002</v>
      </c>
    </row>
    <row r="173" spans="1:35">
      <c r="A173" s="1" t="s">
        <v>517</v>
      </c>
      <c r="B173" s="1" t="s">
        <v>518</v>
      </c>
      <c r="C173" s="66">
        <v>3470</v>
      </c>
      <c r="D173" s="67" t="s">
        <v>1241</v>
      </c>
      <c r="E173" t="s">
        <v>3026</v>
      </c>
      <c r="F173" s="316">
        <v>1294403.54</v>
      </c>
      <c r="G173" s="316">
        <v>0</v>
      </c>
      <c r="H173" s="316">
        <v>183216.98</v>
      </c>
      <c r="I173">
        <v>66169</v>
      </c>
      <c r="J173">
        <v>346665.71</v>
      </c>
      <c r="N173" s="316">
        <v>7.49</v>
      </c>
      <c r="Q173">
        <v>1516605.12</v>
      </c>
      <c r="T173" s="316">
        <v>497102.02</v>
      </c>
      <c r="W173" s="316">
        <v>188310</v>
      </c>
      <c r="X173" s="316">
        <v>4000</v>
      </c>
      <c r="Y173" s="299">
        <v>240384</v>
      </c>
      <c r="AA173" s="299">
        <v>20285.11</v>
      </c>
      <c r="AB173" s="299">
        <v>14187.79</v>
      </c>
      <c r="AD173" s="76">
        <f t="shared" si="17"/>
        <v>1477620.52</v>
      </c>
      <c r="AE173" s="31">
        <f t="shared" si="19"/>
        <v>7.49</v>
      </c>
      <c r="AF173" s="21">
        <f t="shared" si="20"/>
        <v>1477613.03</v>
      </c>
      <c r="AG173" s="15">
        <f t="shared" si="21"/>
        <v>689412.02</v>
      </c>
      <c r="AH173" s="16">
        <f t="shared" si="22"/>
        <v>274856.89999999997</v>
      </c>
      <c r="AI173" s="26">
        <f t="shared" si="18"/>
        <v>414555.12000000005</v>
      </c>
    </row>
    <row r="174" spans="1:35">
      <c r="A174" s="1" t="s">
        <v>517</v>
      </c>
      <c r="B174" s="1" t="s">
        <v>518</v>
      </c>
      <c r="C174" s="66">
        <v>6314</v>
      </c>
      <c r="D174" s="67" t="s">
        <v>1242</v>
      </c>
      <c r="E174" t="s">
        <v>3027</v>
      </c>
      <c r="F174" s="316">
        <v>875912.99</v>
      </c>
      <c r="G174" s="316">
        <v>0</v>
      </c>
      <c r="H174" s="316">
        <v>29236.66</v>
      </c>
      <c r="I174">
        <v>361210.09</v>
      </c>
      <c r="J174">
        <v>159542.32999999999</v>
      </c>
      <c r="N174" s="316">
        <v>35</v>
      </c>
      <c r="Q174">
        <v>1064877.83</v>
      </c>
      <c r="T174" s="316">
        <v>555276.5</v>
      </c>
      <c r="W174" s="316">
        <v>176540</v>
      </c>
      <c r="X174" s="316">
        <v>4000</v>
      </c>
      <c r="Y174" s="299">
        <v>276205.92</v>
      </c>
      <c r="AA174" s="299">
        <v>45628.06</v>
      </c>
      <c r="AB174" s="299">
        <v>8830.7800000000007</v>
      </c>
      <c r="AD174" s="76">
        <f t="shared" si="17"/>
        <v>905149.65</v>
      </c>
      <c r="AE174" s="31">
        <f t="shared" si="19"/>
        <v>35</v>
      </c>
      <c r="AF174" s="21">
        <f t="shared" si="20"/>
        <v>905114.65</v>
      </c>
      <c r="AG174" s="15">
        <f t="shared" si="21"/>
        <v>735816.5</v>
      </c>
      <c r="AH174" s="16">
        <f t="shared" si="22"/>
        <v>330664.76</v>
      </c>
      <c r="AI174" s="26">
        <f t="shared" si="18"/>
        <v>405151.74</v>
      </c>
    </row>
    <row r="175" spans="1:35">
      <c r="A175" s="1" t="s">
        <v>521</v>
      </c>
      <c r="B175" s="1" t="s">
        <v>522</v>
      </c>
      <c r="C175" s="66">
        <v>4818</v>
      </c>
      <c r="D175" s="67" t="s">
        <v>1243</v>
      </c>
      <c r="E175" t="s">
        <v>3028</v>
      </c>
      <c r="F175" s="316">
        <v>1030741.61</v>
      </c>
      <c r="G175" s="316">
        <v>0</v>
      </c>
      <c r="H175" s="316">
        <v>263500.09000000003</v>
      </c>
      <c r="I175">
        <v>107047.87</v>
      </c>
      <c r="J175">
        <v>144033.97</v>
      </c>
      <c r="N175" s="316">
        <v>65.42</v>
      </c>
      <c r="Q175">
        <v>-282522.40000000002</v>
      </c>
      <c r="R175">
        <v>1908740.29</v>
      </c>
      <c r="T175" s="316">
        <v>12775.79</v>
      </c>
      <c r="U175" s="316">
        <v>66000</v>
      </c>
      <c r="W175" s="316">
        <v>171670</v>
      </c>
      <c r="Y175" s="299">
        <v>234157</v>
      </c>
      <c r="AA175" s="299">
        <v>30166.39</v>
      </c>
      <c r="AB175" s="299">
        <v>4657.17</v>
      </c>
      <c r="AD175" s="76">
        <f t="shared" si="17"/>
        <v>1294241.7</v>
      </c>
      <c r="AE175" s="31">
        <f t="shared" si="19"/>
        <v>65.42</v>
      </c>
      <c r="AF175" s="21">
        <f t="shared" si="20"/>
        <v>1294176.28</v>
      </c>
      <c r="AG175" s="15">
        <f t="shared" si="21"/>
        <v>250445.79</v>
      </c>
      <c r="AH175" s="16">
        <f t="shared" si="22"/>
        <v>268980.56</v>
      </c>
      <c r="AI175" s="26">
        <f t="shared" si="18"/>
        <v>-18534.76999999999</v>
      </c>
    </row>
    <row r="176" spans="1:35">
      <c r="A176" s="1" t="s">
        <v>521</v>
      </c>
      <c r="B176" s="1" t="s">
        <v>522</v>
      </c>
      <c r="C176" s="66">
        <v>3493</v>
      </c>
      <c r="D176" s="67" t="s">
        <v>1244</v>
      </c>
      <c r="E176" t="s">
        <v>3029</v>
      </c>
      <c r="F176" s="316">
        <v>729328.39</v>
      </c>
      <c r="G176" s="316">
        <v>0</v>
      </c>
      <c r="H176" s="316">
        <v>109579.12</v>
      </c>
      <c r="I176">
        <v>298637.36</v>
      </c>
      <c r="J176">
        <v>132638.24</v>
      </c>
      <c r="N176" s="316">
        <v>46.73</v>
      </c>
      <c r="Q176">
        <v>-625494.52</v>
      </c>
      <c r="R176">
        <v>2036218.61</v>
      </c>
      <c r="T176" s="316">
        <v>30753.43</v>
      </c>
      <c r="W176" s="316">
        <v>122950</v>
      </c>
      <c r="Y176" s="299">
        <v>173364</v>
      </c>
      <c r="AA176" s="299">
        <v>31036.42</v>
      </c>
      <c r="AB176" s="299">
        <v>11175.72</v>
      </c>
      <c r="AD176" s="76">
        <f t="shared" si="17"/>
        <v>838907.51</v>
      </c>
      <c r="AE176" s="31">
        <f t="shared" si="19"/>
        <v>46.73</v>
      </c>
      <c r="AF176" s="21">
        <f t="shared" si="20"/>
        <v>838860.78</v>
      </c>
      <c r="AG176" s="15">
        <f t="shared" si="21"/>
        <v>153703.43</v>
      </c>
      <c r="AH176" s="16">
        <f t="shared" si="22"/>
        <v>215576.13999999998</v>
      </c>
      <c r="AI176" s="26">
        <f t="shared" si="18"/>
        <v>-61872.709999999992</v>
      </c>
    </row>
    <row r="177" spans="1:35">
      <c r="A177" s="1" t="s">
        <v>521</v>
      </c>
      <c r="B177" s="1" t="s">
        <v>522</v>
      </c>
      <c r="C177" s="66">
        <v>2171</v>
      </c>
      <c r="D177" s="67" t="s">
        <v>1245</v>
      </c>
      <c r="E177" t="s">
        <v>3030</v>
      </c>
      <c r="F177" s="316">
        <v>702676.98</v>
      </c>
      <c r="G177" s="316">
        <v>0</v>
      </c>
      <c r="H177" s="316">
        <v>211859.1</v>
      </c>
      <c r="I177">
        <v>10</v>
      </c>
      <c r="J177">
        <v>125738.88</v>
      </c>
      <c r="N177" s="316">
        <v>847.38</v>
      </c>
      <c r="Q177">
        <v>-1444997.47</v>
      </c>
      <c r="R177">
        <v>2581996.2400000002</v>
      </c>
      <c r="T177" s="316">
        <v>12437.91</v>
      </c>
      <c r="W177" s="316">
        <v>112140</v>
      </c>
      <c r="Y177" s="299">
        <v>149962</v>
      </c>
      <c r="AA177" s="299">
        <v>25410.67</v>
      </c>
      <c r="AB177" s="299">
        <v>5441.43</v>
      </c>
      <c r="AD177" s="76">
        <f t="shared" si="17"/>
        <v>914536.08</v>
      </c>
      <c r="AE177" s="31">
        <f t="shared" si="19"/>
        <v>847.38</v>
      </c>
      <c r="AF177" s="21">
        <f t="shared" si="20"/>
        <v>913688.7</v>
      </c>
      <c r="AG177" s="15">
        <f t="shared" si="21"/>
        <v>124577.91</v>
      </c>
      <c r="AH177" s="16">
        <f t="shared" si="22"/>
        <v>180814.09999999998</v>
      </c>
      <c r="AI177" s="26">
        <f t="shared" si="18"/>
        <v>-56236.189999999973</v>
      </c>
    </row>
    <row r="178" spans="1:35">
      <c r="A178" s="1" t="s">
        <v>521</v>
      </c>
      <c r="B178" s="1" t="s">
        <v>522</v>
      </c>
      <c r="C178" s="66">
        <v>4974</v>
      </c>
      <c r="D178" s="67" t="s">
        <v>1246</v>
      </c>
      <c r="E178" t="s">
        <v>3031</v>
      </c>
      <c r="F178" s="316">
        <v>562075.18000000005</v>
      </c>
      <c r="G178" s="316">
        <v>0</v>
      </c>
      <c r="H178" s="316">
        <v>301412.17</v>
      </c>
      <c r="I178">
        <v>29499.08</v>
      </c>
      <c r="J178">
        <v>374572.62</v>
      </c>
      <c r="N178" s="316">
        <v>654.95000000000005</v>
      </c>
      <c r="Q178">
        <v>213498.97</v>
      </c>
      <c r="R178">
        <v>1442473.15</v>
      </c>
      <c r="S178" s="316">
        <v>27.61</v>
      </c>
      <c r="T178" s="316">
        <v>41919.839999999997</v>
      </c>
      <c r="W178" s="316">
        <v>129060</v>
      </c>
      <c r="Y178" s="299">
        <v>172279</v>
      </c>
      <c r="AA178" s="299">
        <v>87620.37</v>
      </c>
      <c r="AB178" s="299">
        <v>47693.599999999999</v>
      </c>
      <c r="AD178" s="76">
        <f t="shared" si="17"/>
        <v>863487.35000000009</v>
      </c>
      <c r="AE178" s="31">
        <f t="shared" si="19"/>
        <v>654.95000000000005</v>
      </c>
      <c r="AF178" s="21">
        <f t="shared" si="20"/>
        <v>862832.40000000014</v>
      </c>
      <c r="AG178" s="15">
        <f t="shared" si="21"/>
        <v>171007.45</v>
      </c>
      <c r="AH178" s="16">
        <f t="shared" si="22"/>
        <v>307592.96999999997</v>
      </c>
      <c r="AI178" s="26">
        <f t="shared" si="18"/>
        <v>-136585.51999999996</v>
      </c>
    </row>
    <row r="179" spans="1:35">
      <c r="A179" s="1" t="s">
        <v>521</v>
      </c>
      <c r="B179" s="1" t="s">
        <v>522</v>
      </c>
      <c r="C179" s="66">
        <v>2190</v>
      </c>
      <c r="D179" s="67" t="s">
        <v>1247</v>
      </c>
      <c r="E179" t="s">
        <v>3032</v>
      </c>
      <c r="F179" s="316">
        <v>701013.91</v>
      </c>
      <c r="G179" s="316">
        <v>0</v>
      </c>
      <c r="H179" s="316">
        <v>6570.43</v>
      </c>
      <c r="I179">
        <v>94019.41</v>
      </c>
      <c r="J179">
        <v>84256.56</v>
      </c>
      <c r="N179" s="316">
        <v>0</v>
      </c>
      <c r="Q179">
        <v>-725814.17</v>
      </c>
      <c r="R179">
        <v>1708773.29</v>
      </c>
      <c r="T179" s="316">
        <v>3788.66</v>
      </c>
      <c r="W179" s="316">
        <v>85840</v>
      </c>
      <c r="Y179" s="299">
        <v>107601</v>
      </c>
      <c r="AA179" s="299">
        <v>32575.19</v>
      </c>
      <c r="AB179" s="299">
        <v>14088.78</v>
      </c>
      <c r="AD179" s="76">
        <f t="shared" si="17"/>
        <v>707584.34000000008</v>
      </c>
      <c r="AE179" s="31">
        <f t="shared" si="19"/>
        <v>0</v>
      </c>
      <c r="AF179" s="21">
        <f t="shared" si="20"/>
        <v>707584.34000000008</v>
      </c>
      <c r="AG179" s="15">
        <f t="shared" si="21"/>
        <v>89628.66</v>
      </c>
      <c r="AH179" s="16">
        <f t="shared" si="22"/>
        <v>154264.97</v>
      </c>
      <c r="AI179" s="26">
        <f t="shared" si="18"/>
        <v>-64636.31</v>
      </c>
    </row>
    <row r="180" spans="1:35">
      <c r="A180" s="1" t="s">
        <v>521</v>
      </c>
      <c r="B180" s="1" t="s">
        <v>522</v>
      </c>
      <c r="C180" s="66">
        <v>3183</v>
      </c>
      <c r="D180" s="67" t="s">
        <v>1248</v>
      </c>
      <c r="E180" t="s">
        <v>3033</v>
      </c>
      <c r="F180" s="316">
        <v>459287.3</v>
      </c>
      <c r="G180" s="316">
        <v>0</v>
      </c>
      <c r="H180" s="316">
        <v>169202.49</v>
      </c>
      <c r="I180">
        <v>14560.94</v>
      </c>
      <c r="J180">
        <v>20087</v>
      </c>
      <c r="N180" s="316">
        <v>0</v>
      </c>
      <c r="Q180">
        <v>-833970.31</v>
      </c>
      <c r="R180">
        <v>1572242.02</v>
      </c>
      <c r="T180" s="316">
        <v>22496.84</v>
      </c>
      <c r="W180" s="316">
        <v>131440</v>
      </c>
      <c r="Y180" s="299">
        <v>168642</v>
      </c>
      <c r="AA180" s="299">
        <v>20145.05</v>
      </c>
      <c r="AB180" s="299">
        <v>1058.77</v>
      </c>
      <c r="AD180" s="76">
        <f t="shared" si="17"/>
        <v>628489.79</v>
      </c>
      <c r="AE180" s="31">
        <f t="shared" si="19"/>
        <v>0</v>
      </c>
      <c r="AF180" s="21">
        <f t="shared" si="20"/>
        <v>628489.79</v>
      </c>
      <c r="AG180" s="15">
        <f t="shared" si="21"/>
        <v>153936.84</v>
      </c>
      <c r="AH180" s="16">
        <f t="shared" si="22"/>
        <v>189845.81999999998</v>
      </c>
      <c r="AI180" s="26">
        <f t="shared" si="18"/>
        <v>-35908.979999999981</v>
      </c>
    </row>
    <row r="181" spans="1:35">
      <c r="A181" s="1" t="s">
        <v>521</v>
      </c>
      <c r="B181" s="1" t="s">
        <v>522</v>
      </c>
      <c r="C181" s="66">
        <v>3642</v>
      </c>
      <c r="D181" s="67" t="s">
        <v>1249</v>
      </c>
      <c r="E181" t="s">
        <v>3034</v>
      </c>
      <c r="F181" s="316">
        <v>653411.43000000005</v>
      </c>
      <c r="G181" s="316">
        <v>0</v>
      </c>
      <c r="H181" s="316">
        <v>243882.2</v>
      </c>
      <c r="I181">
        <v>82075.17</v>
      </c>
      <c r="J181">
        <v>270032.17</v>
      </c>
      <c r="N181" s="316">
        <v>2233.46</v>
      </c>
      <c r="Q181">
        <v>154820.74</v>
      </c>
      <c r="R181">
        <v>1286359.3700000001</v>
      </c>
      <c r="T181" s="316">
        <v>34454.199999999997</v>
      </c>
      <c r="W181" s="316">
        <v>179670</v>
      </c>
      <c r="Y181" s="299">
        <v>215022</v>
      </c>
      <c r="AA181" s="299">
        <v>95614.94</v>
      </c>
      <c r="AB181" s="299">
        <v>39874.86</v>
      </c>
      <c r="AD181" s="76">
        <f t="shared" si="17"/>
        <v>897293.63000000012</v>
      </c>
      <c r="AE181" s="31">
        <f t="shared" si="19"/>
        <v>2233.46</v>
      </c>
      <c r="AF181" s="21">
        <f t="shared" si="20"/>
        <v>895060.17000000016</v>
      </c>
      <c r="AG181" s="15">
        <f t="shared" si="21"/>
        <v>214124.2</v>
      </c>
      <c r="AH181" s="16">
        <f t="shared" si="22"/>
        <v>350511.8</v>
      </c>
      <c r="AI181" s="26">
        <f t="shared" si="18"/>
        <v>-136387.59999999998</v>
      </c>
    </row>
    <row r="182" spans="1:35">
      <c r="A182" s="1" t="s">
        <v>525</v>
      </c>
      <c r="B182" s="1" t="s">
        <v>527</v>
      </c>
      <c r="C182" s="66">
        <v>3093</v>
      </c>
      <c r="D182" s="67" t="s">
        <v>1250</v>
      </c>
      <c r="E182" t="s">
        <v>3035</v>
      </c>
      <c r="F182" s="316">
        <v>373573.93</v>
      </c>
      <c r="G182" s="316">
        <v>50954.879999999997</v>
      </c>
      <c r="H182" s="316">
        <v>58877.73</v>
      </c>
      <c r="I182">
        <v>201764.77</v>
      </c>
      <c r="J182">
        <v>79158.09</v>
      </c>
      <c r="K182">
        <v>31486.47</v>
      </c>
      <c r="M182" s="316">
        <v>1107</v>
      </c>
      <c r="Q182">
        <v>-815884.01</v>
      </c>
      <c r="R182">
        <v>1621669.25</v>
      </c>
      <c r="T182" s="316">
        <v>6953.02</v>
      </c>
      <c r="W182" s="316">
        <v>86450</v>
      </c>
      <c r="Y182" s="299">
        <v>107150</v>
      </c>
      <c r="AA182" s="299">
        <v>30830.59</v>
      </c>
      <c r="AB182" s="299">
        <v>7568.67</v>
      </c>
      <c r="AD182" s="76">
        <f t="shared" si="17"/>
        <v>483406.54</v>
      </c>
      <c r="AE182" s="31">
        <f t="shared" si="19"/>
        <v>1107</v>
      </c>
      <c r="AF182" s="21">
        <f t="shared" si="20"/>
        <v>482299.54</v>
      </c>
      <c r="AG182" s="15">
        <f t="shared" si="21"/>
        <v>93403.02</v>
      </c>
      <c r="AH182" s="16">
        <f t="shared" si="22"/>
        <v>145549.26</v>
      </c>
      <c r="AI182" s="26">
        <f t="shared" si="18"/>
        <v>-52146.240000000005</v>
      </c>
    </row>
    <row r="183" spans="1:35">
      <c r="A183" s="1" t="s">
        <v>525</v>
      </c>
      <c r="B183" s="1" t="s">
        <v>527</v>
      </c>
      <c r="C183" s="66">
        <v>2775</v>
      </c>
      <c r="D183" s="67" t="s">
        <v>1251</v>
      </c>
      <c r="E183" t="s">
        <v>3036</v>
      </c>
      <c r="F183" s="316">
        <v>67078.14</v>
      </c>
      <c r="G183" s="316">
        <v>11400</v>
      </c>
      <c r="H183" s="316">
        <v>66143.39</v>
      </c>
      <c r="I183">
        <v>175474.18</v>
      </c>
      <c r="J183">
        <v>680325.97</v>
      </c>
      <c r="K183">
        <v>39685</v>
      </c>
      <c r="Q183">
        <v>-1174867.04</v>
      </c>
      <c r="R183">
        <v>2143817.25</v>
      </c>
      <c r="T183" s="316">
        <v>38991.5</v>
      </c>
      <c r="W183" s="316">
        <v>117920</v>
      </c>
      <c r="Y183" s="299">
        <v>117920</v>
      </c>
      <c r="AA183" s="299">
        <v>10761.12</v>
      </c>
      <c r="AB183" s="299">
        <v>21706.41</v>
      </c>
      <c r="AD183" s="76">
        <f t="shared" si="17"/>
        <v>144621.53</v>
      </c>
      <c r="AE183" s="31">
        <f t="shared" si="19"/>
        <v>0</v>
      </c>
      <c r="AF183" s="21">
        <f t="shared" si="20"/>
        <v>144621.53</v>
      </c>
      <c r="AG183" s="15">
        <f t="shared" si="21"/>
        <v>156911.5</v>
      </c>
      <c r="AH183" s="16">
        <f t="shared" si="22"/>
        <v>150387.53</v>
      </c>
      <c r="AI183" s="26">
        <f t="shared" si="18"/>
        <v>6523.9700000000012</v>
      </c>
    </row>
    <row r="184" spans="1:35">
      <c r="A184" s="1" t="s">
        <v>525</v>
      </c>
      <c r="B184" s="1" t="s">
        <v>527</v>
      </c>
      <c r="C184" s="66">
        <v>2224</v>
      </c>
      <c r="D184" s="67" t="s">
        <v>1252</v>
      </c>
      <c r="E184" t="s">
        <v>3037</v>
      </c>
      <c r="F184" s="316">
        <v>306504.37</v>
      </c>
      <c r="G184" s="316">
        <v>51998</v>
      </c>
      <c r="H184" s="316">
        <v>34082.83</v>
      </c>
      <c r="I184">
        <v>2082252.44</v>
      </c>
      <c r="J184">
        <v>203642.64</v>
      </c>
      <c r="K184">
        <v>0</v>
      </c>
      <c r="Q184">
        <v>2412212.64</v>
      </c>
      <c r="R184">
        <v>309335.96999999997</v>
      </c>
      <c r="T184" s="316">
        <v>13908</v>
      </c>
      <c r="W184" s="316">
        <v>85600</v>
      </c>
      <c r="Y184" s="299">
        <v>92990</v>
      </c>
      <c r="AA184" s="299">
        <v>20758</v>
      </c>
      <c r="AB184" s="299">
        <v>15575.83</v>
      </c>
      <c r="AD184" s="76">
        <f t="shared" si="17"/>
        <v>392585.2</v>
      </c>
      <c r="AE184" s="31">
        <f t="shared" si="19"/>
        <v>0</v>
      </c>
      <c r="AF184" s="21">
        <f t="shared" si="20"/>
        <v>392585.2</v>
      </c>
      <c r="AG184" s="15">
        <f t="shared" si="21"/>
        <v>99508</v>
      </c>
      <c r="AH184" s="16">
        <f t="shared" si="22"/>
        <v>129323.83</v>
      </c>
      <c r="AI184" s="26">
        <f t="shared" si="18"/>
        <v>-29815.83</v>
      </c>
    </row>
    <row r="185" spans="1:35">
      <c r="A185" s="1" t="s">
        <v>525</v>
      </c>
      <c r="B185" s="1" t="s">
        <v>527</v>
      </c>
      <c r="C185" s="66">
        <v>2037</v>
      </c>
      <c r="D185" s="67" t="s">
        <v>1253</v>
      </c>
      <c r="E185" t="s">
        <v>3038</v>
      </c>
      <c r="F185" s="316">
        <v>125346.7</v>
      </c>
      <c r="G185" s="316">
        <v>94121.44</v>
      </c>
      <c r="H185" s="316">
        <v>32263.37</v>
      </c>
      <c r="I185">
        <v>88318.16</v>
      </c>
      <c r="J185">
        <v>660280.62</v>
      </c>
      <c r="K185">
        <v>18561</v>
      </c>
      <c r="N185" s="316">
        <v>2300</v>
      </c>
      <c r="Q185">
        <v>-590879.96</v>
      </c>
      <c r="R185">
        <v>1558084.6</v>
      </c>
      <c r="T185" s="316">
        <v>7902.52</v>
      </c>
      <c r="W185" s="316">
        <v>82290</v>
      </c>
      <c r="Y185" s="299">
        <v>82290</v>
      </c>
      <c r="AA185" s="299">
        <v>33966.589999999997</v>
      </c>
      <c r="AB185" s="299">
        <v>15972.78</v>
      </c>
      <c r="AD185" s="76">
        <f t="shared" si="17"/>
        <v>251731.51</v>
      </c>
      <c r="AE185" s="31">
        <f t="shared" si="19"/>
        <v>2300</v>
      </c>
      <c r="AF185" s="21">
        <f t="shared" si="20"/>
        <v>249431.51</v>
      </c>
      <c r="AG185" s="15">
        <f t="shared" si="21"/>
        <v>90192.52</v>
      </c>
      <c r="AH185" s="16">
        <f t="shared" si="22"/>
        <v>132229.37</v>
      </c>
      <c r="AI185" s="26">
        <f t="shared" si="18"/>
        <v>-42036.849999999991</v>
      </c>
    </row>
    <row r="186" spans="1:35">
      <c r="A186" s="1" t="s">
        <v>525</v>
      </c>
      <c r="B186" s="1" t="s">
        <v>527</v>
      </c>
      <c r="C186" s="66">
        <v>3571</v>
      </c>
      <c r="D186" s="67" t="s">
        <v>1254</v>
      </c>
      <c r="E186" t="s">
        <v>3039</v>
      </c>
      <c r="F186" s="316">
        <v>360882.44</v>
      </c>
      <c r="G186" s="316">
        <v>0</v>
      </c>
      <c r="H186" s="316">
        <v>37072.980000000003</v>
      </c>
      <c r="I186">
        <v>337877.94</v>
      </c>
      <c r="J186">
        <v>69660.86</v>
      </c>
      <c r="N186" s="316">
        <v>918</v>
      </c>
      <c r="Q186">
        <v>-1031542.62</v>
      </c>
      <c r="R186">
        <v>1939631.19</v>
      </c>
      <c r="T186" s="316">
        <v>20794.5</v>
      </c>
      <c r="W186" s="316">
        <v>141540</v>
      </c>
      <c r="Y186" s="299">
        <v>171367</v>
      </c>
      <c r="AA186" s="299">
        <v>45482.45</v>
      </c>
      <c r="AB186" s="299">
        <v>10734.9</v>
      </c>
      <c r="AD186" s="76">
        <f t="shared" si="17"/>
        <v>397955.42</v>
      </c>
      <c r="AE186" s="31">
        <f t="shared" si="19"/>
        <v>918</v>
      </c>
      <c r="AF186" s="21">
        <f t="shared" si="20"/>
        <v>397037.42</v>
      </c>
      <c r="AG186" s="15">
        <f t="shared" si="21"/>
        <v>162334.5</v>
      </c>
      <c r="AH186" s="16">
        <f t="shared" si="22"/>
        <v>227584.35</v>
      </c>
      <c r="AI186" s="26">
        <f t="shared" si="18"/>
        <v>-65249.850000000006</v>
      </c>
    </row>
    <row r="187" spans="1:35">
      <c r="A187" s="1" t="s">
        <v>525</v>
      </c>
      <c r="B187" s="1" t="s">
        <v>527</v>
      </c>
      <c r="C187" s="66">
        <v>6793</v>
      </c>
      <c r="D187" s="67" t="s">
        <v>1255</v>
      </c>
      <c r="E187" t="s">
        <v>3040</v>
      </c>
      <c r="F187" s="316">
        <v>540559.11</v>
      </c>
      <c r="G187" s="316">
        <v>180484.35</v>
      </c>
      <c r="H187" s="316">
        <v>33499.129999999997</v>
      </c>
      <c r="I187">
        <v>99159.08</v>
      </c>
      <c r="J187">
        <v>131480.26999999999</v>
      </c>
      <c r="K187">
        <v>32830</v>
      </c>
      <c r="Q187">
        <v>-1213901.95</v>
      </c>
      <c r="R187">
        <v>2258666.42</v>
      </c>
      <c r="T187" s="316">
        <v>35156.74</v>
      </c>
      <c r="V187" s="316">
        <v>0.03</v>
      </c>
      <c r="W187" s="316">
        <v>263550</v>
      </c>
      <c r="X187" s="316">
        <v>3000</v>
      </c>
      <c r="Y187" s="299">
        <v>263550</v>
      </c>
      <c r="AA187" s="299">
        <v>99928.2</v>
      </c>
      <c r="AB187" s="299">
        <v>7158.6</v>
      </c>
      <c r="AC187" s="299">
        <v>3000</v>
      </c>
      <c r="AD187" s="76">
        <f t="shared" si="17"/>
        <v>754542.59</v>
      </c>
      <c r="AE187" s="31">
        <f t="shared" si="19"/>
        <v>0</v>
      </c>
      <c r="AF187" s="21">
        <f t="shared" si="20"/>
        <v>754542.59</v>
      </c>
      <c r="AG187" s="15">
        <f t="shared" si="21"/>
        <v>301706.77</v>
      </c>
      <c r="AH187" s="16">
        <f t="shared" si="22"/>
        <v>373636.8</v>
      </c>
      <c r="AI187" s="26">
        <f t="shared" si="18"/>
        <v>-71930.02999999997</v>
      </c>
    </row>
    <row r="188" spans="1:35">
      <c r="A188" s="1" t="s">
        <v>525</v>
      </c>
      <c r="B188" s="1" t="s">
        <v>527</v>
      </c>
      <c r="C188" s="66">
        <v>1011</v>
      </c>
      <c r="D188" s="67" t="s">
        <v>1256</v>
      </c>
      <c r="E188" t="s">
        <v>3041</v>
      </c>
      <c r="F188" s="316">
        <v>134679.82999999999</v>
      </c>
      <c r="G188" s="316">
        <v>65180.46</v>
      </c>
      <c r="H188" s="316">
        <v>66887.56</v>
      </c>
      <c r="I188">
        <v>-49685.16</v>
      </c>
      <c r="J188">
        <v>352079.4</v>
      </c>
      <c r="K188">
        <v>44162</v>
      </c>
      <c r="Q188">
        <v>-2798713.46</v>
      </c>
      <c r="R188">
        <v>3335566.08</v>
      </c>
      <c r="T188" s="316">
        <v>4040.94</v>
      </c>
      <c r="W188" s="316">
        <v>102100</v>
      </c>
      <c r="Y188" s="299">
        <v>102100</v>
      </c>
      <c r="AA188" s="299">
        <v>16408.52</v>
      </c>
      <c r="AB188" s="299">
        <v>14909.95</v>
      </c>
      <c r="AD188" s="76">
        <f t="shared" si="17"/>
        <v>266747.84999999998</v>
      </c>
      <c r="AE188" s="31">
        <f t="shared" si="19"/>
        <v>0</v>
      </c>
      <c r="AF188" s="21">
        <f t="shared" si="20"/>
        <v>266747.84999999998</v>
      </c>
      <c r="AG188" s="15">
        <f t="shared" si="21"/>
        <v>106140.94</v>
      </c>
      <c r="AH188" s="16">
        <f t="shared" si="22"/>
        <v>133418.47</v>
      </c>
      <c r="AI188" s="26">
        <f t="shared" si="18"/>
        <v>-27277.53</v>
      </c>
    </row>
    <row r="189" spans="1:35">
      <c r="A189" s="1" t="s">
        <v>525</v>
      </c>
      <c r="B189" s="1" t="s">
        <v>527</v>
      </c>
      <c r="C189" s="66">
        <v>3164</v>
      </c>
      <c r="D189" s="67" t="s">
        <v>1257</v>
      </c>
      <c r="E189" t="s">
        <v>3042</v>
      </c>
      <c r="F189" s="316">
        <v>372346.49</v>
      </c>
      <c r="G189" s="316">
        <v>52453</v>
      </c>
      <c r="H189" s="316">
        <v>17198.7</v>
      </c>
      <c r="I189">
        <v>140614.18</v>
      </c>
      <c r="J189">
        <v>93619.77</v>
      </c>
      <c r="K189">
        <v>38420.769999999997</v>
      </c>
      <c r="N189" s="316">
        <v>3285</v>
      </c>
      <c r="Q189">
        <v>-1283645.3400000001</v>
      </c>
      <c r="R189">
        <v>1980732.96</v>
      </c>
      <c r="T189" s="316">
        <v>21505.16</v>
      </c>
      <c r="W189" s="316">
        <v>154450</v>
      </c>
      <c r="Y189" s="299">
        <v>156384</v>
      </c>
      <c r="AA189" s="299">
        <v>60912.81</v>
      </c>
      <c r="AB189" s="299">
        <v>6251.15</v>
      </c>
      <c r="AD189" s="76">
        <f t="shared" si="17"/>
        <v>441998.19</v>
      </c>
      <c r="AE189" s="31">
        <f t="shared" si="19"/>
        <v>3285</v>
      </c>
      <c r="AF189" s="21">
        <f t="shared" si="20"/>
        <v>438713.19</v>
      </c>
      <c r="AG189" s="15">
        <f t="shared" si="21"/>
        <v>175955.16</v>
      </c>
      <c r="AH189" s="16">
        <f t="shared" si="22"/>
        <v>223547.96</v>
      </c>
      <c r="AI189" s="26">
        <f t="shared" si="18"/>
        <v>-47592.799999999988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54"/>
  <sheetViews>
    <sheetView topLeftCell="N1" zoomScale="92" zoomScaleNormal="92" workbookViewId="0">
      <selection activeCell="AI17" sqref="AI17"/>
    </sheetView>
  </sheetViews>
  <sheetFormatPr defaultRowHeight="13.8"/>
  <cols>
    <col min="1" max="1" width="47" bestFit="1" customWidth="1"/>
  </cols>
  <sheetData>
    <row r="1" spans="1:33">
      <c r="A1" t="s">
        <v>2448</v>
      </c>
      <c r="B1" t="s">
        <v>2449</v>
      </c>
      <c r="C1" t="s">
        <v>2450</v>
      </c>
      <c r="D1" t="s">
        <v>2451</v>
      </c>
      <c r="E1" t="s">
        <v>2452</v>
      </c>
      <c r="F1" t="s">
        <v>2453</v>
      </c>
      <c r="G1" t="s">
        <v>2454</v>
      </c>
      <c r="H1" t="s">
        <v>2455</v>
      </c>
      <c r="I1" t="s">
        <v>2603</v>
      </c>
      <c r="J1" t="s">
        <v>2456</v>
      </c>
      <c r="K1" t="s">
        <v>2457</v>
      </c>
      <c r="L1" t="s">
        <v>2460</v>
      </c>
      <c r="M1" t="s">
        <v>2461</v>
      </c>
      <c r="N1" t="s">
        <v>2462</v>
      </c>
      <c r="O1" t="s">
        <v>2463</v>
      </c>
      <c r="P1" t="s">
        <v>2464</v>
      </c>
      <c r="Q1" t="s">
        <v>2465</v>
      </c>
      <c r="R1" t="s">
        <v>3335</v>
      </c>
      <c r="S1" t="s">
        <v>2466</v>
      </c>
      <c r="T1" t="s">
        <v>2467</v>
      </c>
      <c r="U1" t="s">
        <v>2468</v>
      </c>
      <c r="V1" t="s">
        <v>2469</v>
      </c>
      <c r="W1" t="s">
        <v>2470</v>
      </c>
      <c r="X1" t="s">
        <v>2471</v>
      </c>
      <c r="Y1" t="s">
        <v>2472</v>
      </c>
      <c r="Z1" t="s">
        <v>2473</v>
      </c>
      <c r="AA1" t="s">
        <v>2474</v>
      </c>
      <c r="AB1" t="s">
        <v>2475</v>
      </c>
      <c r="AC1" t="s">
        <v>2476</v>
      </c>
      <c r="AD1" t="s">
        <v>2477</v>
      </c>
      <c r="AE1" t="s">
        <v>2478</v>
      </c>
      <c r="AF1" t="s">
        <v>2605</v>
      </c>
      <c r="AG1" t="s">
        <v>2480</v>
      </c>
    </row>
    <row r="2" spans="1:33">
      <c r="A2" t="s">
        <v>2481</v>
      </c>
      <c r="B2" t="s">
        <v>2482</v>
      </c>
      <c r="C2" t="s">
        <v>2483</v>
      </c>
      <c r="D2" t="s">
        <v>2484</v>
      </c>
      <c r="E2" t="s">
        <v>2485</v>
      </c>
      <c r="F2" t="s">
        <v>2486</v>
      </c>
      <c r="G2" t="s">
        <v>2487</v>
      </c>
      <c r="H2" t="s">
        <v>2488</v>
      </c>
      <c r="I2" t="s">
        <v>2607</v>
      </c>
      <c r="J2" t="s">
        <v>2489</v>
      </c>
      <c r="K2" t="s">
        <v>2490</v>
      </c>
      <c r="L2" t="s">
        <v>2493</v>
      </c>
      <c r="M2" t="s">
        <v>2494</v>
      </c>
      <c r="N2" t="s">
        <v>2495</v>
      </c>
      <c r="O2" t="s">
        <v>2496</v>
      </c>
      <c r="P2" t="s">
        <v>2497</v>
      </c>
      <c r="Q2" t="s">
        <v>2498</v>
      </c>
      <c r="R2" t="s">
        <v>3336</v>
      </c>
      <c r="S2" t="s">
        <v>2499</v>
      </c>
      <c r="T2" t="s">
        <v>2500</v>
      </c>
      <c r="U2" t="s">
        <v>2501</v>
      </c>
      <c r="V2" t="s">
        <v>2502</v>
      </c>
      <c r="W2" t="s">
        <v>2503</v>
      </c>
      <c r="X2" t="s">
        <v>2504</v>
      </c>
      <c r="Y2" t="s">
        <v>2505</v>
      </c>
      <c r="Z2" t="s">
        <v>2506</v>
      </c>
      <c r="AA2" t="s">
        <v>2507</v>
      </c>
      <c r="AB2" t="s">
        <v>2508</v>
      </c>
      <c r="AC2" t="s">
        <v>2509</v>
      </c>
      <c r="AD2" t="s">
        <v>2510</v>
      </c>
      <c r="AE2" t="s">
        <v>2511</v>
      </c>
      <c r="AF2" t="s">
        <v>2609</v>
      </c>
      <c r="AG2" t="s">
        <v>2513</v>
      </c>
    </row>
    <row r="3" spans="1:33">
      <c r="A3" t="s">
        <v>2514</v>
      </c>
      <c r="B3">
        <v>60162404.649999999</v>
      </c>
      <c r="C3">
        <v>1104140.1000000001</v>
      </c>
      <c r="D3">
        <v>18471861.68</v>
      </c>
      <c r="E3">
        <v>24</v>
      </c>
      <c r="F3">
        <v>103049357.16</v>
      </c>
      <c r="G3">
        <v>40989574.329999998</v>
      </c>
      <c r="H3">
        <v>2</v>
      </c>
      <c r="I3">
        <v>315400</v>
      </c>
      <c r="J3">
        <v>395779.01</v>
      </c>
      <c r="K3">
        <v>2574452.59</v>
      </c>
      <c r="L3">
        <v>3121938.73</v>
      </c>
      <c r="M3">
        <v>1326407.6299999999</v>
      </c>
      <c r="N3">
        <v>688066</v>
      </c>
      <c r="O3">
        <v>473897.58</v>
      </c>
      <c r="P3">
        <v>-59623354.520000003</v>
      </c>
      <c r="Q3">
        <v>273748269.48000002</v>
      </c>
      <c r="R3">
        <v>16</v>
      </c>
      <c r="S3">
        <v>9359.6299999999992</v>
      </c>
      <c r="T3">
        <v>131068226.08</v>
      </c>
      <c r="U3">
        <v>17314609.5</v>
      </c>
      <c r="V3">
        <v>138107.97</v>
      </c>
      <c r="W3">
        <v>2300</v>
      </c>
      <c r="X3">
        <v>179521305.47999999</v>
      </c>
      <c r="Y3">
        <v>20818261.260000002</v>
      </c>
      <c r="Z3">
        <v>223620041.75</v>
      </c>
      <c r="AA3">
        <v>608119.73</v>
      </c>
      <c r="AB3">
        <v>847352.78</v>
      </c>
      <c r="AC3">
        <v>99464978.799999997</v>
      </c>
      <c r="AD3">
        <v>22123380.059999999</v>
      </c>
      <c r="AE3">
        <v>140000</v>
      </c>
      <c r="AF3">
        <v>20238.669999999998</v>
      </c>
      <c r="AG3">
        <v>660766.71</v>
      </c>
    </row>
    <row r="4" spans="1:33">
      <c r="A4" t="s">
        <v>3058</v>
      </c>
      <c r="B4">
        <v>548949.87</v>
      </c>
      <c r="C4">
        <v>0</v>
      </c>
      <c r="D4">
        <v>98768.73</v>
      </c>
      <c r="F4">
        <v>133187.72</v>
      </c>
      <c r="G4">
        <v>198524.06</v>
      </c>
      <c r="K4">
        <v>27236</v>
      </c>
      <c r="L4">
        <v>50955</v>
      </c>
      <c r="M4">
        <v>636</v>
      </c>
      <c r="N4">
        <v>36000</v>
      </c>
      <c r="O4">
        <v>4655.03</v>
      </c>
      <c r="P4">
        <v>-1537378.48</v>
      </c>
      <c r="Q4">
        <v>2193223.69</v>
      </c>
      <c r="T4">
        <v>1215551.06</v>
      </c>
      <c r="V4">
        <v>1269.3499999999999</v>
      </c>
      <c r="X4">
        <v>1462730</v>
      </c>
      <c r="Z4">
        <v>1661033</v>
      </c>
      <c r="AA4">
        <v>720</v>
      </c>
      <c r="AB4">
        <v>814</v>
      </c>
      <c r="AC4">
        <v>787495.46</v>
      </c>
      <c r="AD4">
        <v>25384.81</v>
      </c>
    </row>
    <row r="5" spans="1:33">
      <c r="A5" t="s">
        <v>3059</v>
      </c>
      <c r="B5">
        <v>574469.43000000005</v>
      </c>
      <c r="C5">
        <v>0</v>
      </c>
      <c r="D5">
        <v>117709.01</v>
      </c>
      <c r="F5">
        <v>867753.25</v>
      </c>
      <c r="G5">
        <v>745371.13</v>
      </c>
      <c r="J5">
        <v>2500</v>
      </c>
      <c r="K5">
        <v>22949</v>
      </c>
      <c r="M5">
        <v>0</v>
      </c>
      <c r="P5">
        <v>829965.58</v>
      </c>
      <c r="Q5">
        <v>1265427.9099999999</v>
      </c>
      <c r="T5">
        <v>1261858.49</v>
      </c>
      <c r="V5">
        <v>1547.9</v>
      </c>
      <c r="X5">
        <v>1730810</v>
      </c>
      <c r="Z5">
        <v>1911864</v>
      </c>
      <c r="AA5">
        <v>8494</v>
      </c>
      <c r="AB5">
        <v>3240</v>
      </c>
      <c r="AC5">
        <v>864481.78</v>
      </c>
      <c r="AD5">
        <v>21196.28</v>
      </c>
      <c r="AG5">
        <v>480</v>
      </c>
    </row>
    <row r="6" spans="1:33">
      <c r="A6" t="s">
        <v>3060</v>
      </c>
      <c r="B6">
        <v>724377.02</v>
      </c>
      <c r="C6">
        <v>0</v>
      </c>
      <c r="D6">
        <v>94513.7</v>
      </c>
      <c r="F6">
        <v>1012106.91</v>
      </c>
      <c r="G6">
        <v>751816.3</v>
      </c>
      <c r="J6">
        <v>0</v>
      </c>
      <c r="K6">
        <v>12240</v>
      </c>
      <c r="L6">
        <v>248430</v>
      </c>
      <c r="M6">
        <v>46255.91</v>
      </c>
      <c r="N6">
        <v>161000</v>
      </c>
      <c r="P6">
        <v>-1287332.8700000001</v>
      </c>
      <c r="Q6">
        <v>3482828.65</v>
      </c>
      <c r="T6">
        <v>870293.13</v>
      </c>
      <c r="U6">
        <v>97390</v>
      </c>
      <c r="V6">
        <v>417.11</v>
      </c>
      <c r="X6">
        <v>1916400</v>
      </c>
      <c r="Z6">
        <v>2081982</v>
      </c>
      <c r="AC6">
        <v>697268.51</v>
      </c>
      <c r="AD6">
        <v>185857.49</v>
      </c>
    </row>
    <row r="7" spans="1:33">
      <c r="A7" t="s">
        <v>3061</v>
      </c>
      <c r="B7">
        <v>418855.93</v>
      </c>
      <c r="C7">
        <v>0</v>
      </c>
      <c r="D7">
        <v>99491.02</v>
      </c>
      <c r="F7">
        <v>274355.90000000002</v>
      </c>
      <c r="G7">
        <v>404126.7</v>
      </c>
      <c r="J7">
        <v>2000</v>
      </c>
      <c r="K7">
        <v>147586.63</v>
      </c>
      <c r="L7">
        <v>25950</v>
      </c>
      <c r="M7">
        <v>11719.5</v>
      </c>
      <c r="P7">
        <v>-2967990.04</v>
      </c>
      <c r="Q7">
        <v>3940312</v>
      </c>
      <c r="T7">
        <v>1306280.96</v>
      </c>
      <c r="U7">
        <v>16800</v>
      </c>
      <c r="V7">
        <v>989.32</v>
      </c>
      <c r="X7">
        <v>634850</v>
      </c>
      <c r="Z7">
        <v>740772</v>
      </c>
      <c r="AA7">
        <v>3000</v>
      </c>
      <c r="AB7">
        <v>880</v>
      </c>
      <c r="AC7">
        <v>991336.5</v>
      </c>
      <c r="AD7">
        <v>185680.32</v>
      </c>
    </row>
    <row r="8" spans="1:33">
      <c r="A8" t="s">
        <v>3062</v>
      </c>
      <c r="B8">
        <v>492173.36</v>
      </c>
      <c r="C8">
        <v>0</v>
      </c>
      <c r="D8">
        <v>71444.31</v>
      </c>
      <c r="F8">
        <v>297188.86</v>
      </c>
      <c r="G8">
        <v>287557.82</v>
      </c>
      <c r="I8">
        <v>194900</v>
      </c>
      <c r="J8">
        <v>2000</v>
      </c>
      <c r="K8">
        <v>26790</v>
      </c>
      <c r="L8">
        <v>18200</v>
      </c>
      <c r="N8">
        <v>4500</v>
      </c>
      <c r="P8">
        <v>-1417248.34</v>
      </c>
      <c r="Q8">
        <v>2735240.51</v>
      </c>
      <c r="T8">
        <v>988421.81</v>
      </c>
      <c r="U8">
        <v>35400</v>
      </c>
      <c r="V8">
        <v>1348.95</v>
      </c>
      <c r="X8">
        <v>1243960</v>
      </c>
      <c r="Y8">
        <v>475</v>
      </c>
      <c r="Z8">
        <v>1347958</v>
      </c>
      <c r="AA8">
        <v>23640</v>
      </c>
      <c r="AB8">
        <v>1334</v>
      </c>
      <c r="AC8">
        <v>898500.58</v>
      </c>
      <c r="AD8">
        <v>24391</v>
      </c>
    </row>
    <row r="9" spans="1:33">
      <c r="A9" t="s">
        <v>3063</v>
      </c>
      <c r="B9">
        <v>280897.18</v>
      </c>
      <c r="C9">
        <v>0</v>
      </c>
      <c r="D9">
        <v>127259.05</v>
      </c>
      <c r="E9">
        <v>24</v>
      </c>
      <c r="F9">
        <v>757035.11</v>
      </c>
      <c r="G9">
        <v>1190789.75</v>
      </c>
      <c r="K9">
        <v>20610</v>
      </c>
      <c r="L9">
        <v>110000</v>
      </c>
      <c r="N9">
        <v>15000</v>
      </c>
      <c r="P9">
        <v>-228419.82</v>
      </c>
      <c r="Q9">
        <v>2266802.89</v>
      </c>
      <c r="T9">
        <v>768265.28</v>
      </c>
      <c r="V9">
        <v>554.76</v>
      </c>
      <c r="X9">
        <v>677456</v>
      </c>
      <c r="Z9">
        <v>788281</v>
      </c>
      <c r="AA9">
        <v>3000</v>
      </c>
      <c r="AC9">
        <v>458381.48</v>
      </c>
      <c r="AD9">
        <v>24601.54</v>
      </c>
    </row>
    <row r="10" spans="1:33">
      <c r="A10" t="s">
        <v>3064</v>
      </c>
      <c r="B10">
        <v>478630.89</v>
      </c>
      <c r="C10">
        <v>0</v>
      </c>
      <c r="D10">
        <v>104882.14</v>
      </c>
      <c r="F10">
        <v>938789.08</v>
      </c>
      <c r="G10">
        <v>436207.13</v>
      </c>
      <c r="K10">
        <v>23939</v>
      </c>
      <c r="L10">
        <v>59320</v>
      </c>
      <c r="M10">
        <v>215</v>
      </c>
      <c r="N10">
        <v>42000</v>
      </c>
      <c r="P10">
        <v>-654080.4</v>
      </c>
      <c r="Q10">
        <v>2678016.84</v>
      </c>
      <c r="T10">
        <v>1077229.6399999999</v>
      </c>
      <c r="V10">
        <v>1239.56</v>
      </c>
      <c r="X10">
        <v>1363200</v>
      </c>
      <c r="Z10">
        <v>1499439</v>
      </c>
      <c r="AC10">
        <v>816066.69</v>
      </c>
      <c r="AD10">
        <v>317064.7</v>
      </c>
      <c r="AG10">
        <v>0.01</v>
      </c>
    </row>
    <row r="11" spans="1:33">
      <c r="A11" t="s">
        <v>3065</v>
      </c>
      <c r="B11">
        <v>508740.02</v>
      </c>
      <c r="C11">
        <v>0</v>
      </c>
      <c r="D11">
        <v>165611.82</v>
      </c>
      <c r="F11">
        <v>1774947.6</v>
      </c>
      <c r="G11">
        <v>296207.88</v>
      </c>
      <c r="K11">
        <v>23300</v>
      </c>
      <c r="L11">
        <v>0</v>
      </c>
      <c r="M11">
        <v>35676.730000000003</v>
      </c>
      <c r="N11">
        <v>13500</v>
      </c>
      <c r="P11">
        <v>2082938.43</v>
      </c>
      <c r="Q11">
        <v>585220.22</v>
      </c>
      <c r="T11">
        <v>1104646.1599999999</v>
      </c>
      <c r="U11">
        <v>43800</v>
      </c>
      <c r="V11">
        <v>1165.8699999999999</v>
      </c>
      <c r="X11">
        <v>1117410</v>
      </c>
      <c r="Z11">
        <v>1293439</v>
      </c>
      <c r="AA11">
        <v>7235</v>
      </c>
      <c r="AB11">
        <v>4528</v>
      </c>
      <c r="AC11">
        <v>750916.64</v>
      </c>
      <c r="AD11">
        <v>206031.45</v>
      </c>
    </row>
    <row r="12" spans="1:33">
      <c r="A12" t="s">
        <v>3066</v>
      </c>
      <c r="B12">
        <v>534888.59</v>
      </c>
      <c r="C12">
        <v>0</v>
      </c>
      <c r="D12">
        <v>190901.55</v>
      </c>
      <c r="F12">
        <v>327848.44</v>
      </c>
      <c r="G12">
        <v>811356.57</v>
      </c>
      <c r="K12">
        <v>27320</v>
      </c>
      <c r="P12">
        <v>187202.73</v>
      </c>
      <c r="Q12">
        <v>1804328.64</v>
      </c>
      <c r="T12">
        <v>793277.67</v>
      </c>
      <c r="V12">
        <v>603.67999999999995</v>
      </c>
      <c r="X12">
        <v>1517040</v>
      </c>
      <c r="Z12">
        <v>1621040</v>
      </c>
      <c r="AC12">
        <v>467659.47</v>
      </c>
      <c r="AD12">
        <v>376078.1</v>
      </c>
    </row>
    <row r="13" spans="1:33">
      <c r="A13" t="s">
        <v>3067</v>
      </c>
      <c r="B13">
        <v>491310.81</v>
      </c>
      <c r="C13">
        <v>0</v>
      </c>
      <c r="D13">
        <v>54969.94</v>
      </c>
      <c r="F13">
        <v>194216.97</v>
      </c>
      <c r="G13">
        <v>395112.73</v>
      </c>
      <c r="K13">
        <v>20240</v>
      </c>
      <c r="M13">
        <v>912.5</v>
      </c>
      <c r="N13">
        <v>0</v>
      </c>
      <c r="P13">
        <v>279301.18</v>
      </c>
      <c r="Q13">
        <v>667029.63</v>
      </c>
      <c r="T13">
        <v>1431517.37</v>
      </c>
      <c r="U13">
        <v>40700</v>
      </c>
      <c r="V13">
        <v>1216.03</v>
      </c>
      <c r="X13">
        <v>830130</v>
      </c>
      <c r="Y13">
        <v>99550</v>
      </c>
      <c r="Z13">
        <v>977694.5</v>
      </c>
      <c r="AA13">
        <v>640</v>
      </c>
      <c r="AB13">
        <v>1630</v>
      </c>
      <c r="AC13">
        <v>1159889.3500000001</v>
      </c>
      <c r="AD13">
        <v>95132.41</v>
      </c>
    </row>
    <row r="14" spans="1:33">
      <c r="A14" t="s">
        <v>3068</v>
      </c>
      <c r="B14">
        <v>484776.65</v>
      </c>
      <c r="C14">
        <v>0</v>
      </c>
      <c r="D14">
        <v>250929.45</v>
      </c>
      <c r="F14">
        <v>3</v>
      </c>
      <c r="G14">
        <v>648172.57999999996</v>
      </c>
      <c r="K14">
        <v>13140</v>
      </c>
      <c r="M14">
        <v>558</v>
      </c>
      <c r="N14">
        <v>6450</v>
      </c>
      <c r="P14">
        <v>-83200.23</v>
      </c>
      <c r="Q14">
        <v>818351.54</v>
      </c>
      <c r="T14">
        <v>1465748.07</v>
      </c>
      <c r="V14">
        <v>1004.84</v>
      </c>
      <c r="X14">
        <v>815220</v>
      </c>
      <c r="Z14">
        <v>987769.12</v>
      </c>
      <c r="AC14">
        <v>588956.19999999995</v>
      </c>
      <c r="AD14">
        <v>56665.22</v>
      </c>
      <c r="AG14">
        <v>20000</v>
      </c>
    </row>
    <row r="15" spans="1:33">
      <c r="A15" t="s">
        <v>3069</v>
      </c>
      <c r="B15">
        <v>274687.78999999998</v>
      </c>
      <c r="C15">
        <v>0</v>
      </c>
      <c r="D15">
        <v>33452.67</v>
      </c>
      <c r="F15">
        <v>555484.61</v>
      </c>
      <c r="G15">
        <v>95357.61</v>
      </c>
      <c r="K15">
        <v>25040</v>
      </c>
      <c r="L15">
        <v>148580</v>
      </c>
      <c r="M15">
        <v>1191</v>
      </c>
      <c r="P15">
        <v>-3321696.58</v>
      </c>
      <c r="Q15">
        <v>3873985.05</v>
      </c>
      <c r="T15">
        <v>1413837.58</v>
      </c>
      <c r="V15">
        <v>875.45</v>
      </c>
      <c r="X15">
        <v>1469690</v>
      </c>
      <c r="Y15">
        <v>1709.39</v>
      </c>
      <c r="Z15">
        <v>1523690</v>
      </c>
      <c r="AA15">
        <v>38037</v>
      </c>
      <c r="AC15">
        <v>825925.15</v>
      </c>
      <c r="AD15">
        <v>266577.06</v>
      </c>
    </row>
    <row r="16" spans="1:33">
      <c r="A16" t="s">
        <v>3070</v>
      </c>
      <c r="B16">
        <v>281932.63</v>
      </c>
      <c r="C16">
        <v>0</v>
      </c>
      <c r="D16">
        <v>221179.25</v>
      </c>
      <c r="F16">
        <v>1524744.2</v>
      </c>
      <c r="G16">
        <v>190307.4</v>
      </c>
      <c r="K16">
        <v>3420</v>
      </c>
      <c r="L16">
        <v>141078.01</v>
      </c>
      <c r="M16">
        <v>919.58</v>
      </c>
      <c r="N16">
        <v>-9000</v>
      </c>
      <c r="P16">
        <v>-89046.39</v>
      </c>
      <c r="Q16">
        <v>2037072.22</v>
      </c>
      <c r="T16">
        <v>1036606.76</v>
      </c>
      <c r="U16">
        <v>55011</v>
      </c>
      <c r="V16">
        <v>516.02</v>
      </c>
      <c r="X16">
        <v>1315200</v>
      </c>
      <c r="Z16">
        <v>1431093.04</v>
      </c>
      <c r="AA16">
        <v>3640</v>
      </c>
      <c r="AB16">
        <v>2430</v>
      </c>
      <c r="AC16">
        <v>689480.37</v>
      </c>
      <c r="AD16">
        <v>146970.31</v>
      </c>
    </row>
    <row r="17" spans="1:33">
      <c r="A17" t="s">
        <v>3071</v>
      </c>
      <c r="B17">
        <v>202938.07</v>
      </c>
      <c r="C17">
        <v>0</v>
      </c>
      <c r="D17">
        <v>75823.13</v>
      </c>
      <c r="F17">
        <v>177364.81</v>
      </c>
      <c r="G17">
        <v>548442.93999999994</v>
      </c>
      <c r="K17">
        <v>35477</v>
      </c>
      <c r="L17">
        <v>0</v>
      </c>
      <c r="M17">
        <v>0</v>
      </c>
      <c r="O17">
        <v>7161.58</v>
      </c>
      <c r="P17">
        <v>-1796234.87</v>
      </c>
      <c r="Q17">
        <v>2706524.69</v>
      </c>
      <c r="T17">
        <v>820439.38</v>
      </c>
      <c r="V17">
        <v>630.61</v>
      </c>
      <c r="X17">
        <v>1318136</v>
      </c>
      <c r="Z17">
        <v>1373109.52</v>
      </c>
      <c r="AC17">
        <v>543247.92000000004</v>
      </c>
      <c r="AD17">
        <v>171208</v>
      </c>
    </row>
    <row r="18" spans="1:33">
      <c r="A18" t="s">
        <v>3072</v>
      </c>
      <c r="B18">
        <v>137223.79999999999</v>
      </c>
      <c r="C18">
        <v>3524.5</v>
      </c>
      <c r="D18">
        <v>282524.49</v>
      </c>
      <c r="F18">
        <v>1901467.19</v>
      </c>
      <c r="G18">
        <v>381341.75</v>
      </c>
      <c r="J18">
        <v>22000</v>
      </c>
      <c r="K18">
        <v>62072</v>
      </c>
      <c r="L18">
        <v>0</v>
      </c>
      <c r="M18">
        <v>0</v>
      </c>
      <c r="N18">
        <v>78150</v>
      </c>
      <c r="P18">
        <v>1836658.15</v>
      </c>
      <c r="Q18">
        <v>865508.28</v>
      </c>
      <c r="T18">
        <v>1166291.8700000001</v>
      </c>
      <c r="V18">
        <v>529.28</v>
      </c>
      <c r="X18">
        <v>1052550</v>
      </c>
      <c r="Z18">
        <v>1303135.05</v>
      </c>
      <c r="AA18">
        <v>3000</v>
      </c>
      <c r="AB18">
        <v>1000</v>
      </c>
      <c r="AC18">
        <v>904582.9</v>
      </c>
      <c r="AD18">
        <v>165959.9</v>
      </c>
      <c r="AG18">
        <v>0</v>
      </c>
    </row>
    <row r="19" spans="1:33">
      <c r="A19" t="s">
        <v>3073</v>
      </c>
      <c r="B19">
        <v>153229.01999999999</v>
      </c>
      <c r="C19">
        <v>0</v>
      </c>
      <c r="D19">
        <v>71852.23</v>
      </c>
      <c r="F19">
        <v>-5681.82</v>
      </c>
      <c r="G19">
        <v>70763.75</v>
      </c>
      <c r="K19">
        <v>29730</v>
      </c>
      <c r="M19">
        <v>858</v>
      </c>
      <c r="N19">
        <v>14400</v>
      </c>
      <c r="O19">
        <v>10715</v>
      </c>
      <c r="P19">
        <v>-2466273.4900000002</v>
      </c>
      <c r="Q19">
        <v>2831701.19</v>
      </c>
      <c r="T19">
        <v>1320277.1100000001</v>
      </c>
      <c r="U19">
        <v>299670</v>
      </c>
      <c r="V19">
        <v>1059.21</v>
      </c>
      <c r="X19">
        <v>1403910</v>
      </c>
      <c r="Z19">
        <v>1580603</v>
      </c>
      <c r="AA19">
        <v>640</v>
      </c>
      <c r="AB19">
        <v>2430</v>
      </c>
      <c r="AC19">
        <v>948867.54</v>
      </c>
      <c r="AD19">
        <v>623343.30000000005</v>
      </c>
    </row>
    <row r="20" spans="1:33">
      <c r="A20" t="s">
        <v>3074</v>
      </c>
      <c r="B20">
        <v>304664.28999999998</v>
      </c>
      <c r="C20">
        <v>0</v>
      </c>
      <c r="D20">
        <v>122597.95</v>
      </c>
      <c r="F20">
        <v>2327838.46</v>
      </c>
      <c r="G20">
        <v>646006.59</v>
      </c>
      <c r="K20">
        <v>6240</v>
      </c>
      <c r="M20">
        <v>1550.75</v>
      </c>
      <c r="N20">
        <v>78000</v>
      </c>
      <c r="P20">
        <v>-1874082.52</v>
      </c>
      <c r="Q20">
        <v>5546813.3099999996</v>
      </c>
      <c r="T20">
        <v>1080940.43</v>
      </c>
      <c r="U20">
        <v>285000</v>
      </c>
      <c r="V20">
        <v>1553.17</v>
      </c>
      <c r="X20">
        <v>1418780</v>
      </c>
      <c r="Y20">
        <v>1015</v>
      </c>
      <c r="Z20">
        <v>1673913.08</v>
      </c>
      <c r="AA20">
        <v>7662.73</v>
      </c>
      <c r="AB20">
        <v>18656.43</v>
      </c>
      <c r="AC20">
        <v>1206493.07</v>
      </c>
      <c r="AD20">
        <v>237640.87</v>
      </c>
      <c r="AF20">
        <v>336.67</v>
      </c>
    </row>
    <row r="21" spans="1:33">
      <c r="A21" t="s">
        <v>3075</v>
      </c>
      <c r="B21">
        <v>316687.06</v>
      </c>
      <c r="C21">
        <v>0</v>
      </c>
      <c r="D21">
        <v>115408.07</v>
      </c>
      <c r="F21">
        <v>2350346.2000000002</v>
      </c>
      <c r="G21">
        <v>1261992.04</v>
      </c>
      <c r="J21">
        <v>2000</v>
      </c>
      <c r="K21">
        <v>27773</v>
      </c>
      <c r="M21">
        <v>375</v>
      </c>
      <c r="N21">
        <v>40</v>
      </c>
      <c r="P21">
        <v>2902103.98</v>
      </c>
      <c r="Q21">
        <v>1606327.04</v>
      </c>
      <c r="T21">
        <v>1495321.59</v>
      </c>
      <c r="V21">
        <v>1793.95</v>
      </c>
      <c r="X21">
        <v>2629580</v>
      </c>
      <c r="Z21">
        <v>2939014</v>
      </c>
      <c r="AA21">
        <v>8175</v>
      </c>
      <c r="AC21">
        <v>1274601.82</v>
      </c>
      <c r="AD21">
        <v>377090.37</v>
      </c>
      <c r="AG21">
        <v>22000</v>
      </c>
    </row>
    <row r="22" spans="1:33">
      <c r="A22" t="s">
        <v>3076</v>
      </c>
      <c r="B22">
        <v>929263.49</v>
      </c>
      <c r="C22">
        <v>0</v>
      </c>
      <c r="D22">
        <v>211329.59</v>
      </c>
      <c r="F22">
        <v>1642774.17</v>
      </c>
      <c r="G22">
        <v>572112.97</v>
      </c>
      <c r="K22">
        <v>45580</v>
      </c>
      <c r="M22">
        <v>418.69</v>
      </c>
      <c r="P22">
        <v>1859056.31</v>
      </c>
      <c r="Q22">
        <v>1373222.93</v>
      </c>
      <c r="T22">
        <v>931134.62</v>
      </c>
      <c r="V22">
        <v>2374.0500000000002</v>
      </c>
      <c r="X22">
        <v>885150</v>
      </c>
      <c r="Z22">
        <v>1077933</v>
      </c>
      <c r="AA22">
        <v>3000</v>
      </c>
      <c r="AB22">
        <v>2160</v>
      </c>
      <c r="AC22">
        <v>441713.38</v>
      </c>
      <c r="AD22">
        <v>196650</v>
      </c>
      <c r="AG22">
        <v>20000</v>
      </c>
    </row>
    <row r="23" spans="1:33">
      <c r="A23" t="s">
        <v>3077</v>
      </c>
      <c r="B23">
        <v>385214.89</v>
      </c>
      <c r="C23">
        <v>0</v>
      </c>
      <c r="D23">
        <v>115962.83</v>
      </c>
      <c r="F23">
        <v>2253636.64</v>
      </c>
      <c r="G23">
        <v>433103.68</v>
      </c>
      <c r="K23">
        <v>12240</v>
      </c>
      <c r="L23">
        <v>0</v>
      </c>
      <c r="N23">
        <v>40800</v>
      </c>
      <c r="P23">
        <v>2193361.35</v>
      </c>
      <c r="Q23">
        <v>466379.49</v>
      </c>
      <c r="T23">
        <v>1466785.26</v>
      </c>
      <c r="U23">
        <v>86620</v>
      </c>
      <c r="V23">
        <v>1053.0899999999999</v>
      </c>
      <c r="W23">
        <v>2300</v>
      </c>
      <c r="X23">
        <v>1034040</v>
      </c>
      <c r="Z23">
        <v>1134325</v>
      </c>
      <c r="AB23">
        <v>4000</v>
      </c>
      <c r="AC23">
        <v>735028.34</v>
      </c>
      <c r="AD23">
        <v>242307.81</v>
      </c>
    </row>
    <row r="24" spans="1:33">
      <c r="A24" t="s">
        <v>3078</v>
      </c>
      <c r="B24">
        <v>305156.75</v>
      </c>
      <c r="C24">
        <v>28542.6</v>
      </c>
      <c r="D24">
        <v>139135.85999999999</v>
      </c>
      <c r="F24">
        <v>211068.54</v>
      </c>
      <c r="G24">
        <v>289457.34000000003</v>
      </c>
      <c r="J24">
        <v>50000</v>
      </c>
      <c r="K24">
        <v>17733</v>
      </c>
      <c r="M24">
        <v>-653</v>
      </c>
      <c r="N24">
        <v>124400</v>
      </c>
      <c r="P24">
        <v>-1061836.3400000001</v>
      </c>
      <c r="Q24">
        <v>1804328.64</v>
      </c>
      <c r="T24">
        <v>1158815.74</v>
      </c>
      <c r="V24">
        <v>771.19</v>
      </c>
      <c r="X24">
        <v>388600</v>
      </c>
      <c r="Y24">
        <v>102000</v>
      </c>
      <c r="Z24">
        <v>596738</v>
      </c>
      <c r="AA24">
        <v>19640</v>
      </c>
      <c r="AB24">
        <v>1334</v>
      </c>
      <c r="AC24">
        <v>779191.89</v>
      </c>
      <c r="AD24">
        <v>213894.25</v>
      </c>
    </row>
    <row r="25" spans="1:33">
      <c r="A25" t="s">
        <v>3079</v>
      </c>
      <c r="B25">
        <v>245179.34</v>
      </c>
      <c r="C25">
        <v>0</v>
      </c>
      <c r="D25">
        <v>289227.08</v>
      </c>
      <c r="F25">
        <v>364248.98</v>
      </c>
      <c r="G25">
        <v>242050.67</v>
      </c>
      <c r="J25">
        <v>5000</v>
      </c>
      <c r="K25">
        <v>69453</v>
      </c>
      <c r="L25">
        <v>88750</v>
      </c>
      <c r="M25">
        <v>0</v>
      </c>
      <c r="N25">
        <v>12360</v>
      </c>
      <c r="P25">
        <v>-394850.18</v>
      </c>
      <c r="Q25">
        <v>1601555.91</v>
      </c>
      <c r="T25">
        <v>944318.57</v>
      </c>
      <c r="U25">
        <v>21720</v>
      </c>
      <c r="V25">
        <v>368.82</v>
      </c>
      <c r="X25">
        <v>1592350</v>
      </c>
      <c r="Z25">
        <v>1766816.4</v>
      </c>
      <c r="AA25">
        <v>3400</v>
      </c>
      <c r="AC25">
        <v>964316.59</v>
      </c>
      <c r="AD25">
        <v>65787.06</v>
      </c>
    </row>
    <row r="26" spans="1:33">
      <c r="A26" t="s">
        <v>3080</v>
      </c>
      <c r="B26">
        <v>74451.850000000006</v>
      </c>
      <c r="D26">
        <v>145587.01999999999</v>
      </c>
      <c r="F26">
        <v>42979.53</v>
      </c>
      <c r="G26">
        <v>365594.29</v>
      </c>
      <c r="J26">
        <v>0</v>
      </c>
      <c r="K26">
        <v>25152</v>
      </c>
      <c r="L26">
        <v>75000</v>
      </c>
      <c r="M26">
        <v>78.86</v>
      </c>
      <c r="N26">
        <v>22800</v>
      </c>
      <c r="P26">
        <v>-675637.59</v>
      </c>
      <c r="Q26">
        <v>1188537.31</v>
      </c>
      <c r="T26">
        <v>1017073.51</v>
      </c>
      <c r="U26">
        <v>51700</v>
      </c>
      <c r="V26">
        <v>286.16000000000003</v>
      </c>
      <c r="X26">
        <v>1222680</v>
      </c>
      <c r="Y26">
        <v>0.01</v>
      </c>
      <c r="Z26">
        <v>1357206</v>
      </c>
      <c r="AA26">
        <v>1534</v>
      </c>
      <c r="AC26">
        <v>847707.81</v>
      </c>
      <c r="AD26">
        <v>92609.76</v>
      </c>
    </row>
    <row r="27" spans="1:33">
      <c r="A27" t="s">
        <v>3184</v>
      </c>
      <c r="B27">
        <v>192914.4</v>
      </c>
      <c r="C27">
        <v>0</v>
      </c>
      <c r="D27">
        <v>44228</v>
      </c>
      <c r="F27">
        <v>669816.15</v>
      </c>
      <c r="G27">
        <v>362650.14</v>
      </c>
      <c r="J27">
        <v>0</v>
      </c>
      <c r="K27">
        <v>12240</v>
      </c>
      <c r="L27">
        <v>195760</v>
      </c>
      <c r="M27">
        <v>550</v>
      </c>
      <c r="O27">
        <v>14425.64</v>
      </c>
      <c r="P27">
        <v>-2535080.56</v>
      </c>
      <c r="Q27">
        <v>3378480.39</v>
      </c>
      <c r="T27">
        <v>1059469.7</v>
      </c>
      <c r="U27">
        <v>104100</v>
      </c>
      <c r="V27">
        <v>752.82</v>
      </c>
      <c r="X27">
        <v>216180</v>
      </c>
      <c r="Z27">
        <v>370581.4</v>
      </c>
      <c r="AC27">
        <v>694775.63</v>
      </c>
      <c r="AD27">
        <v>111912.27</v>
      </c>
    </row>
    <row r="28" spans="1:33">
      <c r="A28" t="s">
        <v>3187</v>
      </c>
      <c r="B28">
        <v>306984.83</v>
      </c>
      <c r="C28">
        <v>19000</v>
      </c>
      <c r="D28">
        <v>133922.76</v>
      </c>
      <c r="F28">
        <v>3289532.73</v>
      </c>
      <c r="G28">
        <v>402700.18</v>
      </c>
      <c r="K28">
        <v>16610</v>
      </c>
      <c r="L28">
        <v>60000</v>
      </c>
      <c r="M28">
        <v>1468</v>
      </c>
      <c r="P28">
        <v>-534458.64</v>
      </c>
      <c r="Q28">
        <v>4652638.84</v>
      </c>
      <c r="T28">
        <v>771807.88</v>
      </c>
      <c r="U28">
        <v>170000</v>
      </c>
      <c r="V28">
        <v>812.97</v>
      </c>
      <c r="X28">
        <v>576220</v>
      </c>
      <c r="Z28">
        <v>777625.84</v>
      </c>
      <c r="AA28">
        <v>4000</v>
      </c>
      <c r="AB28">
        <v>1974</v>
      </c>
      <c r="AC28">
        <v>546002.62</v>
      </c>
      <c r="AD28">
        <v>233356.09</v>
      </c>
    </row>
    <row r="29" spans="1:33">
      <c r="A29" t="s">
        <v>3081</v>
      </c>
      <c r="B29">
        <v>246534.91</v>
      </c>
      <c r="C29">
        <v>0</v>
      </c>
      <c r="D29">
        <v>15350.46</v>
      </c>
      <c r="F29">
        <v>2028757.58</v>
      </c>
      <c r="G29">
        <v>224285.85</v>
      </c>
      <c r="M29">
        <v>996</v>
      </c>
      <c r="P29">
        <v>-1255164.97</v>
      </c>
      <c r="Q29">
        <v>3908830.71</v>
      </c>
      <c r="T29">
        <v>961308.8</v>
      </c>
      <c r="U29">
        <v>26355</v>
      </c>
      <c r="V29">
        <v>746.81</v>
      </c>
      <c r="X29">
        <v>2442140</v>
      </c>
      <c r="Y29">
        <v>366330</v>
      </c>
      <c r="Z29">
        <v>2751126</v>
      </c>
      <c r="AB29">
        <v>640</v>
      </c>
      <c r="AC29">
        <v>865547.23</v>
      </c>
      <c r="AD29">
        <v>257006.4</v>
      </c>
      <c r="AG29">
        <v>62293.919999999998</v>
      </c>
    </row>
    <row r="30" spans="1:33">
      <c r="A30" t="s">
        <v>3082</v>
      </c>
      <c r="B30">
        <v>809754</v>
      </c>
      <c r="C30">
        <v>0</v>
      </c>
      <c r="D30">
        <v>279281.40000000002</v>
      </c>
      <c r="F30">
        <v>766152</v>
      </c>
      <c r="G30">
        <v>531773</v>
      </c>
      <c r="M30">
        <v>1612.6</v>
      </c>
      <c r="P30">
        <v>-2764505.63</v>
      </c>
      <c r="Q30">
        <v>4779390.07</v>
      </c>
      <c r="S30">
        <v>1396.29</v>
      </c>
      <c r="T30">
        <v>1228311.53</v>
      </c>
      <c r="U30">
        <v>738000</v>
      </c>
      <c r="X30">
        <v>1502640</v>
      </c>
      <c r="Y30">
        <v>140000</v>
      </c>
      <c r="Z30">
        <v>1813323.42</v>
      </c>
      <c r="AB30">
        <v>6990</v>
      </c>
      <c r="AC30">
        <v>1264099.04</v>
      </c>
      <c r="AD30">
        <v>155472</v>
      </c>
    </row>
    <row r="31" spans="1:33">
      <c r="A31" t="s">
        <v>3083</v>
      </c>
      <c r="B31">
        <v>214760.33</v>
      </c>
      <c r="C31">
        <v>0</v>
      </c>
      <c r="D31">
        <v>51567.03</v>
      </c>
      <c r="G31">
        <v>329553.53999999998</v>
      </c>
      <c r="M31">
        <v>158</v>
      </c>
      <c r="P31">
        <v>-966644.63</v>
      </c>
      <c r="Q31">
        <v>1728640.99</v>
      </c>
      <c r="T31">
        <v>793368.03</v>
      </c>
      <c r="V31">
        <v>679.75</v>
      </c>
      <c r="X31">
        <v>1440000</v>
      </c>
      <c r="Y31">
        <v>208304.32</v>
      </c>
      <c r="Z31">
        <v>1618023</v>
      </c>
      <c r="AB31">
        <v>3530</v>
      </c>
      <c r="AC31">
        <v>870699.08</v>
      </c>
      <c r="AD31">
        <v>116373.48</v>
      </c>
    </row>
    <row r="32" spans="1:33">
      <c r="A32" t="s">
        <v>3084</v>
      </c>
      <c r="B32">
        <v>205026.16</v>
      </c>
      <c r="C32">
        <v>47875</v>
      </c>
      <c r="D32">
        <v>73902.62</v>
      </c>
      <c r="F32">
        <v>3260672.93</v>
      </c>
      <c r="G32">
        <v>210255.23</v>
      </c>
      <c r="K32">
        <v>-9539.7999999999993</v>
      </c>
      <c r="M32">
        <v>347500</v>
      </c>
      <c r="P32">
        <v>1287760.1399999999</v>
      </c>
      <c r="Q32">
        <v>2399403.2599999998</v>
      </c>
      <c r="S32">
        <v>828.59</v>
      </c>
      <c r="T32">
        <v>1171961.25</v>
      </c>
      <c r="Z32">
        <v>539528</v>
      </c>
      <c r="AB32">
        <v>19096</v>
      </c>
      <c r="AC32">
        <v>709970.58</v>
      </c>
      <c r="AD32">
        <v>131146.92000000001</v>
      </c>
      <c r="AG32">
        <v>440</v>
      </c>
    </row>
    <row r="33" spans="1:33">
      <c r="A33" t="s">
        <v>3085</v>
      </c>
      <c r="B33">
        <v>572849.43000000005</v>
      </c>
      <c r="C33">
        <v>0</v>
      </c>
      <c r="D33">
        <v>44931.38</v>
      </c>
      <c r="F33">
        <v>11177807.359999999</v>
      </c>
      <c r="G33">
        <v>585418.91</v>
      </c>
      <c r="M33">
        <v>1164.05</v>
      </c>
      <c r="P33">
        <v>12405553.76</v>
      </c>
      <c r="T33">
        <v>1024696.33</v>
      </c>
      <c r="U33">
        <v>504000</v>
      </c>
      <c r="V33">
        <v>1412.41</v>
      </c>
      <c r="X33">
        <v>1257760</v>
      </c>
      <c r="Y33">
        <v>339790</v>
      </c>
      <c r="Z33">
        <v>1824981</v>
      </c>
      <c r="AB33">
        <v>31056</v>
      </c>
      <c r="AC33">
        <v>1060262.9099999999</v>
      </c>
      <c r="AD33">
        <v>197069.56</v>
      </c>
      <c r="AE33">
        <v>30000</v>
      </c>
      <c r="AG33">
        <v>10000</v>
      </c>
    </row>
    <row r="34" spans="1:33">
      <c r="A34" t="s">
        <v>3086</v>
      </c>
      <c r="B34">
        <v>398044.73</v>
      </c>
      <c r="C34">
        <v>0</v>
      </c>
      <c r="D34">
        <v>32193.27</v>
      </c>
      <c r="F34">
        <v>775114.88</v>
      </c>
      <c r="G34">
        <v>371321.69</v>
      </c>
      <c r="M34">
        <v>62516.77</v>
      </c>
      <c r="P34">
        <v>-487318</v>
      </c>
      <c r="Q34">
        <v>2109112.34</v>
      </c>
      <c r="T34">
        <v>771463.9</v>
      </c>
      <c r="V34">
        <v>1705.76</v>
      </c>
      <c r="Y34">
        <v>166410</v>
      </c>
      <c r="Z34">
        <v>336865.96</v>
      </c>
      <c r="AB34">
        <v>2000</v>
      </c>
      <c r="AC34">
        <v>558750.96</v>
      </c>
      <c r="AD34">
        <v>139599.28</v>
      </c>
      <c r="AG34">
        <v>10000</v>
      </c>
    </row>
    <row r="35" spans="1:33">
      <c r="A35" t="s">
        <v>3087</v>
      </c>
      <c r="B35">
        <v>147011.43</v>
      </c>
      <c r="C35">
        <v>0</v>
      </c>
      <c r="D35">
        <v>70029.45</v>
      </c>
      <c r="F35">
        <v>2015447.46</v>
      </c>
      <c r="G35">
        <v>264685.24</v>
      </c>
      <c r="M35">
        <v>5127</v>
      </c>
      <c r="O35">
        <v>-67697.34</v>
      </c>
      <c r="P35">
        <v>879294.19</v>
      </c>
      <c r="Q35">
        <v>2003005.18</v>
      </c>
      <c r="T35">
        <v>912174.22</v>
      </c>
      <c r="U35">
        <v>43050</v>
      </c>
      <c r="Y35">
        <v>52400</v>
      </c>
      <c r="Z35">
        <v>504644</v>
      </c>
      <c r="AB35">
        <v>47212</v>
      </c>
      <c r="AC35">
        <v>590762.49</v>
      </c>
      <c r="AD35">
        <v>167561.18</v>
      </c>
      <c r="AG35">
        <v>20000</v>
      </c>
    </row>
    <row r="36" spans="1:33">
      <c r="A36" t="s">
        <v>3088</v>
      </c>
      <c r="B36">
        <v>777048.17</v>
      </c>
      <c r="C36">
        <v>0</v>
      </c>
      <c r="D36">
        <v>47107.42</v>
      </c>
      <c r="F36">
        <v>1162057.1000000001</v>
      </c>
      <c r="G36">
        <v>174931.32</v>
      </c>
      <c r="M36">
        <v>605903</v>
      </c>
      <c r="P36">
        <v>-290153.67</v>
      </c>
      <c r="Q36">
        <v>2067007.72</v>
      </c>
      <c r="T36">
        <v>778630.73</v>
      </c>
      <c r="V36">
        <v>464.74</v>
      </c>
      <c r="Y36">
        <v>127200</v>
      </c>
      <c r="Z36">
        <v>322805</v>
      </c>
      <c r="AB36">
        <v>1260</v>
      </c>
      <c r="AC36">
        <v>698855.15</v>
      </c>
      <c r="AD36">
        <v>104988.36</v>
      </c>
    </row>
    <row r="37" spans="1:33">
      <c r="A37" t="s">
        <v>3089</v>
      </c>
      <c r="B37">
        <v>53691.59</v>
      </c>
      <c r="C37">
        <v>0</v>
      </c>
      <c r="D37">
        <v>222914.47</v>
      </c>
      <c r="F37">
        <v>510881.95</v>
      </c>
      <c r="G37">
        <v>859825.21</v>
      </c>
      <c r="M37">
        <v>47426.93</v>
      </c>
      <c r="N37">
        <v>8180</v>
      </c>
      <c r="P37">
        <v>-737011.12</v>
      </c>
      <c r="Q37">
        <v>2721924.84</v>
      </c>
      <c r="S37">
        <v>571.47</v>
      </c>
      <c r="T37">
        <v>1025258.29</v>
      </c>
      <c r="X37">
        <v>1020094</v>
      </c>
      <c r="Y37">
        <v>170525.58</v>
      </c>
      <c r="Z37">
        <v>1419295.08</v>
      </c>
      <c r="AB37">
        <v>47252</v>
      </c>
      <c r="AC37">
        <v>1016947.69</v>
      </c>
      <c r="AD37">
        <v>126162</v>
      </c>
    </row>
    <row r="38" spans="1:33">
      <c r="A38" t="s">
        <v>3090</v>
      </c>
      <c r="B38">
        <v>451088.91</v>
      </c>
      <c r="C38">
        <v>0</v>
      </c>
      <c r="D38">
        <v>117672.25</v>
      </c>
      <c r="F38">
        <v>3</v>
      </c>
      <c r="G38">
        <v>-117020.82</v>
      </c>
      <c r="K38">
        <v>5850</v>
      </c>
      <c r="M38">
        <v>487</v>
      </c>
      <c r="P38">
        <v>-696989.17</v>
      </c>
      <c r="Q38">
        <v>1153430.04</v>
      </c>
      <c r="T38">
        <v>574274.01</v>
      </c>
      <c r="U38">
        <v>97600</v>
      </c>
      <c r="V38">
        <v>1165.1600000000001</v>
      </c>
      <c r="X38">
        <v>1209780</v>
      </c>
      <c r="Y38">
        <v>230586.37</v>
      </c>
      <c r="Z38">
        <v>1564283.2</v>
      </c>
      <c r="AB38">
        <v>3540</v>
      </c>
      <c r="AC38">
        <v>527406.88</v>
      </c>
      <c r="AD38">
        <v>29209.99</v>
      </c>
    </row>
    <row r="39" spans="1:33">
      <c r="A39" t="s">
        <v>3091</v>
      </c>
      <c r="B39">
        <v>673144.06</v>
      </c>
      <c r="C39">
        <v>0</v>
      </c>
      <c r="D39">
        <v>362995.93</v>
      </c>
      <c r="F39">
        <v>-496704.03</v>
      </c>
      <c r="G39">
        <v>38825.24</v>
      </c>
      <c r="K39">
        <v>23250</v>
      </c>
      <c r="M39">
        <v>120</v>
      </c>
      <c r="P39">
        <v>-2377952.9500000002</v>
      </c>
      <c r="Q39">
        <v>2737074.7</v>
      </c>
      <c r="T39">
        <v>936016.56</v>
      </c>
      <c r="U39">
        <v>139695</v>
      </c>
      <c r="V39">
        <v>1815.6</v>
      </c>
      <c r="X39">
        <v>1174680</v>
      </c>
      <c r="Y39">
        <v>130800</v>
      </c>
      <c r="Z39">
        <v>1427533</v>
      </c>
      <c r="AA39">
        <v>3190</v>
      </c>
      <c r="AB39">
        <v>9847.9</v>
      </c>
      <c r="AC39">
        <v>643592.57999999996</v>
      </c>
      <c r="AD39">
        <v>103074.23</v>
      </c>
    </row>
    <row r="40" spans="1:33">
      <c r="A40" t="s">
        <v>3092</v>
      </c>
      <c r="B40">
        <v>603130.37</v>
      </c>
      <c r="C40">
        <v>0</v>
      </c>
      <c r="D40">
        <v>133459.29999999999</v>
      </c>
      <c r="F40">
        <v>39383.82</v>
      </c>
      <c r="G40">
        <v>59246.16</v>
      </c>
      <c r="K40">
        <v>6300</v>
      </c>
      <c r="M40">
        <v>-124</v>
      </c>
      <c r="P40">
        <v>-805608.92</v>
      </c>
      <c r="Q40">
        <v>1656318.18</v>
      </c>
      <c r="T40">
        <v>501508.2</v>
      </c>
      <c r="U40">
        <v>193335</v>
      </c>
      <c r="V40">
        <v>2354.31</v>
      </c>
      <c r="X40">
        <v>1252750</v>
      </c>
      <c r="Y40">
        <v>51052</v>
      </c>
      <c r="Z40">
        <v>1461935.22</v>
      </c>
      <c r="AB40">
        <v>32491.8</v>
      </c>
      <c r="AC40">
        <v>413485.35</v>
      </c>
      <c r="AD40">
        <v>114752.75</v>
      </c>
    </row>
    <row r="41" spans="1:33">
      <c r="A41" t="s">
        <v>3093</v>
      </c>
      <c r="B41">
        <v>517800.69</v>
      </c>
      <c r="C41">
        <v>0</v>
      </c>
      <c r="D41">
        <v>48664.61</v>
      </c>
      <c r="F41">
        <v>75831.97</v>
      </c>
      <c r="G41">
        <v>-89667</v>
      </c>
      <c r="K41">
        <v>71080</v>
      </c>
      <c r="M41">
        <v>392.75</v>
      </c>
      <c r="P41">
        <v>-866827.35</v>
      </c>
      <c r="Q41">
        <v>1118559.83</v>
      </c>
      <c r="T41">
        <v>689884.69</v>
      </c>
      <c r="U41">
        <v>292860</v>
      </c>
      <c r="V41">
        <v>355.19</v>
      </c>
      <c r="X41">
        <v>1081200</v>
      </c>
      <c r="Y41">
        <v>80000</v>
      </c>
      <c r="Z41">
        <v>1409046</v>
      </c>
      <c r="AB41">
        <v>20800</v>
      </c>
      <c r="AC41">
        <v>406315.48</v>
      </c>
      <c r="AD41">
        <v>39713.360000000001</v>
      </c>
      <c r="AG41">
        <v>39000</v>
      </c>
    </row>
    <row r="42" spans="1:33">
      <c r="A42" t="s">
        <v>3094</v>
      </c>
      <c r="B42">
        <v>261222.67</v>
      </c>
      <c r="C42">
        <v>0</v>
      </c>
      <c r="D42">
        <v>205726.33</v>
      </c>
      <c r="F42">
        <v>-902706.75</v>
      </c>
      <c r="G42">
        <v>-154477.46</v>
      </c>
      <c r="K42">
        <v>48320</v>
      </c>
      <c r="M42">
        <v>1311</v>
      </c>
      <c r="P42">
        <v>-2013386.3</v>
      </c>
      <c r="Q42">
        <v>1381244.13</v>
      </c>
      <c r="T42">
        <v>735083.15</v>
      </c>
      <c r="U42">
        <v>206740</v>
      </c>
      <c r="V42">
        <v>482.08</v>
      </c>
      <c r="X42">
        <v>1024620</v>
      </c>
      <c r="Y42">
        <v>115700</v>
      </c>
      <c r="Z42">
        <v>1400173</v>
      </c>
      <c r="AA42">
        <v>33070</v>
      </c>
      <c r="AB42">
        <v>9547.9</v>
      </c>
      <c r="AC42">
        <v>480699.78</v>
      </c>
      <c r="AD42">
        <v>166858.59</v>
      </c>
    </row>
    <row r="43" spans="1:33">
      <c r="A43" t="s">
        <v>3095</v>
      </c>
      <c r="B43">
        <v>349017.99</v>
      </c>
      <c r="C43">
        <v>0</v>
      </c>
      <c r="D43">
        <v>201978.82</v>
      </c>
      <c r="F43">
        <v>52567.4</v>
      </c>
      <c r="G43">
        <v>-156618.99</v>
      </c>
      <c r="K43">
        <v>83280</v>
      </c>
      <c r="M43">
        <v>928.35</v>
      </c>
      <c r="P43">
        <v>-873823.49</v>
      </c>
      <c r="Q43">
        <v>1240631.49</v>
      </c>
      <c r="T43">
        <v>744301.28</v>
      </c>
      <c r="U43">
        <v>170838.89</v>
      </c>
      <c r="V43">
        <v>1239.7</v>
      </c>
      <c r="X43">
        <v>1474320</v>
      </c>
      <c r="Y43">
        <v>174000</v>
      </c>
      <c r="Z43">
        <v>1922099</v>
      </c>
      <c r="AB43">
        <v>112457.9</v>
      </c>
      <c r="AC43">
        <v>412092.31</v>
      </c>
      <c r="AD43">
        <v>122121.79</v>
      </c>
    </row>
    <row r="44" spans="1:33">
      <c r="A44" t="s">
        <v>3096</v>
      </c>
      <c r="B44">
        <v>644818.52</v>
      </c>
      <c r="C44">
        <v>0</v>
      </c>
      <c r="D44">
        <v>200603.45</v>
      </c>
      <c r="F44">
        <v>22590.04</v>
      </c>
      <c r="G44">
        <v>-7552.69</v>
      </c>
      <c r="K44">
        <v>27000</v>
      </c>
      <c r="M44">
        <v>178.05</v>
      </c>
      <c r="P44">
        <v>-2314784.25</v>
      </c>
      <c r="Q44">
        <v>2770050.54</v>
      </c>
      <c r="T44">
        <v>589164.97</v>
      </c>
      <c r="U44">
        <v>440340</v>
      </c>
      <c r="V44">
        <v>469.83</v>
      </c>
      <c r="Z44">
        <v>130945</v>
      </c>
      <c r="AC44">
        <v>458273.51</v>
      </c>
      <c r="AD44">
        <v>62741.31</v>
      </c>
    </row>
    <row r="45" spans="1:33">
      <c r="A45" t="s">
        <v>3097</v>
      </c>
      <c r="B45">
        <v>919634.96</v>
      </c>
      <c r="C45">
        <v>0</v>
      </c>
      <c r="D45">
        <v>72775.490000000005</v>
      </c>
      <c r="F45">
        <v>38097.31</v>
      </c>
      <c r="G45">
        <v>139285.01</v>
      </c>
      <c r="K45">
        <v>8540</v>
      </c>
      <c r="M45">
        <v>592.86</v>
      </c>
      <c r="P45">
        <v>-1508943.95</v>
      </c>
      <c r="Q45">
        <v>2356118.79</v>
      </c>
      <c r="T45">
        <v>674871.04</v>
      </c>
      <c r="U45">
        <v>411200</v>
      </c>
      <c r="V45">
        <v>1930.45</v>
      </c>
      <c r="X45">
        <v>1065290</v>
      </c>
      <c r="Y45">
        <v>222013</v>
      </c>
      <c r="Z45">
        <v>1411287</v>
      </c>
      <c r="AA45">
        <v>600</v>
      </c>
      <c r="AC45">
        <v>609480.39</v>
      </c>
      <c r="AD45">
        <v>40452.03</v>
      </c>
    </row>
    <row r="46" spans="1:33">
      <c r="A46" t="s">
        <v>3098</v>
      </c>
      <c r="B46">
        <v>318432.83</v>
      </c>
      <c r="C46">
        <v>4200</v>
      </c>
      <c r="D46">
        <v>74632.53</v>
      </c>
      <c r="F46">
        <v>38414.370000000003</v>
      </c>
      <c r="G46">
        <v>178575.58</v>
      </c>
      <c r="J46">
        <v>-5000</v>
      </c>
      <c r="K46">
        <v>112780</v>
      </c>
      <c r="L46">
        <v>2759</v>
      </c>
      <c r="M46">
        <v>1665.05</v>
      </c>
      <c r="O46">
        <v>-341908.85</v>
      </c>
      <c r="P46">
        <v>-1074278.1100000001</v>
      </c>
      <c r="Q46">
        <v>1990390.15</v>
      </c>
      <c r="T46">
        <v>647072.41</v>
      </c>
      <c r="U46">
        <v>126000</v>
      </c>
      <c r="V46">
        <v>909.39</v>
      </c>
      <c r="X46">
        <v>420290</v>
      </c>
      <c r="Y46">
        <v>218898</v>
      </c>
      <c r="Z46">
        <v>655574</v>
      </c>
      <c r="AB46">
        <v>3240</v>
      </c>
      <c r="AC46">
        <v>661763.55000000005</v>
      </c>
      <c r="AD46">
        <v>164744.18</v>
      </c>
    </row>
    <row r="47" spans="1:33">
      <c r="A47" t="s">
        <v>3099</v>
      </c>
      <c r="B47">
        <v>465387.61</v>
      </c>
      <c r="C47">
        <v>0</v>
      </c>
      <c r="D47">
        <v>103332.53</v>
      </c>
      <c r="F47">
        <v>275449.49</v>
      </c>
      <c r="G47">
        <v>-27892.720000000001</v>
      </c>
      <c r="J47">
        <v>100000</v>
      </c>
      <c r="K47">
        <v>236890</v>
      </c>
      <c r="M47">
        <v>577.91</v>
      </c>
      <c r="P47">
        <v>-41549.97</v>
      </c>
      <c r="Q47">
        <v>498635.02</v>
      </c>
      <c r="T47">
        <v>657158.09</v>
      </c>
      <c r="U47">
        <v>111150</v>
      </c>
      <c r="V47">
        <v>1169.3699999999999</v>
      </c>
      <c r="X47">
        <v>607860</v>
      </c>
      <c r="Y47">
        <v>107000</v>
      </c>
      <c r="Z47">
        <v>929460</v>
      </c>
      <c r="AB47">
        <v>25475.8</v>
      </c>
      <c r="AC47">
        <v>473659.59</v>
      </c>
      <c r="AD47">
        <v>34018.120000000003</v>
      </c>
    </row>
    <row r="48" spans="1:33">
      <c r="A48" t="s">
        <v>3100</v>
      </c>
      <c r="B48">
        <v>128604.76</v>
      </c>
      <c r="C48">
        <v>0</v>
      </c>
      <c r="D48">
        <v>203669.55</v>
      </c>
      <c r="F48">
        <v>3</v>
      </c>
      <c r="G48">
        <v>-25670.880000000001</v>
      </c>
      <c r="K48">
        <v>14000</v>
      </c>
      <c r="M48">
        <v>0</v>
      </c>
      <c r="P48">
        <v>80501.86</v>
      </c>
      <c r="Q48">
        <v>452082.82</v>
      </c>
      <c r="T48">
        <v>567806.37</v>
      </c>
      <c r="U48">
        <v>156420</v>
      </c>
      <c r="V48">
        <v>277.75</v>
      </c>
      <c r="X48">
        <v>944530</v>
      </c>
      <c r="Y48">
        <v>117700</v>
      </c>
      <c r="Z48">
        <v>1444111.01</v>
      </c>
      <c r="AA48">
        <v>3190</v>
      </c>
      <c r="AB48">
        <v>9747.9</v>
      </c>
      <c r="AC48">
        <v>504588.42</v>
      </c>
      <c r="AD48">
        <v>43490.04</v>
      </c>
      <c r="AG48">
        <v>21585</v>
      </c>
    </row>
    <row r="49" spans="1:33">
      <c r="A49" t="s">
        <v>3101</v>
      </c>
      <c r="B49">
        <v>503208.75</v>
      </c>
      <c r="C49">
        <v>0</v>
      </c>
      <c r="D49">
        <v>34473</v>
      </c>
      <c r="F49">
        <v>2460828</v>
      </c>
      <c r="G49">
        <v>118475.64</v>
      </c>
      <c r="K49">
        <v>26980</v>
      </c>
      <c r="M49">
        <v>0</v>
      </c>
      <c r="P49">
        <v>-2271483.98</v>
      </c>
      <c r="Q49">
        <v>5378772.1500000004</v>
      </c>
      <c r="T49">
        <v>599044.01</v>
      </c>
      <c r="U49">
        <v>80725</v>
      </c>
      <c r="V49">
        <v>2191.0500000000002</v>
      </c>
      <c r="X49">
        <v>1155680</v>
      </c>
      <c r="Y49">
        <v>152200</v>
      </c>
      <c r="Z49">
        <v>1395802</v>
      </c>
      <c r="AB49">
        <v>12737.9</v>
      </c>
      <c r="AC49">
        <v>485139.46</v>
      </c>
      <c r="AD49">
        <v>113443.48</v>
      </c>
    </row>
    <row r="50" spans="1:33">
      <c r="A50" t="s">
        <v>3102</v>
      </c>
      <c r="B50">
        <v>210968.88</v>
      </c>
      <c r="C50">
        <v>0</v>
      </c>
      <c r="D50">
        <v>409202.05</v>
      </c>
      <c r="F50">
        <v>-222025.41</v>
      </c>
      <c r="G50">
        <v>-426533.27</v>
      </c>
      <c r="K50">
        <v>10400</v>
      </c>
      <c r="M50">
        <v>816</v>
      </c>
      <c r="N50">
        <v>4586</v>
      </c>
      <c r="P50">
        <v>-1745833.8</v>
      </c>
      <c r="Q50">
        <v>1780248.13</v>
      </c>
      <c r="T50">
        <v>713728.41</v>
      </c>
      <c r="U50">
        <v>57188</v>
      </c>
      <c r="V50">
        <v>1094.9100000000001</v>
      </c>
      <c r="X50">
        <v>1424820</v>
      </c>
      <c r="Y50">
        <v>151200</v>
      </c>
      <c r="Z50">
        <v>1813081</v>
      </c>
      <c r="AB50">
        <v>4000</v>
      </c>
      <c r="AC50">
        <v>446953.78</v>
      </c>
      <c r="AD50">
        <v>162600.62</v>
      </c>
    </row>
    <row r="51" spans="1:33">
      <c r="A51" t="s">
        <v>3103</v>
      </c>
      <c r="B51">
        <v>549113.02</v>
      </c>
      <c r="C51">
        <v>185736.76</v>
      </c>
      <c r="D51">
        <v>39300.400000000001</v>
      </c>
      <c r="F51">
        <v>846746.72</v>
      </c>
      <c r="G51">
        <v>297007.14</v>
      </c>
      <c r="K51">
        <v>1000</v>
      </c>
      <c r="L51">
        <v>57130</v>
      </c>
      <c r="M51">
        <v>924.6</v>
      </c>
      <c r="N51">
        <v>28800</v>
      </c>
      <c r="P51">
        <v>-948420.44</v>
      </c>
      <c r="Q51">
        <v>2690789.95</v>
      </c>
      <c r="T51">
        <v>861847.43</v>
      </c>
      <c r="U51">
        <v>34950</v>
      </c>
      <c r="V51">
        <v>1390.36</v>
      </c>
      <c r="X51">
        <v>1188890</v>
      </c>
      <c r="Y51">
        <v>31496</v>
      </c>
      <c r="Z51">
        <v>1353211.4</v>
      </c>
      <c r="AA51">
        <v>900</v>
      </c>
      <c r="AC51">
        <v>675512.46</v>
      </c>
      <c r="AD51">
        <v>1270</v>
      </c>
    </row>
    <row r="52" spans="1:33">
      <c r="A52" t="s">
        <v>3104</v>
      </c>
      <c r="B52">
        <v>801237.78</v>
      </c>
      <c r="C52">
        <v>10000</v>
      </c>
      <c r="D52">
        <v>173539.75</v>
      </c>
      <c r="F52">
        <v>354474.63</v>
      </c>
      <c r="G52">
        <v>-59618.23</v>
      </c>
      <c r="M52">
        <v>3196</v>
      </c>
      <c r="P52">
        <v>-840710.45</v>
      </c>
      <c r="Q52">
        <v>2057308.95</v>
      </c>
      <c r="T52">
        <v>594468.67000000004</v>
      </c>
      <c r="U52">
        <v>35200</v>
      </c>
      <c r="V52">
        <v>1038.9000000000001</v>
      </c>
      <c r="X52">
        <v>974810</v>
      </c>
      <c r="Y52">
        <v>29600</v>
      </c>
      <c r="Z52">
        <v>1087787.04</v>
      </c>
      <c r="AC52">
        <v>397812.47</v>
      </c>
      <c r="AD52">
        <v>89678.63</v>
      </c>
    </row>
    <row r="53" spans="1:33">
      <c r="A53" t="s">
        <v>3105</v>
      </c>
      <c r="B53">
        <v>164463.56</v>
      </c>
      <c r="C53">
        <v>0</v>
      </c>
      <c r="D53">
        <v>63454.79</v>
      </c>
      <c r="F53">
        <v>111172.35</v>
      </c>
      <c r="G53">
        <v>115171.79</v>
      </c>
      <c r="K53">
        <v>-140700</v>
      </c>
      <c r="M53">
        <v>-5771.29</v>
      </c>
      <c r="P53">
        <v>-1536534.27</v>
      </c>
      <c r="Q53">
        <v>1988049.06</v>
      </c>
      <c r="T53">
        <v>685877.54</v>
      </c>
      <c r="V53">
        <v>355.87</v>
      </c>
      <c r="X53">
        <v>371880</v>
      </c>
      <c r="Y53">
        <v>140700</v>
      </c>
      <c r="Z53">
        <v>593826</v>
      </c>
      <c r="AC53">
        <v>407546.95</v>
      </c>
      <c r="AD53">
        <v>48221.47</v>
      </c>
    </row>
    <row r="54" spans="1:33">
      <c r="A54" t="s">
        <v>3106</v>
      </c>
      <c r="B54">
        <v>85965.58</v>
      </c>
      <c r="C54">
        <v>0</v>
      </c>
      <c r="D54">
        <v>233747.38</v>
      </c>
      <c r="F54">
        <v>3129.42</v>
      </c>
      <c r="G54">
        <v>88321.3</v>
      </c>
      <c r="K54">
        <v>21590</v>
      </c>
      <c r="M54">
        <v>1281</v>
      </c>
      <c r="P54">
        <v>-1545421.4</v>
      </c>
      <c r="Q54">
        <v>1911374.52</v>
      </c>
      <c r="T54">
        <v>590589.22</v>
      </c>
      <c r="U54">
        <v>53800</v>
      </c>
      <c r="V54">
        <v>336.73</v>
      </c>
      <c r="X54">
        <v>1280060</v>
      </c>
      <c r="Y54">
        <v>130800</v>
      </c>
      <c r="Z54">
        <v>1659817</v>
      </c>
      <c r="AA54">
        <v>1500</v>
      </c>
      <c r="AC54">
        <v>334407.21000000002</v>
      </c>
      <c r="AD54">
        <v>37522.18</v>
      </c>
    </row>
    <row r="55" spans="1:33">
      <c r="A55" t="s">
        <v>3107</v>
      </c>
      <c r="B55">
        <v>474608.13</v>
      </c>
      <c r="C55">
        <v>0</v>
      </c>
      <c r="D55">
        <v>17053.39</v>
      </c>
      <c r="F55">
        <v>89575.97</v>
      </c>
      <c r="G55">
        <v>116629.83</v>
      </c>
      <c r="K55">
        <v>32715</v>
      </c>
      <c r="M55">
        <v>1284.2</v>
      </c>
      <c r="P55">
        <v>-1235904.1599999999</v>
      </c>
      <c r="Q55">
        <v>1946410.43</v>
      </c>
      <c r="S55">
        <v>992.25</v>
      </c>
      <c r="T55">
        <v>684562.52</v>
      </c>
      <c r="U55">
        <v>283500</v>
      </c>
      <c r="X55">
        <v>1056075</v>
      </c>
      <c r="Y55">
        <v>113700</v>
      </c>
      <c r="Z55">
        <v>1316058.97</v>
      </c>
      <c r="AA55">
        <v>4010</v>
      </c>
      <c r="AB55">
        <v>4108</v>
      </c>
      <c r="AC55">
        <v>798343.86</v>
      </c>
      <c r="AD55">
        <v>62947.09</v>
      </c>
    </row>
    <row r="56" spans="1:33">
      <c r="A56" t="s">
        <v>3108</v>
      </c>
      <c r="B56">
        <v>297002.83</v>
      </c>
      <c r="C56">
        <v>0</v>
      </c>
      <c r="D56">
        <v>42019.24</v>
      </c>
      <c r="F56">
        <v>291710.19</v>
      </c>
      <c r="G56">
        <v>76331.56</v>
      </c>
      <c r="K56">
        <v>23911.69</v>
      </c>
      <c r="M56">
        <v>920.04</v>
      </c>
      <c r="P56">
        <v>-515451.99</v>
      </c>
      <c r="Q56">
        <v>1372237.86</v>
      </c>
      <c r="T56">
        <v>654620.16000000003</v>
      </c>
      <c r="U56">
        <v>200200</v>
      </c>
      <c r="V56">
        <v>764.91</v>
      </c>
      <c r="X56">
        <v>628709.46</v>
      </c>
      <c r="Y56">
        <v>56100</v>
      </c>
      <c r="Z56">
        <v>764009.46</v>
      </c>
      <c r="AA56">
        <v>12720</v>
      </c>
      <c r="AC56">
        <v>763176.43</v>
      </c>
      <c r="AD56">
        <v>175042.42</v>
      </c>
    </row>
    <row r="57" spans="1:33">
      <c r="A57" t="s">
        <v>3109</v>
      </c>
      <c r="B57">
        <v>180293.56</v>
      </c>
      <c r="C57">
        <v>0</v>
      </c>
      <c r="D57">
        <v>70119.12</v>
      </c>
      <c r="F57">
        <v>17645.689999999999</v>
      </c>
      <c r="G57">
        <v>84711.02</v>
      </c>
      <c r="J57">
        <v>3000</v>
      </c>
      <c r="K57">
        <v>27395</v>
      </c>
      <c r="M57">
        <v>28.04</v>
      </c>
      <c r="P57">
        <v>-731115.29</v>
      </c>
      <c r="Q57">
        <v>1028783.07</v>
      </c>
      <c r="S57">
        <v>567.17999999999995</v>
      </c>
      <c r="T57">
        <v>898055.07</v>
      </c>
      <c r="U57">
        <v>90000</v>
      </c>
      <c r="X57">
        <v>605212</v>
      </c>
      <c r="Y57">
        <v>145500</v>
      </c>
      <c r="Z57">
        <v>803662.23</v>
      </c>
      <c r="AA57">
        <v>5560</v>
      </c>
      <c r="AB57">
        <v>580</v>
      </c>
      <c r="AC57">
        <v>867825.48</v>
      </c>
      <c r="AD57">
        <v>37027.97</v>
      </c>
    </row>
    <row r="58" spans="1:33">
      <c r="A58" t="s">
        <v>3110</v>
      </c>
      <c r="B58">
        <v>735022.65</v>
      </c>
      <c r="C58">
        <v>0</v>
      </c>
      <c r="D58">
        <v>22905.14</v>
      </c>
      <c r="F58">
        <v>60824.9</v>
      </c>
      <c r="G58">
        <v>39675.82</v>
      </c>
      <c r="J58">
        <v>2000</v>
      </c>
      <c r="K58">
        <v>32441.87</v>
      </c>
      <c r="M58">
        <v>1110.69</v>
      </c>
      <c r="P58">
        <v>148458.21</v>
      </c>
      <c r="Q58">
        <v>566631.65</v>
      </c>
      <c r="T58">
        <v>956520.37</v>
      </c>
      <c r="U58">
        <v>290500</v>
      </c>
      <c r="V58">
        <v>1810.74</v>
      </c>
      <c r="X58">
        <v>777572.39</v>
      </c>
      <c r="Y58">
        <v>90200</v>
      </c>
      <c r="Z58">
        <v>1004095.39</v>
      </c>
      <c r="AA58">
        <v>8960</v>
      </c>
      <c r="AB58">
        <v>660</v>
      </c>
      <c r="AC58">
        <v>969037.17</v>
      </c>
      <c r="AD58">
        <v>26064.85</v>
      </c>
    </row>
    <row r="59" spans="1:33">
      <c r="A59" t="s">
        <v>3111</v>
      </c>
      <c r="B59">
        <v>186708.2</v>
      </c>
      <c r="C59">
        <v>0</v>
      </c>
      <c r="D59">
        <v>22438.42</v>
      </c>
      <c r="F59">
        <v>1126915.08</v>
      </c>
      <c r="G59">
        <v>199840.46</v>
      </c>
      <c r="K59">
        <v>8229</v>
      </c>
      <c r="M59">
        <v>208</v>
      </c>
      <c r="P59">
        <v>-1409197.29</v>
      </c>
      <c r="Q59">
        <v>1787234.17</v>
      </c>
      <c r="T59">
        <v>577689.30000000005</v>
      </c>
      <c r="U59">
        <v>223000</v>
      </c>
      <c r="V59">
        <v>389.78</v>
      </c>
      <c r="X59">
        <v>1978187.34</v>
      </c>
      <c r="Y59">
        <v>133040</v>
      </c>
      <c r="Z59">
        <v>938986.34</v>
      </c>
      <c r="AA59">
        <v>12830</v>
      </c>
      <c r="AB59">
        <v>350</v>
      </c>
      <c r="AC59">
        <v>565526.29</v>
      </c>
      <c r="AD59">
        <v>245185.51</v>
      </c>
    </row>
    <row r="60" spans="1:33">
      <c r="A60" t="s">
        <v>3112</v>
      </c>
      <c r="B60">
        <v>99638.81</v>
      </c>
      <c r="C60">
        <v>0</v>
      </c>
      <c r="D60">
        <v>44658.5</v>
      </c>
      <c r="F60">
        <v>1922975.44</v>
      </c>
      <c r="G60">
        <v>154310.32</v>
      </c>
      <c r="K60">
        <v>34576.26</v>
      </c>
      <c r="M60">
        <v>565</v>
      </c>
      <c r="P60">
        <v>-1598096.62</v>
      </c>
      <c r="Q60">
        <v>3909726.18</v>
      </c>
      <c r="T60">
        <v>673326.02</v>
      </c>
      <c r="U60">
        <v>301000</v>
      </c>
      <c r="V60">
        <v>279.61</v>
      </c>
      <c r="X60">
        <v>1328334</v>
      </c>
      <c r="Y60">
        <v>179300</v>
      </c>
      <c r="Z60">
        <v>1571516</v>
      </c>
      <c r="AA60">
        <v>15510</v>
      </c>
      <c r="AB60">
        <v>1028</v>
      </c>
      <c r="AC60">
        <v>859471.63</v>
      </c>
      <c r="AD60">
        <v>159901.75</v>
      </c>
    </row>
    <row r="61" spans="1:33">
      <c r="A61" t="s">
        <v>3113</v>
      </c>
      <c r="B61">
        <v>412872.18</v>
      </c>
      <c r="C61">
        <v>0</v>
      </c>
      <c r="D61">
        <v>36095.15</v>
      </c>
      <c r="F61">
        <v>57983.91</v>
      </c>
      <c r="G61">
        <v>837610.24</v>
      </c>
      <c r="J61">
        <v>3000</v>
      </c>
      <c r="K61">
        <v>34625</v>
      </c>
      <c r="M61">
        <v>28.03</v>
      </c>
      <c r="P61">
        <v>-1299964.49</v>
      </c>
      <c r="Q61">
        <v>2469567.41</v>
      </c>
      <c r="S61">
        <v>979.66</v>
      </c>
      <c r="T61">
        <v>916721.35</v>
      </c>
      <c r="U61">
        <v>85525</v>
      </c>
      <c r="X61">
        <v>1232633.57</v>
      </c>
      <c r="Y61">
        <v>98600</v>
      </c>
      <c r="Z61">
        <v>1489151.57</v>
      </c>
      <c r="AA61">
        <v>12760</v>
      </c>
      <c r="AB61">
        <v>1120</v>
      </c>
      <c r="AC61">
        <v>523828.2</v>
      </c>
      <c r="AD61">
        <v>170294.28</v>
      </c>
    </row>
    <row r="62" spans="1:33">
      <c r="A62" t="s">
        <v>3182</v>
      </c>
      <c r="B62">
        <v>320496.11</v>
      </c>
      <c r="C62">
        <v>0</v>
      </c>
      <c r="D62">
        <v>70396.72</v>
      </c>
      <c r="F62">
        <v>324379.59999999998</v>
      </c>
      <c r="G62">
        <v>156569.81</v>
      </c>
      <c r="J62">
        <v>3000</v>
      </c>
      <c r="K62">
        <v>25325</v>
      </c>
      <c r="M62">
        <v>1044.29</v>
      </c>
      <c r="O62">
        <v>-204294.74</v>
      </c>
      <c r="P62">
        <v>-1134743.55</v>
      </c>
      <c r="Q62">
        <v>2114448.44</v>
      </c>
      <c r="T62">
        <v>652419.14</v>
      </c>
      <c r="U62">
        <v>269700</v>
      </c>
      <c r="V62">
        <v>651.05999999999995</v>
      </c>
      <c r="X62">
        <v>1317264.54</v>
      </c>
      <c r="Y62">
        <v>106900</v>
      </c>
      <c r="Z62">
        <v>1467164.54</v>
      </c>
      <c r="AA62">
        <v>3600</v>
      </c>
      <c r="AC62">
        <v>685720</v>
      </c>
      <c r="AD62">
        <v>115947.4</v>
      </c>
      <c r="AG62">
        <v>7440</v>
      </c>
    </row>
    <row r="63" spans="1:33">
      <c r="A63" t="s">
        <v>3185</v>
      </c>
      <c r="B63">
        <v>225356.02</v>
      </c>
      <c r="C63">
        <v>0</v>
      </c>
      <c r="D63">
        <v>7456</v>
      </c>
      <c r="F63">
        <v>1592728.6</v>
      </c>
      <c r="G63">
        <v>85446.13</v>
      </c>
      <c r="K63">
        <v>27825</v>
      </c>
      <c r="M63">
        <v>0</v>
      </c>
      <c r="P63">
        <v>-883155.8</v>
      </c>
      <c r="Q63">
        <v>2791483.6</v>
      </c>
      <c r="T63">
        <v>675966.31</v>
      </c>
      <c r="U63">
        <v>312000</v>
      </c>
      <c r="V63">
        <v>590.45000000000005</v>
      </c>
      <c r="X63">
        <v>1622366</v>
      </c>
      <c r="Y63">
        <v>16500</v>
      </c>
      <c r="Z63">
        <v>1869046</v>
      </c>
      <c r="AA63">
        <v>6760</v>
      </c>
      <c r="AB63">
        <v>1190</v>
      </c>
      <c r="AC63">
        <v>650903.49</v>
      </c>
      <c r="AD63">
        <v>124689.32</v>
      </c>
    </row>
    <row r="64" spans="1:33">
      <c r="A64" t="s">
        <v>3114</v>
      </c>
      <c r="B64">
        <v>936377.77</v>
      </c>
      <c r="C64">
        <v>0</v>
      </c>
      <c r="D64">
        <v>411214</v>
      </c>
      <c r="F64">
        <v>291136.69</v>
      </c>
      <c r="G64">
        <v>154235.19</v>
      </c>
      <c r="K64">
        <v>7950</v>
      </c>
      <c r="L64">
        <v>71425</v>
      </c>
      <c r="M64">
        <v>693</v>
      </c>
      <c r="P64">
        <v>-162730.41</v>
      </c>
      <c r="Q64">
        <v>1683662.57</v>
      </c>
      <c r="T64">
        <v>799719.25</v>
      </c>
      <c r="U64">
        <v>26395</v>
      </c>
      <c r="V64">
        <v>2177.52</v>
      </c>
      <c r="X64">
        <v>2533854.9</v>
      </c>
      <c r="Y64">
        <v>116800</v>
      </c>
      <c r="Z64">
        <v>2803010.9</v>
      </c>
      <c r="AA64">
        <v>6522.6</v>
      </c>
      <c r="AC64">
        <v>395794.3</v>
      </c>
      <c r="AD64">
        <v>81655.38</v>
      </c>
    </row>
    <row r="65" spans="1:33">
      <c r="A65" t="s">
        <v>3115</v>
      </c>
      <c r="B65">
        <v>672894.66</v>
      </c>
      <c r="C65">
        <v>0</v>
      </c>
      <c r="D65">
        <v>47237.72</v>
      </c>
      <c r="F65">
        <v>5</v>
      </c>
      <c r="G65">
        <v>337406.8</v>
      </c>
      <c r="K65">
        <v>15950</v>
      </c>
      <c r="L65">
        <v>74250</v>
      </c>
      <c r="M65">
        <v>242</v>
      </c>
      <c r="O65">
        <v>-239565.73</v>
      </c>
      <c r="P65">
        <v>31279.25</v>
      </c>
      <c r="Q65">
        <v>1188971.67</v>
      </c>
      <c r="T65">
        <v>705140</v>
      </c>
      <c r="U65">
        <v>46800</v>
      </c>
      <c r="V65">
        <v>1670.98</v>
      </c>
      <c r="X65">
        <v>823420.03</v>
      </c>
      <c r="Y65">
        <v>126683.82</v>
      </c>
      <c r="Z65">
        <v>1105537.8500000001</v>
      </c>
      <c r="AA65">
        <v>15456</v>
      </c>
      <c r="AC65">
        <v>480161.17</v>
      </c>
      <c r="AD65">
        <v>116142.82</v>
      </c>
    </row>
    <row r="66" spans="1:33">
      <c r="A66" t="s">
        <v>3116</v>
      </c>
      <c r="B66">
        <v>395040.43</v>
      </c>
      <c r="C66">
        <v>0</v>
      </c>
      <c r="D66">
        <v>71765.48</v>
      </c>
      <c r="F66">
        <v>393993.79</v>
      </c>
      <c r="G66">
        <v>251801.74</v>
      </c>
      <c r="K66">
        <v>17332.11</v>
      </c>
      <c r="M66">
        <v>251</v>
      </c>
      <c r="P66">
        <v>-725102.88</v>
      </c>
      <c r="Q66">
        <v>2121250.9300000002</v>
      </c>
      <c r="S66">
        <v>1431.65</v>
      </c>
      <c r="T66">
        <v>868341.42</v>
      </c>
      <c r="U66">
        <v>33310</v>
      </c>
      <c r="X66">
        <v>1122008.5</v>
      </c>
      <c r="Y66">
        <v>38500</v>
      </c>
      <c r="Z66">
        <v>1496918.5</v>
      </c>
      <c r="AB66">
        <v>3960</v>
      </c>
      <c r="AC66">
        <v>597674.17000000004</v>
      </c>
      <c r="AD66">
        <v>266168.62</v>
      </c>
    </row>
    <row r="67" spans="1:33">
      <c r="A67" t="s">
        <v>3117</v>
      </c>
      <c r="B67">
        <v>295417.59000000003</v>
      </c>
      <c r="C67">
        <v>55000</v>
      </c>
      <c r="D67">
        <v>254288.25</v>
      </c>
      <c r="F67">
        <v>8</v>
      </c>
      <c r="G67">
        <v>453219.73</v>
      </c>
      <c r="K67">
        <v>0</v>
      </c>
      <c r="L67">
        <v>5800</v>
      </c>
      <c r="M67">
        <v>1088</v>
      </c>
      <c r="O67">
        <v>165092.32999999999</v>
      </c>
      <c r="P67">
        <v>-580446.99</v>
      </c>
      <c r="Q67">
        <v>1374864.38</v>
      </c>
      <c r="S67">
        <v>28.71</v>
      </c>
      <c r="T67">
        <v>1212729.31</v>
      </c>
      <c r="U67">
        <v>108445</v>
      </c>
      <c r="V67">
        <v>933.47</v>
      </c>
      <c r="X67">
        <v>1341977.8999999999</v>
      </c>
      <c r="Y67">
        <v>163200</v>
      </c>
      <c r="Z67">
        <v>1987602.9</v>
      </c>
      <c r="AC67">
        <v>602017.42000000004</v>
      </c>
      <c r="AD67">
        <v>146158.22</v>
      </c>
    </row>
    <row r="68" spans="1:33">
      <c r="A68" t="s">
        <v>3118</v>
      </c>
      <c r="B68">
        <v>491785.67</v>
      </c>
      <c r="C68">
        <v>0</v>
      </c>
      <c r="D68">
        <v>112414.69</v>
      </c>
      <c r="F68">
        <v>285647.07</v>
      </c>
      <c r="G68">
        <v>852008.78</v>
      </c>
      <c r="K68">
        <v>123300</v>
      </c>
      <c r="L68">
        <v>30000</v>
      </c>
      <c r="M68">
        <v>1078</v>
      </c>
      <c r="P68">
        <v>-1171882.6499999999</v>
      </c>
      <c r="Q68">
        <v>2680574.06</v>
      </c>
      <c r="T68">
        <v>1948734.06</v>
      </c>
      <c r="V68">
        <v>1582.18</v>
      </c>
      <c r="X68">
        <v>3074768.3</v>
      </c>
      <c r="Y68">
        <v>237200</v>
      </c>
      <c r="Z68">
        <v>3945958.82</v>
      </c>
      <c r="AA68">
        <v>13245.2</v>
      </c>
      <c r="AC68">
        <v>769377.39</v>
      </c>
      <c r="AD68">
        <v>454916.33</v>
      </c>
    </row>
    <row r="69" spans="1:33">
      <c r="A69" t="s">
        <v>3119</v>
      </c>
      <c r="B69">
        <v>648380.36</v>
      </c>
      <c r="C69">
        <v>5000</v>
      </c>
      <c r="D69">
        <v>149645.43</v>
      </c>
      <c r="F69">
        <v>10718.93</v>
      </c>
      <c r="G69">
        <v>425825.68</v>
      </c>
      <c r="K69">
        <v>0</v>
      </c>
      <c r="L69">
        <v>4020</v>
      </c>
      <c r="M69">
        <v>2990.1</v>
      </c>
      <c r="N69">
        <v>5000</v>
      </c>
      <c r="P69">
        <v>-1038022.45</v>
      </c>
      <c r="Q69">
        <v>2191965</v>
      </c>
      <c r="T69">
        <v>646531.81999999995</v>
      </c>
      <c r="U69">
        <v>2128</v>
      </c>
      <c r="V69">
        <v>1991.5</v>
      </c>
      <c r="X69">
        <v>1119630</v>
      </c>
      <c r="Y69">
        <v>409200</v>
      </c>
      <c r="Z69">
        <v>1488505.97</v>
      </c>
      <c r="AA69">
        <v>3770</v>
      </c>
      <c r="AB69">
        <v>5984</v>
      </c>
      <c r="AC69">
        <v>545818.09</v>
      </c>
      <c r="AD69">
        <v>49785.51</v>
      </c>
      <c r="AG69">
        <v>12000</v>
      </c>
    </row>
    <row r="70" spans="1:33">
      <c r="A70" t="s">
        <v>3120</v>
      </c>
      <c r="B70">
        <v>778894.91</v>
      </c>
      <c r="C70">
        <v>0</v>
      </c>
      <c r="D70">
        <v>100032.66</v>
      </c>
      <c r="F70">
        <v>24958.76</v>
      </c>
      <c r="G70">
        <v>440527.3</v>
      </c>
      <c r="K70">
        <v>5700</v>
      </c>
      <c r="M70">
        <v>207</v>
      </c>
      <c r="P70">
        <v>-1045609.05</v>
      </c>
      <c r="Q70">
        <v>1302561.3500000001</v>
      </c>
      <c r="S70">
        <v>159.02000000000001</v>
      </c>
      <c r="T70">
        <v>2127678.91</v>
      </c>
      <c r="U70">
        <v>7530</v>
      </c>
      <c r="V70">
        <v>1632.67</v>
      </c>
      <c r="X70">
        <v>806476.14</v>
      </c>
      <c r="Z70">
        <v>1047036.23</v>
      </c>
      <c r="AB70">
        <v>660</v>
      </c>
      <c r="AC70">
        <v>661327.03</v>
      </c>
      <c r="AD70">
        <v>152899.15</v>
      </c>
    </row>
    <row r="71" spans="1:33">
      <c r="A71" t="s">
        <v>3121</v>
      </c>
      <c r="B71">
        <v>765760.51</v>
      </c>
      <c r="C71">
        <v>0</v>
      </c>
      <c r="D71">
        <v>80260.92</v>
      </c>
      <c r="F71">
        <v>358399.81</v>
      </c>
      <c r="G71">
        <v>285425.99</v>
      </c>
      <c r="K71">
        <v>5850</v>
      </c>
      <c r="L71">
        <v>84590</v>
      </c>
      <c r="M71">
        <v>1163.5</v>
      </c>
      <c r="P71">
        <v>-192016.16</v>
      </c>
      <c r="Q71">
        <v>1726865.73</v>
      </c>
      <c r="S71">
        <v>1003.58</v>
      </c>
      <c r="T71">
        <v>1004799.77</v>
      </c>
      <c r="U71">
        <v>241860</v>
      </c>
      <c r="V71">
        <v>2086.4</v>
      </c>
      <c r="X71">
        <v>1553239.9</v>
      </c>
      <c r="Y71">
        <v>181200</v>
      </c>
      <c r="Z71">
        <v>2156212.9</v>
      </c>
      <c r="AA71">
        <v>1320</v>
      </c>
      <c r="AB71">
        <v>2356</v>
      </c>
      <c r="AC71">
        <v>871504.95</v>
      </c>
      <c r="AD71">
        <v>89401.64</v>
      </c>
    </row>
    <row r="72" spans="1:33">
      <c r="A72" t="s">
        <v>3122</v>
      </c>
      <c r="B72">
        <v>389089.85</v>
      </c>
      <c r="C72">
        <v>0</v>
      </c>
      <c r="D72">
        <v>201676.66</v>
      </c>
      <c r="F72">
        <v>194307.24</v>
      </c>
      <c r="G72">
        <v>417589.07</v>
      </c>
      <c r="K72">
        <v>6150</v>
      </c>
      <c r="L72">
        <v>96900</v>
      </c>
      <c r="M72">
        <v>0</v>
      </c>
      <c r="P72">
        <v>-60838</v>
      </c>
      <c r="Q72">
        <v>1340923.19</v>
      </c>
      <c r="T72">
        <v>635453.64</v>
      </c>
      <c r="U72">
        <v>223850</v>
      </c>
      <c r="V72">
        <v>1126.05</v>
      </c>
      <c r="X72">
        <v>2067301.7</v>
      </c>
      <c r="Y72">
        <v>474000</v>
      </c>
      <c r="Z72">
        <v>2659296.7000000002</v>
      </c>
      <c r="AA72">
        <v>7800</v>
      </c>
      <c r="AC72">
        <v>746090.7</v>
      </c>
      <c r="AD72">
        <v>169016.36</v>
      </c>
    </row>
    <row r="73" spans="1:33">
      <c r="A73" t="s">
        <v>3123</v>
      </c>
      <c r="B73">
        <v>652286.25</v>
      </c>
      <c r="C73">
        <v>0</v>
      </c>
      <c r="D73">
        <v>227009.7</v>
      </c>
      <c r="F73">
        <v>564665.19999999995</v>
      </c>
      <c r="G73">
        <v>177068.01</v>
      </c>
      <c r="J73">
        <v>0</v>
      </c>
      <c r="K73">
        <v>11112.22</v>
      </c>
      <c r="L73">
        <v>129954</v>
      </c>
      <c r="M73">
        <v>10730</v>
      </c>
      <c r="P73">
        <v>189188.58</v>
      </c>
      <c r="Q73">
        <v>1494202.14</v>
      </c>
      <c r="T73">
        <v>872296.38</v>
      </c>
      <c r="U73">
        <v>41000</v>
      </c>
      <c r="V73">
        <v>1642.22</v>
      </c>
      <c r="X73">
        <v>1475079.6</v>
      </c>
      <c r="Y73">
        <v>176400</v>
      </c>
      <c r="Z73">
        <v>1915727.63</v>
      </c>
      <c r="AA73">
        <v>14085.2</v>
      </c>
      <c r="AC73">
        <v>634922.15</v>
      </c>
      <c r="AD73">
        <v>215841</v>
      </c>
    </row>
    <row r="74" spans="1:33">
      <c r="A74" t="s">
        <v>3124</v>
      </c>
      <c r="B74">
        <v>802752.65</v>
      </c>
      <c r="C74">
        <v>0</v>
      </c>
      <c r="D74">
        <v>73181.350000000006</v>
      </c>
      <c r="F74">
        <v>1902133.67</v>
      </c>
      <c r="G74">
        <v>598860.5</v>
      </c>
      <c r="K74">
        <v>0</v>
      </c>
      <c r="L74">
        <v>37106.9</v>
      </c>
      <c r="M74">
        <v>377.9</v>
      </c>
      <c r="P74">
        <v>2684970.04</v>
      </c>
      <c r="Q74">
        <v>464694.52</v>
      </c>
      <c r="T74">
        <v>610499.24</v>
      </c>
      <c r="U74">
        <v>176413.1</v>
      </c>
      <c r="V74">
        <v>2044.96</v>
      </c>
      <c r="X74">
        <v>1484903.6</v>
      </c>
      <c r="Y74">
        <v>481800</v>
      </c>
      <c r="Z74">
        <v>1755464.6</v>
      </c>
      <c r="AA74">
        <v>4960</v>
      </c>
      <c r="AC74">
        <v>555777.39</v>
      </c>
      <c r="AD74">
        <v>249680.1</v>
      </c>
    </row>
    <row r="75" spans="1:33">
      <c r="A75" t="s">
        <v>3125</v>
      </c>
      <c r="B75">
        <v>713626.85</v>
      </c>
      <c r="C75">
        <v>0</v>
      </c>
      <c r="D75">
        <v>105628.64</v>
      </c>
      <c r="F75">
        <v>1102168.76</v>
      </c>
      <c r="G75">
        <v>158883.97</v>
      </c>
      <c r="K75">
        <v>0</v>
      </c>
      <c r="L75">
        <v>70020</v>
      </c>
      <c r="M75">
        <v>0</v>
      </c>
      <c r="P75">
        <v>1375394.05</v>
      </c>
      <c r="Q75">
        <v>961521.58</v>
      </c>
      <c r="T75">
        <v>714878.77</v>
      </c>
      <c r="U75">
        <v>195710</v>
      </c>
      <c r="V75">
        <v>1689.96</v>
      </c>
      <c r="X75">
        <v>1790189.7</v>
      </c>
      <c r="Y75">
        <v>255400</v>
      </c>
      <c r="Z75">
        <v>2331130.7000000002</v>
      </c>
      <c r="AA75">
        <v>8176</v>
      </c>
      <c r="AC75">
        <v>729742.34</v>
      </c>
      <c r="AD75">
        <v>215446.8</v>
      </c>
    </row>
    <row r="76" spans="1:33">
      <c r="A76" t="s">
        <v>3126</v>
      </c>
      <c r="B76">
        <v>761888.31</v>
      </c>
      <c r="C76">
        <v>0</v>
      </c>
      <c r="D76">
        <v>70455.67</v>
      </c>
      <c r="F76">
        <v>1494475.87</v>
      </c>
      <c r="G76">
        <v>680323.86</v>
      </c>
      <c r="K76">
        <v>22550</v>
      </c>
      <c r="L76">
        <v>0</v>
      </c>
      <c r="M76">
        <v>626</v>
      </c>
      <c r="P76">
        <v>358846.46</v>
      </c>
      <c r="Q76">
        <v>2317512.06</v>
      </c>
      <c r="T76">
        <v>1277386.33</v>
      </c>
      <c r="U76">
        <v>243840</v>
      </c>
      <c r="V76">
        <v>2067.2600000000002</v>
      </c>
      <c r="X76">
        <v>1058765.7</v>
      </c>
      <c r="Y76">
        <v>218400</v>
      </c>
      <c r="Z76">
        <v>1556061.7</v>
      </c>
      <c r="AA76">
        <v>39960</v>
      </c>
      <c r="AC76">
        <v>667680.62</v>
      </c>
      <c r="AD76">
        <v>229147.78</v>
      </c>
    </row>
    <row r="77" spans="1:33">
      <c r="A77" t="s">
        <v>3127</v>
      </c>
      <c r="B77">
        <v>791430.72</v>
      </c>
      <c r="C77">
        <v>0</v>
      </c>
      <c r="D77">
        <v>22046.09</v>
      </c>
      <c r="F77">
        <v>449501.41</v>
      </c>
      <c r="G77">
        <v>283815.37</v>
      </c>
      <c r="K77">
        <v>36410.75</v>
      </c>
      <c r="L77">
        <v>276110</v>
      </c>
      <c r="M77">
        <v>247</v>
      </c>
      <c r="P77">
        <v>-1065259.42</v>
      </c>
      <c r="Q77">
        <v>2233839.69</v>
      </c>
      <c r="T77">
        <v>733027.83</v>
      </c>
      <c r="U77">
        <v>152200</v>
      </c>
      <c r="V77">
        <v>1832.04</v>
      </c>
      <c r="X77">
        <v>1423124.48</v>
      </c>
      <c r="Y77">
        <v>353300</v>
      </c>
      <c r="Z77">
        <v>1809091.48</v>
      </c>
      <c r="AA77">
        <v>1500</v>
      </c>
      <c r="AC77">
        <v>586768.73</v>
      </c>
      <c r="AD77">
        <v>200678.57</v>
      </c>
    </row>
    <row r="78" spans="1:33">
      <c r="A78" t="s">
        <v>3183</v>
      </c>
      <c r="B78">
        <v>544803.06000000006</v>
      </c>
      <c r="C78">
        <v>0</v>
      </c>
      <c r="D78">
        <v>57240.34</v>
      </c>
      <c r="F78">
        <v>176713.65</v>
      </c>
      <c r="G78">
        <v>525110.77</v>
      </c>
      <c r="K78">
        <v>0</v>
      </c>
      <c r="M78">
        <v>906</v>
      </c>
      <c r="P78">
        <v>-982756.68</v>
      </c>
      <c r="Q78">
        <v>2560558.21</v>
      </c>
      <c r="T78">
        <v>611758.28</v>
      </c>
      <c r="U78">
        <v>40000</v>
      </c>
      <c r="V78">
        <v>1655.55</v>
      </c>
      <c r="X78">
        <v>1519604.6</v>
      </c>
      <c r="Y78">
        <v>105609.7</v>
      </c>
      <c r="Z78">
        <v>1845810.45</v>
      </c>
      <c r="AA78">
        <v>360</v>
      </c>
      <c r="AB78">
        <v>300</v>
      </c>
      <c r="AC78">
        <v>588506.91</v>
      </c>
      <c r="AD78">
        <v>118490.48</v>
      </c>
    </row>
    <row r="79" spans="1:33">
      <c r="A79" t="s">
        <v>3128</v>
      </c>
      <c r="B79">
        <v>317191.59000000003</v>
      </c>
      <c r="C79">
        <v>8485</v>
      </c>
      <c r="D79">
        <v>19747.810000000001</v>
      </c>
      <c r="F79">
        <v>379783.73</v>
      </c>
      <c r="G79">
        <v>695314.28</v>
      </c>
      <c r="K79">
        <v>-142914.63</v>
      </c>
      <c r="L79">
        <v>108454</v>
      </c>
      <c r="M79">
        <v>-994</v>
      </c>
      <c r="P79">
        <v>22471.66</v>
      </c>
      <c r="Q79">
        <v>1212676.51</v>
      </c>
      <c r="T79">
        <v>897700.96</v>
      </c>
      <c r="U79">
        <v>152616</v>
      </c>
      <c r="V79">
        <v>665.46</v>
      </c>
      <c r="X79">
        <v>1658690</v>
      </c>
      <c r="Y79">
        <v>54000</v>
      </c>
      <c r="Z79">
        <v>1981390.2</v>
      </c>
      <c r="AB79">
        <v>40111.360000000001</v>
      </c>
      <c r="AC79">
        <v>461432.76</v>
      </c>
      <c r="AD79">
        <v>29908.23</v>
      </c>
      <c r="AG79">
        <v>30001</v>
      </c>
    </row>
    <row r="80" spans="1:33">
      <c r="A80" t="s">
        <v>3129</v>
      </c>
      <c r="B80">
        <v>307099.38</v>
      </c>
      <c r="C80">
        <v>5475</v>
      </c>
      <c r="D80">
        <v>67991.94</v>
      </c>
      <c r="F80">
        <v>66537.86</v>
      </c>
      <c r="G80">
        <v>145829.14000000001</v>
      </c>
      <c r="K80">
        <v>281290</v>
      </c>
      <c r="L80">
        <v>172500</v>
      </c>
      <c r="M80">
        <v>999.2</v>
      </c>
      <c r="P80">
        <v>-1162542.96</v>
      </c>
      <c r="Q80">
        <v>1431387.54</v>
      </c>
      <c r="T80">
        <v>807242.57</v>
      </c>
      <c r="V80">
        <v>363.54</v>
      </c>
      <c r="X80">
        <v>1755120</v>
      </c>
      <c r="Z80">
        <v>2042011</v>
      </c>
      <c r="AA80">
        <v>9400</v>
      </c>
      <c r="AC80">
        <v>502330.93</v>
      </c>
      <c r="AD80">
        <v>139665.19</v>
      </c>
      <c r="AG80">
        <v>19.45</v>
      </c>
    </row>
    <row r="81" spans="1:33">
      <c r="A81" t="s">
        <v>3130</v>
      </c>
      <c r="B81">
        <v>432511.11</v>
      </c>
      <c r="C81">
        <v>0</v>
      </c>
      <c r="D81">
        <v>14430.7</v>
      </c>
      <c r="F81">
        <v>352216.24</v>
      </c>
      <c r="G81">
        <v>873827.16</v>
      </c>
      <c r="J81">
        <v>-75000</v>
      </c>
      <c r="K81">
        <v>67828.509999999995</v>
      </c>
      <c r="L81">
        <v>81850</v>
      </c>
      <c r="M81">
        <v>13090.91</v>
      </c>
      <c r="P81">
        <v>-372161.7</v>
      </c>
      <c r="Q81">
        <v>2041384.85</v>
      </c>
      <c r="T81">
        <v>953433.37</v>
      </c>
      <c r="U81">
        <v>113890</v>
      </c>
      <c r="V81">
        <v>676.86</v>
      </c>
      <c r="X81">
        <v>1505760</v>
      </c>
      <c r="Y81">
        <v>117600</v>
      </c>
      <c r="Z81">
        <v>2106556.42</v>
      </c>
      <c r="AB81">
        <v>23512</v>
      </c>
      <c r="AC81">
        <v>451826.69</v>
      </c>
      <c r="AD81">
        <v>163472.48000000001</v>
      </c>
      <c r="AG81">
        <v>30000</v>
      </c>
    </row>
    <row r="82" spans="1:33">
      <c r="A82" t="s">
        <v>3131</v>
      </c>
      <c r="B82">
        <v>145189.39000000001</v>
      </c>
      <c r="C82">
        <v>0</v>
      </c>
      <c r="D82">
        <v>103696.06</v>
      </c>
      <c r="F82">
        <v>414418.1</v>
      </c>
      <c r="G82">
        <v>364339.02</v>
      </c>
      <c r="K82">
        <v>5700</v>
      </c>
      <c r="L82">
        <v>73114.820000000007</v>
      </c>
      <c r="M82">
        <v>21519.53</v>
      </c>
      <c r="P82">
        <v>-308058.27</v>
      </c>
      <c r="Q82">
        <v>1173118.0900000001</v>
      </c>
      <c r="T82">
        <v>771781.39</v>
      </c>
      <c r="U82">
        <v>45000</v>
      </c>
      <c r="V82">
        <v>258.5</v>
      </c>
      <c r="X82">
        <v>1606340</v>
      </c>
      <c r="Y82">
        <v>162000</v>
      </c>
      <c r="Z82">
        <v>1917803</v>
      </c>
      <c r="AB82">
        <v>1035</v>
      </c>
      <c r="AC82">
        <v>513399.89</v>
      </c>
      <c r="AD82">
        <v>83886.88</v>
      </c>
      <c r="AG82">
        <v>7006.72</v>
      </c>
    </row>
    <row r="83" spans="1:33">
      <c r="A83" t="s">
        <v>3132</v>
      </c>
      <c r="B83">
        <v>525071.4</v>
      </c>
      <c r="C83">
        <v>0</v>
      </c>
      <c r="D83">
        <v>13029.32</v>
      </c>
      <c r="F83">
        <v>476453.62</v>
      </c>
      <c r="G83">
        <v>184415.43</v>
      </c>
      <c r="L83">
        <v>-196890</v>
      </c>
      <c r="M83">
        <v>0</v>
      </c>
      <c r="P83">
        <v>-15817.01</v>
      </c>
      <c r="Q83">
        <v>1745362.84</v>
      </c>
      <c r="T83">
        <v>563861.84</v>
      </c>
      <c r="U83">
        <v>495780</v>
      </c>
      <c r="V83">
        <v>2202.08</v>
      </c>
      <c r="X83">
        <v>1704480</v>
      </c>
      <c r="Y83">
        <v>160800</v>
      </c>
      <c r="Z83">
        <v>2092423</v>
      </c>
      <c r="AB83">
        <v>22940</v>
      </c>
      <c r="AC83">
        <v>840294.09</v>
      </c>
      <c r="AD83">
        <v>255152.89</v>
      </c>
      <c r="AG83">
        <v>50000</v>
      </c>
    </row>
    <row r="84" spans="1:33">
      <c r="A84" t="s">
        <v>3133</v>
      </c>
      <c r="B84">
        <v>332398.75</v>
      </c>
      <c r="C84">
        <v>93233.74</v>
      </c>
      <c r="D84">
        <v>34262.11</v>
      </c>
      <c r="F84">
        <v>972339.53</v>
      </c>
      <c r="G84">
        <v>396468.64</v>
      </c>
      <c r="K84">
        <v>32465.72</v>
      </c>
      <c r="M84">
        <v>145.76</v>
      </c>
      <c r="P84">
        <v>-155564.79</v>
      </c>
      <c r="Q84">
        <v>1929262.58</v>
      </c>
      <c r="S84">
        <v>131.1</v>
      </c>
      <c r="T84">
        <v>946544.58</v>
      </c>
      <c r="U84">
        <v>183225</v>
      </c>
      <c r="V84">
        <v>674.68</v>
      </c>
      <c r="X84">
        <v>1557720</v>
      </c>
      <c r="Y84">
        <v>16148.5</v>
      </c>
      <c r="Z84">
        <v>1870797</v>
      </c>
      <c r="AA84">
        <v>22000</v>
      </c>
      <c r="AB84">
        <v>488</v>
      </c>
      <c r="AC84">
        <v>590009.11</v>
      </c>
      <c r="AD84">
        <v>196192.12</v>
      </c>
      <c r="AG84">
        <v>2564.13</v>
      </c>
    </row>
    <row r="85" spans="1:33">
      <c r="A85" t="s">
        <v>3134</v>
      </c>
      <c r="B85">
        <v>494235.34</v>
      </c>
      <c r="C85">
        <v>15270</v>
      </c>
      <c r="D85">
        <v>66350.16</v>
      </c>
      <c r="F85">
        <v>200384.84</v>
      </c>
      <c r="G85">
        <v>227184.06</v>
      </c>
      <c r="L85">
        <v>56602</v>
      </c>
      <c r="M85">
        <v>239.36</v>
      </c>
      <c r="P85">
        <v>-939473.83</v>
      </c>
      <c r="Q85">
        <v>1851699.47</v>
      </c>
      <c r="T85">
        <v>1073065.3999999999</v>
      </c>
      <c r="V85">
        <v>431.32</v>
      </c>
      <c r="X85">
        <v>1417329</v>
      </c>
      <c r="Y85">
        <v>44400.25</v>
      </c>
      <c r="Z85">
        <v>2053613</v>
      </c>
      <c r="AA85">
        <v>3288</v>
      </c>
      <c r="AB85">
        <v>18080</v>
      </c>
      <c r="AC85">
        <v>227488.39</v>
      </c>
      <c r="AD85">
        <v>197593.57</v>
      </c>
      <c r="AG85">
        <v>805.61</v>
      </c>
    </row>
    <row r="86" spans="1:33">
      <c r="A86" t="s">
        <v>3135</v>
      </c>
      <c r="B86">
        <v>208833.15</v>
      </c>
      <c r="C86">
        <v>25325.13</v>
      </c>
      <c r="D86">
        <v>40107.480000000003</v>
      </c>
      <c r="F86">
        <v>511079.85</v>
      </c>
      <c r="G86">
        <v>330659.81</v>
      </c>
      <c r="K86">
        <v>-97900</v>
      </c>
      <c r="M86">
        <v>-480</v>
      </c>
      <c r="P86">
        <v>-185357.02</v>
      </c>
      <c r="Q86">
        <v>1211766.1200000001</v>
      </c>
      <c r="T86">
        <v>267893.74</v>
      </c>
      <c r="V86">
        <v>535.16999999999996</v>
      </c>
      <c r="X86">
        <v>1326255</v>
      </c>
      <c r="Y86">
        <v>480677.44</v>
      </c>
      <c r="Z86">
        <v>1411518</v>
      </c>
      <c r="AB86">
        <v>3820</v>
      </c>
      <c r="AC86">
        <v>412481.79</v>
      </c>
      <c r="AD86">
        <v>59565.24</v>
      </c>
    </row>
    <row r="87" spans="1:33">
      <c r="A87" t="s">
        <v>3136</v>
      </c>
      <c r="B87">
        <v>565473.27</v>
      </c>
      <c r="C87">
        <v>0</v>
      </c>
      <c r="D87">
        <v>68872</v>
      </c>
      <c r="F87">
        <v>2310.91</v>
      </c>
      <c r="G87">
        <v>528169.39</v>
      </c>
      <c r="K87">
        <v>350</v>
      </c>
      <c r="L87">
        <v>142500</v>
      </c>
      <c r="M87">
        <v>-3046</v>
      </c>
      <c r="P87">
        <v>187263.65</v>
      </c>
      <c r="Q87">
        <v>858319.49</v>
      </c>
      <c r="T87">
        <v>901967.9</v>
      </c>
      <c r="V87">
        <v>40.69</v>
      </c>
      <c r="X87">
        <v>2043840</v>
      </c>
      <c r="Y87">
        <v>181200</v>
      </c>
      <c r="Z87">
        <v>2493759</v>
      </c>
      <c r="AB87">
        <v>7374</v>
      </c>
      <c r="AC87">
        <v>492193.94</v>
      </c>
      <c r="AD87">
        <v>124283.22</v>
      </c>
      <c r="AG87">
        <v>30000</v>
      </c>
    </row>
    <row r="88" spans="1:33">
      <c r="A88" t="s">
        <v>3188</v>
      </c>
      <c r="B88">
        <v>281969.82</v>
      </c>
      <c r="C88">
        <v>730.1</v>
      </c>
      <c r="D88">
        <v>6359.07</v>
      </c>
      <c r="F88">
        <v>379639.24</v>
      </c>
      <c r="G88">
        <v>147781.35999999999</v>
      </c>
      <c r="K88">
        <v>38791.43</v>
      </c>
      <c r="L88">
        <v>45850</v>
      </c>
      <c r="M88">
        <v>244</v>
      </c>
      <c r="P88">
        <v>-693413.42</v>
      </c>
      <c r="Q88">
        <v>1583723.57</v>
      </c>
      <c r="T88">
        <v>712366.71</v>
      </c>
      <c r="U88">
        <v>83180</v>
      </c>
      <c r="V88">
        <v>831.81</v>
      </c>
      <c r="X88">
        <v>1246050</v>
      </c>
      <c r="Y88">
        <v>98400</v>
      </c>
      <c r="Z88">
        <v>1661982</v>
      </c>
      <c r="AB88">
        <v>800</v>
      </c>
      <c r="AC88">
        <v>406780.33</v>
      </c>
      <c r="AD88">
        <v>229982.18</v>
      </c>
    </row>
    <row r="89" spans="1:33">
      <c r="A89" t="s">
        <v>3337</v>
      </c>
      <c r="B89">
        <v>357639.55</v>
      </c>
      <c r="C89">
        <v>0</v>
      </c>
      <c r="D89">
        <v>16396.419999999998</v>
      </c>
      <c r="F89">
        <v>2</v>
      </c>
      <c r="G89">
        <v>136025.92000000001</v>
      </c>
      <c r="K89">
        <v>6184</v>
      </c>
      <c r="M89">
        <v>484</v>
      </c>
      <c r="P89">
        <v>-102055.58</v>
      </c>
      <c r="Q89">
        <v>378255.7</v>
      </c>
      <c r="T89">
        <v>715784.95</v>
      </c>
      <c r="U89">
        <v>209000</v>
      </c>
      <c r="V89">
        <v>421.36</v>
      </c>
      <c r="Y89">
        <v>51000</v>
      </c>
      <c r="Z89">
        <v>277771.84999999998</v>
      </c>
      <c r="AB89">
        <v>480</v>
      </c>
      <c r="AC89">
        <v>335946.43</v>
      </c>
      <c r="AD89">
        <v>134812.26</v>
      </c>
    </row>
    <row r="90" spans="1:33">
      <c r="A90" t="s">
        <v>3338</v>
      </c>
      <c r="B90">
        <v>389434.84</v>
      </c>
      <c r="C90">
        <v>0</v>
      </c>
      <c r="D90">
        <v>1086.3499999999999</v>
      </c>
      <c r="F90">
        <v>69192.92</v>
      </c>
      <c r="G90">
        <v>83659.53</v>
      </c>
      <c r="J90">
        <v>6000</v>
      </c>
      <c r="K90">
        <v>10754</v>
      </c>
      <c r="P90">
        <v>-178018.93</v>
      </c>
      <c r="Q90">
        <v>646850.12</v>
      </c>
      <c r="T90">
        <v>530566.51</v>
      </c>
      <c r="U90">
        <v>71550</v>
      </c>
      <c r="V90">
        <v>772.86</v>
      </c>
      <c r="X90">
        <v>1605984</v>
      </c>
      <c r="Y90">
        <v>-10960</v>
      </c>
      <c r="Z90">
        <v>1752745.25</v>
      </c>
      <c r="AA90">
        <v>640</v>
      </c>
      <c r="AC90">
        <v>325381.65999999997</v>
      </c>
      <c r="AD90">
        <v>61358.01</v>
      </c>
    </row>
    <row r="91" spans="1:33">
      <c r="A91" t="s">
        <v>3339</v>
      </c>
      <c r="B91">
        <v>355147</v>
      </c>
      <c r="C91">
        <v>0</v>
      </c>
      <c r="D91">
        <v>60311.73</v>
      </c>
      <c r="F91">
        <v>2578682.35</v>
      </c>
      <c r="G91">
        <v>292993.48</v>
      </c>
      <c r="J91">
        <v>55500</v>
      </c>
      <c r="K91">
        <v>18500</v>
      </c>
      <c r="M91">
        <v>481</v>
      </c>
      <c r="O91">
        <v>0</v>
      </c>
      <c r="P91">
        <v>-170201.41</v>
      </c>
      <c r="Q91">
        <v>3382854.97</v>
      </c>
      <c r="T91">
        <v>0</v>
      </c>
      <c r="U91">
        <v>0</v>
      </c>
      <c r="V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</row>
    <row r="92" spans="1:33">
      <c r="A92" t="s">
        <v>3340</v>
      </c>
      <c r="B92">
        <v>297469.46000000002</v>
      </c>
      <c r="C92">
        <v>0</v>
      </c>
      <c r="D92">
        <v>105178.35</v>
      </c>
      <c r="F92">
        <v>383452.13</v>
      </c>
      <c r="G92">
        <v>265552.92</v>
      </c>
      <c r="J92">
        <v>5600</v>
      </c>
      <c r="K92">
        <v>5460</v>
      </c>
      <c r="M92">
        <v>542</v>
      </c>
      <c r="P92">
        <v>-138524.37</v>
      </c>
      <c r="Q92">
        <v>1045747.78</v>
      </c>
      <c r="T92">
        <v>632227.16</v>
      </c>
      <c r="U92">
        <v>45000</v>
      </c>
      <c r="V92">
        <v>732.23</v>
      </c>
      <c r="X92">
        <v>1303920</v>
      </c>
      <c r="Y92">
        <v>142300</v>
      </c>
      <c r="Z92">
        <v>1428661.31</v>
      </c>
      <c r="AA92">
        <v>19414</v>
      </c>
      <c r="AC92">
        <v>431543.14</v>
      </c>
      <c r="AD92">
        <v>111733.49</v>
      </c>
    </row>
    <row r="93" spans="1:33">
      <c r="A93" t="s">
        <v>3341</v>
      </c>
      <c r="B93">
        <v>298964.28999999998</v>
      </c>
      <c r="C93">
        <v>0</v>
      </c>
      <c r="D93">
        <v>18600.11</v>
      </c>
      <c r="F93">
        <v>28400.07</v>
      </c>
      <c r="G93">
        <v>278856.55</v>
      </c>
      <c r="M93">
        <v>1477</v>
      </c>
      <c r="O93">
        <v>256891.42</v>
      </c>
      <c r="P93">
        <v>-271183.84999999998</v>
      </c>
      <c r="Q93">
        <v>320699.84999999998</v>
      </c>
      <c r="T93">
        <v>1030933.16</v>
      </c>
      <c r="U93">
        <v>160100</v>
      </c>
      <c r="V93">
        <v>762.61</v>
      </c>
      <c r="X93">
        <v>1166364.5</v>
      </c>
      <c r="Y93">
        <v>357433</v>
      </c>
      <c r="Z93">
        <v>1558342.11</v>
      </c>
      <c r="AA93">
        <v>3800</v>
      </c>
      <c r="AB93">
        <v>4629.8</v>
      </c>
      <c r="AC93">
        <v>787423.92</v>
      </c>
      <c r="AD93">
        <v>44460.84</v>
      </c>
    </row>
    <row r="94" spans="1:33">
      <c r="A94" t="s">
        <v>3342</v>
      </c>
      <c r="B94">
        <v>311979.55</v>
      </c>
      <c r="C94">
        <v>39100</v>
      </c>
      <c r="D94">
        <v>36098.43</v>
      </c>
      <c r="F94">
        <v>521260.35</v>
      </c>
      <c r="G94">
        <v>21350.7</v>
      </c>
      <c r="M94">
        <v>0</v>
      </c>
      <c r="P94">
        <v>100689.64</v>
      </c>
      <c r="Q94">
        <v>1001354.77</v>
      </c>
      <c r="R94">
        <v>8</v>
      </c>
      <c r="T94">
        <v>466879.49</v>
      </c>
      <c r="U94">
        <v>75000</v>
      </c>
      <c r="V94">
        <v>776.27</v>
      </c>
      <c r="X94">
        <v>885360</v>
      </c>
      <c r="Y94">
        <v>138900</v>
      </c>
      <c r="Z94">
        <v>1007865</v>
      </c>
      <c r="AB94">
        <v>25340</v>
      </c>
      <c r="AC94">
        <v>591527.34</v>
      </c>
      <c r="AD94">
        <v>114446.8</v>
      </c>
    </row>
    <row r="95" spans="1:33">
      <c r="A95" t="s">
        <v>3343</v>
      </c>
      <c r="B95">
        <v>365479.93</v>
      </c>
      <c r="C95">
        <v>0</v>
      </c>
      <c r="D95">
        <v>149963.49</v>
      </c>
      <c r="F95">
        <v>3</v>
      </c>
      <c r="G95">
        <v>685063.26</v>
      </c>
      <c r="J95">
        <v>6000</v>
      </c>
      <c r="K95">
        <v>12400</v>
      </c>
      <c r="M95">
        <v>472.52</v>
      </c>
      <c r="P95">
        <v>324039.40000000002</v>
      </c>
      <c r="Q95">
        <v>573056.03</v>
      </c>
      <c r="S95">
        <v>1001.32</v>
      </c>
      <c r="T95">
        <v>710484.51</v>
      </c>
      <c r="U95">
        <v>80000</v>
      </c>
      <c r="X95">
        <v>1754460</v>
      </c>
      <c r="Y95">
        <v>533598.25</v>
      </c>
      <c r="Z95">
        <v>1919188</v>
      </c>
      <c r="AA95">
        <v>420</v>
      </c>
      <c r="AC95">
        <v>699604</v>
      </c>
      <c r="AD95">
        <v>175790.35</v>
      </c>
    </row>
    <row r="96" spans="1:33">
      <c r="A96" t="s">
        <v>3344</v>
      </c>
      <c r="B96">
        <v>143212.53</v>
      </c>
      <c r="C96">
        <v>0</v>
      </c>
      <c r="D96">
        <v>112614.42</v>
      </c>
      <c r="F96">
        <v>1392038.64</v>
      </c>
      <c r="G96">
        <v>159454.04</v>
      </c>
      <c r="J96">
        <v>6000</v>
      </c>
      <c r="K96">
        <v>2700</v>
      </c>
      <c r="M96">
        <v>2616.88</v>
      </c>
      <c r="P96">
        <v>-165493.38</v>
      </c>
      <c r="Q96">
        <v>1997218.5</v>
      </c>
      <c r="T96">
        <v>686887.92</v>
      </c>
      <c r="U96">
        <v>35475</v>
      </c>
      <c r="V96">
        <v>433.72</v>
      </c>
      <c r="X96">
        <v>1325115</v>
      </c>
      <c r="Y96">
        <v>304082</v>
      </c>
      <c r="Z96">
        <v>1630925</v>
      </c>
      <c r="AA96">
        <v>1180</v>
      </c>
      <c r="AC96">
        <v>523442.81</v>
      </c>
      <c r="AD96">
        <v>181168.2</v>
      </c>
      <c r="AG96">
        <v>51000</v>
      </c>
    </row>
    <row r="97" spans="1:33">
      <c r="A97" t="s">
        <v>3345</v>
      </c>
      <c r="B97">
        <v>373571.97</v>
      </c>
      <c r="C97">
        <v>116520</v>
      </c>
      <c r="D97">
        <v>13939.7</v>
      </c>
      <c r="F97">
        <v>160443.75</v>
      </c>
      <c r="G97">
        <v>277938.90999999997</v>
      </c>
      <c r="J97">
        <v>6000</v>
      </c>
      <c r="K97">
        <v>2400</v>
      </c>
      <c r="M97">
        <v>517</v>
      </c>
      <c r="P97">
        <v>217848.71</v>
      </c>
      <c r="Q97">
        <v>569833.9</v>
      </c>
      <c r="T97">
        <v>621725.06000000006</v>
      </c>
      <c r="U97">
        <v>0</v>
      </c>
      <c r="V97">
        <v>948.96</v>
      </c>
      <c r="X97">
        <v>467040</v>
      </c>
      <c r="Y97">
        <v>371812</v>
      </c>
      <c r="Z97">
        <v>880762</v>
      </c>
      <c r="AC97">
        <v>335012.07</v>
      </c>
      <c r="AD97">
        <v>91957.23</v>
      </c>
      <c r="AG97">
        <v>7980</v>
      </c>
    </row>
    <row r="98" spans="1:33">
      <c r="A98" t="s">
        <v>3346</v>
      </c>
      <c r="B98">
        <v>328594.93</v>
      </c>
      <c r="C98">
        <v>0</v>
      </c>
      <c r="D98">
        <v>36265.89</v>
      </c>
      <c r="F98">
        <v>9688.76</v>
      </c>
      <c r="G98">
        <v>475689.79</v>
      </c>
      <c r="J98">
        <v>6000</v>
      </c>
      <c r="K98">
        <v>7781.41</v>
      </c>
      <c r="M98">
        <v>634.5</v>
      </c>
      <c r="P98">
        <v>450457.91</v>
      </c>
      <c r="Q98">
        <v>528870.26</v>
      </c>
      <c r="T98">
        <v>796447.63</v>
      </c>
      <c r="U98">
        <v>23250</v>
      </c>
      <c r="V98">
        <v>1099.08</v>
      </c>
      <c r="X98">
        <v>1105750</v>
      </c>
      <c r="Y98">
        <v>416400</v>
      </c>
      <c r="Z98">
        <v>1352031</v>
      </c>
      <c r="AA98">
        <v>1048</v>
      </c>
      <c r="AC98">
        <v>1015634.24</v>
      </c>
      <c r="AD98">
        <v>117738.18</v>
      </c>
    </row>
    <row r="99" spans="1:33">
      <c r="A99" t="s">
        <v>3347</v>
      </c>
      <c r="B99">
        <v>204393.97</v>
      </c>
      <c r="C99">
        <v>0</v>
      </c>
      <c r="D99">
        <v>66187.27</v>
      </c>
      <c r="F99">
        <v>8704.93</v>
      </c>
      <c r="G99">
        <v>225849.93</v>
      </c>
      <c r="J99">
        <v>7579.01</v>
      </c>
      <c r="K99">
        <v>5850</v>
      </c>
      <c r="M99">
        <v>1025</v>
      </c>
      <c r="P99">
        <v>78770.69</v>
      </c>
      <c r="Q99">
        <v>713142.2</v>
      </c>
      <c r="R99">
        <v>8</v>
      </c>
      <c r="S99">
        <v>116.68</v>
      </c>
      <c r="T99">
        <v>702787.4</v>
      </c>
      <c r="V99">
        <v>762.39</v>
      </c>
      <c r="X99">
        <v>1807486</v>
      </c>
      <c r="Y99">
        <v>313436</v>
      </c>
      <c r="Z99">
        <v>2074590</v>
      </c>
      <c r="AC99">
        <v>885088.32</v>
      </c>
      <c r="AD99">
        <v>66148.95</v>
      </c>
      <c r="AE99">
        <v>100000</v>
      </c>
    </row>
    <row r="100" spans="1:33">
      <c r="A100" t="s">
        <v>3348</v>
      </c>
      <c r="B100">
        <v>303942.90000000002</v>
      </c>
      <c r="C100">
        <v>0</v>
      </c>
      <c r="D100">
        <v>202811.4</v>
      </c>
      <c r="F100">
        <v>208181.57</v>
      </c>
      <c r="G100">
        <v>242608.48</v>
      </c>
      <c r="J100">
        <v>6000</v>
      </c>
      <c r="K100">
        <v>5850</v>
      </c>
      <c r="M100">
        <v>526</v>
      </c>
      <c r="P100">
        <v>209628.05</v>
      </c>
      <c r="Q100">
        <v>673323.61</v>
      </c>
      <c r="T100">
        <v>1117736.72</v>
      </c>
      <c r="V100">
        <v>545.9</v>
      </c>
      <c r="X100">
        <v>976630</v>
      </c>
      <c r="Y100">
        <v>126900</v>
      </c>
      <c r="Z100">
        <v>1239430</v>
      </c>
      <c r="AC100">
        <v>745065.14</v>
      </c>
      <c r="AD100">
        <v>170600.79</v>
      </c>
      <c r="AG100">
        <v>4500</v>
      </c>
    </row>
    <row r="101" spans="1:33">
      <c r="A101" t="s">
        <v>3349</v>
      </c>
      <c r="B101">
        <v>563499.16</v>
      </c>
      <c r="C101">
        <v>0</v>
      </c>
      <c r="D101">
        <v>17985.62</v>
      </c>
      <c r="F101">
        <v>3</v>
      </c>
      <c r="G101">
        <v>259223.91</v>
      </c>
      <c r="J101">
        <v>5000</v>
      </c>
      <c r="K101">
        <v>5850</v>
      </c>
      <c r="M101">
        <v>185</v>
      </c>
      <c r="P101">
        <v>-754710.04</v>
      </c>
      <c r="Q101">
        <v>1404582.07</v>
      </c>
      <c r="T101">
        <v>481848.21</v>
      </c>
      <c r="U101">
        <v>300500</v>
      </c>
      <c r="V101">
        <v>991.45</v>
      </c>
      <c r="X101">
        <v>1112760</v>
      </c>
      <c r="Y101">
        <v>245400</v>
      </c>
      <c r="Z101">
        <v>1231892</v>
      </c>
      <c r="AA101">
        <v>420</v>
      </c>
      <c r="AC101">
        <v>659767.09</v>
      </c>
      <c r="AD101">
        <v>69615.91</v>
      </c>
    </row>
    <row r="102" spans="1:33">
      <c r="A102" t="s">
        <v>3350</v>
      </c>
      <c r="B102">
        <v>335164.94</v>
      </c>
      <c r="C102">
        <v>0</v>
      </c>
      <c r="D102">
        <v>100023.98</v>
      </c>
      <c r="F102">
        <v>190012.53</v>
      </c>
      <c r="G102">
        <v>200871.82</v>
      </c>
      <c r="K102">
        <v>-31200</v>
      </c>
      <c r="M102">
        <v>40320.68</v>
      </c>
      <c r="P102">
        <v>550483.04</v>
      </c>
      <c r="Q102">
        <v>819557.49</v>
      </c>
      <c r="S102">
        <v>33.17</v>
      </c>
      <c r="T102">
        <v>635626.17000000004</v>
      </c>
      <c r="U102">
        <v>288000</v>
      </c>
      <c r="V102">
        <v>565.07000000000005</v>
      </c>
      <c r="X102">
        <v>1541790</v>
      </c>
      <c r="Y102">
        <v>173400</v>
      </c>
      <c r="Z102">
        <v>1783814</v>
      </c>
      <c r="AC102">
        <v>1332842.25</v>
      </c>
      <c r="AD102">
        <v>75846.100000000006</v>
      </c>
    </row>
    <row r="103" spans="1:33">
      <c r="A103" t="s">
        <v>3351</v>
      </c>
      <c r="B103">
        <v>139801.31</v>
      </c>
      <c r="C103">
        <v>0</v>
      </c>
      <c r="D103">
        <v>135745.17000000001</v>
      </c>
      <c r="F103">
        <v>2</v>
      </c>
      <c r="G103">
        <v>407004.43</v>
      </c>
      <c r="J103">
        <v>6000</v>
      </c>
      <c r="K103">
        <v>15180</v>
      </c>
      <c r="M103">
        <v>0</v>
      </c>
      <c r="O103">
        <v>720331.63</v>
      </c>
      <c r="P103">
        <v>-518420.82</v>
      </c>
      <c r="Q103">
        <v>474645.55</v>
      </c>
      <c r="T103">
        <v>684346.85</v>
      </c>
      <c r="V103">
        <v>572.47</v>
      </c>
      <c r="X103">
        <v>1987076</v>
      </c>
      <c r="Y103">
        <v>207108</v>
      </c>
      <c r="Z103">
        <v>2102750</v>
      </c>
      <c r="AB103">
        <v>960</v>
      </c>
      <c r="AC103">
        <v>586795.82999999996</v>
      </c>
      <c r="AD103">
        <v>203780.94</v>
      </c>
    </row>
    <row r="104" spans="1:33">
      <c r="A104" t="s">
        <v>3352</v>
      </c>
      <c r="B104">
        <v>772121.67</v>
      </c>
      <c r="C104">
        <v>15000</v>
      </c>
      <c r="D104">
        <v>365080.65</v>
      </c>
      <c r="F104">
        <v>3436.58</v>
      </c>
      <c r="G104">
        <v>310380.19</v>
      </c>
      <c r="J104">
        <v>0</v>
      </c>
      <c r="K104">
        <v>3540</v>
      </c>
      <c r="M104">
        <v>2923.14</v>
      </c>
      <c r="P104">
        <v>-369567.48</v>
      </c>
      <c r="Q104">
        <v>1172968.6100000001</v>
      </c>
      <c r="T104">
        <v>675051.78</v>
      </c>
      <c r="U104">
        <v>504000</v>
      </c>
      <c r="V104">
        <v>2402.08</v>
      </c>
      <c r="X104">
        <v>1538797</v>
      </c>
      <c r="Y104">
        <v>483963</v>
      </c>
      <c r="Z104">
        <v>1973737.19</v>
      </c>
      <c r="AB104">
        <v>380</v>
      </c>
      <c r="AC104">
        <v>443881.88</v>
      </c>
      <c r="AD104">
        <v>80059.97</v>
      </c>
      <c r="AG104">
        <v>50000</v>
      </c>
    </row>
    <row r="105" spans="1:33">
      <c r="A105" t="s">
        <v>3353</v>
      </c>
      <c r="B105">
        <v>358030.23</v>
      </c>
      <c r="C105">
        <v>0</v>
      </c>
      <c r="D105">
        <v>57324.7</v>
      </c>
      <c r="F105">
        <v>352613.35</v>
      </c>
      <c r="G105">
        <v>207056.59</v>
      </c>
      <c r="J105">
        <v>6000</v>
      </c>
      <c r="K105">
        <v>6000</v>
      </c>
      <c r="M105">
        <v>375</v>
      </c>
      <c r="P105">
        <v>174114.6</v>
      </c>
      <c r="Q105">
        <v>764463.81</v>
      </c>
      <c r="T105">
        <v>809560.74</v>
      </c>
      <c r="U105">
        <v>35161</v>
      </c>
      <c r="V105">
        <v>1061.3599999999999</v>
      </c>
      <c r="X105">
        <v>1998620</v>
      </c>
      <c r="Y105">
        <v>21600</v>
      </c>
      <c r="Z105">
        <v>2115455</v>
      </c>
      <c r="AA105">
        <v>6860</v>
      </c>
      <c r="AC105">
        <v>516976.93</v>
      </c>
      <c r="AD105">
        <v>202639.71</v>
      </c>
    </row>
    <row r="106" spans="1:33">
      <c r="A106" t="s">
        <v>3354</v>
      </c>
      <c r="B106">
        <v>140688.54999999999</v>
      </c>
      <c r="C106">
        <v>0</v>
      </c>
      <c r="D106">
        <v>67152.039999999994</v>
      </c>
      <c r="F106">
        <v>974650.67</v>
      </c>
      <c r="G106">
        <v>200958.07999999999</v>
      </c>
      <c r="J106">
        <v>6000</v>
      </c>
      <c r="K106">
        <v>2700</v>
      </c>
      <c r="M106">
        <v>3042</v>
      </c>
      <c r="P106">
        <v>16437.8</v>
      </c>
      <c r="Q106">
        <v>1440238.21</v>
      </c>
      <c r="T106">
        <v>659435.74</v>
      </c>
      <c r="V106">
        <v>374.28</v>
      </c>
      <c r="X106">
        <v>1661810</v>
      </c>
      <c r="Y106">
        <v>11600.34</v>
      </c>
      <c r="Z106">
        <v>1886855</v>
      </c>
      <c r="AA106">
        <v>1040</v>
      </c>
      <c r="AC106">
        <v>314057.45</v>
      </c>
      <c r="AD106">
        <v>216085.71</v>
      </c>
      <c r="AG106">
        <v>150.87</v>
      </c>
    </row>
    <row r="107" spans="1:33">
      <c r="A107" t="s">
        <v>3190</v>
      </c>
      <c r="B107">
        <v>962471.85</v>
      </c>
      <c r="C107">
        <v>0</v>
      </c>
      <c r="D107">
        <v>65100.19</v>
      </c>
      <c r="F107">
        <v>1807208.7</v>
      </c>
      <c r="G107">
        <v>155415.26</v>
      </c>
      <c r="J107">
        <v>10600</v>
      </c>
      <c r="K107">
        <v>6150</v>
      </c>
      <c r="M107">
        <v>375</v>
      </c>
      <c r="N107">
        <v>100</v>
      </c>
      <c r="O107">
        <v>-64698.9</v>
      </c>
      <c r="P107">
        <v>313704.14</v>
      </c>
      <c r="Q107">
        <v>2616413.23</v>
      </c>
      <c r="T107">
        <v>594495.22</v>
      </c>
      <c r="U107">
        <v>62675</v>
      </c>
      <c r="V107">
        <v>2149.52</v>
      </c>
      <c r="X107">
        <v>1203240</v>
      </c>
      <c r="Y107">
        <v>185348</v>
      </c>
      <c r="Z107">
        <v>1267908.21</v>
      </c>
      <c r="AA107">
        <v>7140</v>
      </c>
      <c r="AC107">
        <v>464628.49</v>
      </c>
      <c r="AD107">
        <v>200678.51</v>
      </c>
    </row>
    <row r="108" spans="1:33">
      <c r="A108" t="s">
        <v>3140</v>
      </c>
      <c r="B108">
        <v>236175.66</v>
      </c>
      <c r="C108">
        <v>0</v>
      </c>
      <c r="D108">
        <v>39540.75</v>
      </c>
      <c r="F108">
        <v>12350.18</v>
      </c>
      <c r="G108">
        <v>118544.68</v>
      </c>
      <c r="M108">
        <v>712.52</v>
      </c>
      <c r="P108">
        <v>-1821306.82</v>
      </c>
      <c r="Q108">
        <v>2310952.34</v>
      </c>
      <c r="T108">
        <v>1078621.76</v>
      </c>
      <c r="V108">
        <v>823.39</v>
      </c>
      <c r="X108">
        <v>1179000</v>
      </c>
      <c r="Y108">
        <v>234920.2</v>
      </c>
      <c r="Z108">
        <v>1558754.45</v>
      </c>
      <c r="AB108">
        <v>18448</v>
      </c>
      <c r="AC108">
        <v>933476.02</v>
      </c>
      <c r="AD108">
        <v>66433.649999999994</v>
      </c>
    </row>
    <row r="109" spans="1:33">
      <c r="A109" t="s">
        <v>3141</v>
      </c>
      <c r="B109">
        <v>583206.35</v>
      </c>
      <c r="C109">
        <v>0</v>
      </c>
      <c r="D109">
        <v>17079.21</v>
      </c>
      <c r="F109">
        <v>1319503.6399999999</v>
      </c>
      <c r="G109">
        <v>110327.73</v>
      </c>
      <c r="K109">
        <v>7000</v>
      </c>
      <c r="M109">
        <v>532.72</v>
      </c>
      <c r="P109">
        <v>841684.91</v>
      </c>
      <c r="Q109">
        <v>1228203.58</v>
      </c>
      <c r="T109">
        <v>661401.34</v>
      </c>
      <c r="V109">
        <v>1501.7</v>
      </c>
      <c r="X109">
        <v>993840</v>
      </c>
      <c r="Y109">
        <v>213450.98</v>
      </c>
      <c r="Z109">
        <v>1311226</v>
      </c>
      <c r="AB109">
        <v>1603.2</v>
      </c>
      <c r="AC109">
        <v>456629.41</v>
      </c>
      <c r="AD109">
        <v>148039.69</v>
      </c>
    </row>
    <row r="110" spans="1:33">
      <c r="A110" t="s">
        <v>3142</v>
      </c>
      <c r="B110">
        <v>226845.08</v>
      </c>
      <c r="C110">
        <v>0</v>
      </c>
      <c r="D110">
        <v>39127.18</v>
      </c>
      <c r="F110">
        <v>1286408.99</v>
      </c>
      <c r="G110">
        <v>99669.42</v>
      </c>
      <c r="K110">
        <v>26600</v>
      </c>
      <c r="M110">
        <v>0</v>
      </c>
      <c r="P110">
        <v>608557.06999999995</v>
      </c>
      <c r="Q110">
        <v>1322855.6000000001</v>
      </c>
      <c r="T110">
        <v>694711.52</v>
      </c>
      <c r="U110">
        <v>90000</v>
      </c>
      <c r="V110">
        <v>702.97</v>
      </c>
      <c r="X110">
        <v>1154750</v>
      </c>
      <c r="Y110">
        <v>330607.45</v>
      </c>
      <c r="Z110">
        <v>1547229.05</v>
      </c>
      <c r="AA110">
        <v>1260</v>
      </c>
      <c r="AB110">
        <v>14083.89</v>
      </c>
      <c r="AC110">
        <v>840226.76</v>
      </c>
      <c r="AD110">
        <v>154044.24</v>
      </c>
      <c r="AF110">
        <v>19890</v>
      </c>
    </row>
    <row r="111" spans="1:33">
      <c r="A111" t="s">
        <v>3143</v>
      </c>
      <c r="B111">
        <v>387567.74</v>
      </c>
      <c r="C111">
        <v>0</v>
      </c>
      <c r="D111">
        <v>146545.38</v>
      </c>
      <c r="F111">
        <v>1180233.3600000001</v>
      </c>
      <c r="G111">
        <v>334170.46999999997</v>
      </c>
      <c r="K111">
        <v>7825</v>
      </c>
      <c r="M111">
        <v>0</v>
      </c>
      <c r="P111">
        <v>157681.94</v>
      </c>
      <c r="Q111">
        <v>2235714.37</v>
      </c>
      <c r="T111">
        <v>976120.95</v>
      </c>
      <c r="U111">
        <v>105000</v>
      </c>
      <c r="V111">
        <v>981.27</v>
      </c>
      <c r="X111">
        <v>1373814.2</v>
      </c>
      <c r="Y111">
        <v>172200</v>
      </c>
      <c r="Z111">
        <v>1843323.2</v>
      </c>
      <c r="AA111">
        <v>640</v>
      </c>
      <c r="AB111">
        <v>2528</v>
      </c>
      <c r="AC111">
        <v>748622.22</v>
      </c>
      <c r="AD111">
        <v>385706.36</v>
      </c>
      <c r="AF111">
        <v>1</v>
      </c>
    </row>
    <row r="112" spans="1:33">
      <c r="A112" t="s">
        <v>3144</v>
      </c>
      <c r="B112">
        <v>282062.90999999997</v>
      </c>
      <c r="C112">
        <v>0</v>
      </c>
      <c r="D112">
        <v>79075.649999999994</v>
      </c>
      <c r="F112">
        <v>483080.68</v>
      </c>
      <c r="G112">
        <v>78131.350000000006</v>
      </c>
      <c r="J112">
        <v>37200</v>
      </c>
      <c r="K112">
        <v>9925</v>
      </c>
      <c r="M112">
        <v>1379.4</v>
      </c>
      <c r="O112">
        <v>32424</v>
      </c>
      <c r="P112">
        <v>-960210.22</v>
      </c>
      <c r="Q112">
        <v>1762414.5</v>
      </c>
      <c r="T112">
        <v>1192420.92</v>
      </c>
      <c r="U112">
        <v>115000</v>
      </c>
      <c r="V112">
        <v>446.08</v>
      </c>
      <c r="X112">
        <v>863815.1</v>
      </c>
      <c r="Y112">
        <v>171600</v>
      </c>
      <c r="Z112">
        <v>1197349.24</v>
      </c>
      <c r="AB112">
        <v>4032</v>
      </c>
      <c r="AC112">
        <v>774360.28</v>
      </c>
      <c r="AD112">
        <v>328322.67</v>
      </c>
    </row>
    <row r="113" spans="1:32">
      <c r="A113" t="s">
        <v>3145</v>
      </c>
      <c r="B113">
        <v>314067.59000000003</v>
      </c>
      <c r="C113">
        <v>0</v>
      </c>
      <c r="D113">
        <v>13923.19</v>
      </c>
      <c r="F113">
        <v>1963193.22</v>
      </c>
      <c r="G113">
        <v>179569.09</v>
      </c>
      <c r="H113">
        <v>1</v>
      </c>
      <c r="K113">
        <v>7000</v>
      </c>
      <c r="M113">
        <v>1310</v>
      </c>
      <c r="P113">
        <v>2041712.13</v>
      </c>
      <c r="Q113">
        <v>513834.47</v>
      </c>
      <c r="T113">
        <v>566524.01</v>
      </c>
      <c r="U113">
        <v>193200</v>
      </c>
      <c r="V113">
        <v>760.78</v>
      </c>
      <c r="X113">
        <v>885120</v>
      </c>
      <c r="Y113">
        <v>109249.76</v>
      </c>
      <c r="Z113">
        <v>1238316</v>
      </c>
      <c r="AC113">
        <v>433079.03</v>
      </c>
      <c r="AD113">
        <v>176562.03</v>
      </c>
    </row>
    <row r="114" spans="1:32">
      <c r="A114" t="s">
        <v>3146</v>
      </c>
      <c r="B114">
        <v>160699.96</v>
      </c>
      <c r="C114">
        <v>41662.19</v>
      </c>
      <c r="D114">
        <v>155640.93</v>
      </c>
      <c r="F114">
        <v>517220.18</v>
      </c>
      <c r="G114">
        <v>239873.46</v>
      </c>
      <c r="K114">
        <v>9584.26</v>
      </c>
      <c r="M114">
        <v>-901</v>
      </c>
      <c r="P114">
        <v>-2679000.09</v>
      </c>
      <c r="Q114">
        <v>3774792.24</v>
      </c>
      <c r="T114">
        <v>1045192.3</v>
      </c>
      <c r="U114">
        <v>261103</v>
      </c>
      <c r="V114">
        <v>603.94000000000005</v>
      </c>
      <c r="X114">
        <v>1421040.6</v>
      </c>
      <c r="Y114">
        <v>167400</v>
      </c>
      <c r="Z114">
        <v>1862241.32</v>
      </c>
      <c r="AC114">
        <v>833981.31</v>
      </c>
      <c r="AD114">
        <v>188493.9</v>
      </c>
      <c r="AF114">
        <v>2</v>
      </c>
    </row>
    <row r="115" spans="1:32">
      <c r="A115" t="s">
        <v>3147</v>
      </c>
      <c r="B115">
        <v>334191.77</v>
      </c>
      <c r="C115">
        <v>0</v>
      </c>
      <c r="D115">
        <v>40325.32</v>
      </c>
      <c r="F115">
        <v>262387.67</v>
      </c>
      <c r="G115">
        <v>353879.62</v>
      </c>
      <c r="M115">
        <v>-6489.5</v>
      </c>
      <c r="P115">
        <v>-718498.66</v>
      </c>
      <c r="Q115">
        <v>1908283.93</v>
      </c>
      <c r="T115">
        <v>992484.36</v>
      </c>
      <c r="U115">
        <v>60000</v>
      </c>
      <c r="V115">
        <v>1114.8</v>
      </c>
      <c r="X115">
        <v>1211250</v>
      </c>
      <c r="Y115">
        <v>93600</v>
      </c>
      <c r="Z115">
        <v>1516783.25</v>
      </c>
      <c r="AA115">
        <v>6000</v>
      </c>
      <c r="AB115">
        <v>808</v>
      </c>
      <c r="AC115">
        <v>839952.24</v>
      </c>
      <c r="AD115">
        <v>187417.06</v>
      </c>
    </row>
    <row r="116" spans="1:32">
      <c r="A116" t="s">
        <v>3148</v>
      </c>
      <c r="B116">
        <v>319421.44</v>
      </c>
      <c r="C116">
        <v>0</v>
      </c>
      <c r="D116">
        <v>41408.83</v>
      </c>
      <c r="F116">
        <v>968518.24</v>
      </c>
      <c r="G116">
        <v>230229.99</v>
      </c>
      <c r="K116">
        <v>17018.189999999999</v>
      </c>
      <c r="M116">
        <v>-18.72</v>
      </c>
      <c r="P116">
        <v>-181492.16</v>
      </c>
      <c r="Q116">
        <v>1980426.11</v>
      </c>
      <c r="T116">
        <v>672702.69</v>
      </c>
      <c r="U116">
        <v>66500</v>
      </c>
      <c r="V116">
        <v>1045.8599999999999</v>
      </c>
      <c r="X116">
        <v>966306</v>
      </c>
      <c r="Y116">
        <v>128000</v>
      </c>
      <c r="Z116">
        <v>1192434</v>
      </c>
      <c r="AA116">
        <v>3400</v>
      </c>
      <c r="AB116">
        <v>1580</v>
      </c>
      <c r="AC116">
        <v>686004.06</v>
      </c>
      <c r="AD116">
        <v>207482.41</v>
      </c>
      <c r="AF116">
        <v>9</v>
      </c>
    </row>
    <row r="117" spans="1:32">
      <c r="A117" t="s">
        <v>3149</v>
      </c>
      <c r="B117">
        <v>408440.74</v>
      </c>
      <c r="C117">
        <v>17680.62</v>
      </c>
      <c r="D117">
        <v>103057.04</v>
      </c>
      <c r="F117">
        <v>198521.86</v>
      </c>
      <c r="G117">
        <v>379318.69</v>
      </c>
      <c r="K117">
        <v>28676.799999999999</v>
      </c>
      <c r="M117">
        <v>-404</v>
      </c>
      <c r="P117">
        <v>-1279008</v>
      </c>
      <c r="Q117">
        <v>2133398.12</v>
      </c>
      <c r="T117">
        <v>1496520.47</v>
      </c>
      <c r="V117">
        <v>1115.5899999999999</v>
      </c>
      <c r="X117">
        <v>1910104.2</v>
      </c>
      <c r="Y117">
        <v>181200</v>
      </c>
      <c r="Z117">
        <v>2342449.8199999998</v>
      </c>
      <c r="AC117">
        <v>855198.96</v>
      </c>
      <c r="AD117">
        <v>166935.45000000001</v>
      </c>
    </row>
    <row r="118" spans="1:32">
      <c r="A118" t="s">
        <v>3150</v>
      </c>
      <c r="B118">
        <v>250184.42</v>
      </c>
      <c r="C118">
        <v>0</v>
      </c>
      <c r="D118">
        <v>41817.78</v>
      </c>
      <c r="F118">
        <v>5</v>
      </c>
      <c r="G118">
        <v>164519.32999999999</v>
      </c>
      <c r="K118">
        <v>22325</v>
      </c>
      <c r="M118">
        <v>504</v>
      </c>
      <c r="P118">
        <v>-1570620.07</v>
      </c>
      <c r="Q118">
        <v>1945240.49</v>
      </c>
      <c r="T118">
        <v>785659.96</v>
      </c>
      <c r="U118">
        <v>269200</v>
      </c>
      <c r="V118">
        <v>572.67999999999995</v>
      </c>
      <c r="X118">
        <v>1073243.75</v>
      </c>
      <c r="Y118">
        <v>192512</v>
      </c>
      <c r="Z118">
        <v>1446376.75</v>
      </c>
      <c r="AB118">
        <v>2260</v>
      </c>
      <c r="AC118">
        <v>767662.83</v>
      </c>
      <c r="AD118">
        <v>45811.7</v>
      </c>
    </row>
    <row r="119" spans="1:32">
      <c r="A119" t="s">
        <v>3151</v>
      </c>
      <c r="B119">
        <v>112458.74</v>
      </c>
      <c r="C119">
        <v>0</v>
      </c>
      <c r="D119">
        <v>15863.78</v>
      </c>
      <c r="F119">
        <v>325632.86</v>
      </c>
      <c r="G119">
        <v>153927.91</v>
      </c>
      <c r="K119">
        <v>7000</v>
      </c>
      <c r="M119">
        <v>-1744.5</v>
      </c>
      <c r="P119">
        <v>-1682558.71</v>
      </c>
      <c r="Q119">
        <v>2404357.2799999998</v>
      </c>
      <c r="S119">
        <v>118.96</v>
      </c>
      <c r="T119">
        <v>864446.41</v>
      </c>
      <c r="U119">
        <v>75975</v>
      </c>
      <c r="V119">
        <v>298.01</v>
      </c>
      <c r="X119">
        <v>1571670</v>
      </c>
      <c r="Y119">
        <v>114424.79</v>
      </c>
      <c r="Z119">
        <v>1867763.5</v>
      </c>
      <c r="AA119">
        <v>10160</v>
      </c>
      <c r="AB119">
        <v>12832</v>
      </c>
      <c r="AC119">
        <v>736691.35</v>
      </c>
      <c r="AD119">
        <v>118657.1</v>
      </c>
    </row>
    <row r="120" spans="1:32">
      <c r="A120" t="s">
        <v>3152</v>
      </c>
      <c r="B120">
        <v>264052.65000000002</v>
      </c>
      <c r="C120">
        <v>0</v>
      </c>
      <c r="D120">
        <v>27571.9</v>
      </c>
      <c r="F120">
        <v>7</v>
      </c>
      <c r="G120">
        <v>153125.35</v>
      </c>
      <c r="M120">
        <v>-3880.27</v>
      </c>
      <c r="P120">
        <v>-2659248.91</v>
      </c>
      <c r="Q120">
        <v>3154007.83</v>
      </c>
      <c r="T120">
        <v>802222.38</v>
      </c>
      <c r="U120">
        <v>89120</v>
      </c>
      <c r="V120">
        <v>672.35</v>
      </c>
      <c r="X120">
        <v>1273170</v>
      </c>
      <c r="Y120">
        <v>157200</v>
      </c>
      <c r="Z120">
        <v>1641747.9</v>
      </c>
      <c r="AA120">
        <v>2320</v>
      </c>
      <c r="AB120">
        <v>9384</v>
      </c>
      <c r="AC120">
        <v>658419.96</v>
      </c>
      <c r="AD120">
        <v>56634.62</v>
      </c>
    </row>
    <row r="121" spans="1:32">
      <c r="A121" t="s">
        <v>3153</v>
      </c>
      <c r="B121">
        <v>323890.71000000002</v>
      </c>
      <c r="C121">
        <v>0</v>
      </c>
      <c r="D121">
        <v>48152.11</v>
      </c>
      <c r="F121">
        <v>600009.34</v>
      </c>
      <c r="G121">
        <v>236026.73</v>
      </c>
      <c r="K121">
        <v>14550</v>
      </c>
      <c r="L121">
        <v>251395</v>
      </c>
      <c r="M121">
        <v>199</v>
      </c>
      <c r="P121">
        <v>-1090982.8500000001</v>
      </c>
      <c r="Q121">
        <v>2272032.2400000002</v>
      </c>
      <c r="T121">
        <v>957045.42</v>
      </c>
      <c r="V121">
        <v>956</v>
      </c>
      <c r="X121">
        <v>1115047.6000000001</v>
      </c>
      <c r="Y121">
        <v>86400</v>
      </c>
      <c r="Z121">
        <v>1300145.6000000001</v>
      </c>
      <c r="AA121">
        <v>2786</v>
      </c>
      <c r="AC121">
        <v>906351.43</v>
      </c>
      <c r="AD121">
        <v>189280.49</v>
      </c>
    </row>
    <row r="122" spans="1:32">
      <c r="A122" t="s">
        <v>3154</v>
      </c>
      <c r="B122">
        <v>92947.35</v>
      </c>
      <c r="C122">
        <v>0</v>
      </c>
      <c r="D122">
        <v>213523.11</v>
      </c>
      <c r="F122">
        <v>253430.5</v>
      </c>
      <c r="G122">
        <v>46438.94</v>
      </c>
      <c r="K122">
        <v>5938.89</v>
      </c>
      <c r="M122">
        <v>705</v>
      </c>
      <c r="P122">
        <v>-922934.93</v>
      </c>
      <c r="Q122">
        <v>1679735.01</v>
      </c>
      <c r="T122">
        <v>703990.99</v>
      </c>
      <c r="U122">
        <v>29880</v>
      </c>
      <c r="V122">
        <v>361.48</v>
      </c>
      <c r="X122">
        <v>526320</v>
      </c>
      <c r="Y122">
        <v>194046</v>
      </c>
      <c r="Z122">
        <v>837009.63</v>
      </c>
      <c r="AA122">
        <v>1920</v>
      </c>
      <c r="AB122">
        <v>4232</v>
      </c>
      <c r="AC122">
        <v>518071.38</v>
      </c>
      <c r="AD122">
        <v>250469.53</v>
      </c>
    </row>
    <row r="123" spans="1:32">
      <c r="A123" t="s">
        <v>3155</v>
      </c>
      <c r="B123">
        <v>241216.25</v>
      </c>
      <c r="C123">
        <v>0</v>
      </c>
      <c r="D123">
        <v>39380.35</v>
      </c>
      <c r="F123">
        <v>-26831.83</v>
      </c>
      <c r="G123">
        <v>137669.19</v>
      </c>
      <c r="K123">
        <v>21200</v>
      </c>
      <c r="M123">
        <v>650.61</v>
      </c>
      <c r="P123">
        <v>-1059736.8999999999</v>
      </c>
      <c r="Q123">
        <v>1611506.92</v>
      </c>
      <c r="T123">
        <v>771895.48</v>
      </c>
      <c r="U123">
        <v>40080</v>
      </c>
      <c r="V123">
        <v>906.23</v>
      </c>
      <c r="X123">
        <v>1174560</v>
      </c>
      <c r="Y123">
        <v>205677.13</v>
      </c>
      <c r="Z123">
        <v>1499876</v>
      </c>
      <c r="AC123">
        <v>761422.43</v>
      </c>
      <c r="AD123">
        <v>114007.08</v>
      </c>
    </row>
    <row r="124" spans="1:32">
      <c r="A124" t="s">
        <v>3156</v>
      </c>
      <c r="B124">
        <v>189548.72</v>
      </c>
      <c r="C124">
        <v>83864.460000000006</v>
      </c>
      <c r="D124">
        <v>279608.68</v>
      </c>
      <c r="F124">
        <v>-12177.14</v>
      </c>
      <c r="G124">
        <v>515854.03</v>
      </c>
      <c r="J124">
        <v>59800</v>
      </c>
      <c r="K124">
        <v>4000</v>
      </c>
      <c r="M124">
        <v>1512.34</v>
      </c>
      <c r="O124">
        <v>180366.51</v>
      </c>
      <c r="P124">
        <v>-5872.3</v>
      </c>
      <c r="Q124">
        <v>667875.67000000004</v>
      </c>
      <c r="T124">
        <v>810926.43</v>
      </c>
      <c r="U124">
        <v>157000</v>
      </c>
      <c r="V124">
        <v>1129.03</v>
      </c>
      <c r="X124">
        <v>213025.9</v>
      </c>
      <c r="Y124">
        <v>140662</v>
      </c>
      <c r="Z124">
        <v>549905.9</v>
      </c>
      <c r="AA124">
        <v>3800</v>
      </c>
      <c r="AB124">
        <v>13024</v>
      </c>
      <c r="AC124">
        <v>536926.29</v>
      </c>
      <c r="AD124">
        <v>70070.64</v>
      </c>
    </row>
    <row r="125" spans="1:32">
      <c r="A125" t="s">
        <v>3157</v>
      </c>
      <c r="B125">
        <v>197525.98</v>
      </c>
      <c r="C125">
        <v>0</v>
      </c>
      <c r="D125">
        <v>46622.65</v>
      </c>
      <c r="F125">
        <v>588498.80000000005</v>
      </c>
      <c r="G125">
        <v>280369.43</v>
      </c>
      <c r="H125">
        <v>1</v>
      </c>
      <c r="K125">
        <v>440</v>
      </c>
      <c r="M125">
        <v>-1754.37</v>
      </c>
      <c r="P125">
        <v>552998.77</v>
      </c>
      <c r="Q125">
        <v>654977.96</v>
      </c>
      <c r="T125">
        <v>827425.32</v>
      </c>
      <c r="U125">
        <v>217000</v>
      </c>
      <c r="V125">
        <v>529.84</v>
      </c>
      <c r="X125">
        <v>780564.88</v>
      </c>
      <c r="Y125">
        <v>139200</v>
      </c>
      <c r="Z125">
        <v>1153000.3600000001</v>
      </c>
      <c r="AA125">
        <v>6320</v>
      </c>
      <c r="AB125">
        <v>2968</v>
      </c>
      <c r="AC125">
        <v>613604.25</v>
      </c>
      <c r="AD125">
        <v>282471.93</v>
      </c>
    </row>
    <row r="126" spans="1:32">
      <c r="A126" t="s">
        <v>3158</v>
      </c>
      <c r="B126">
        <v>374320.62</v>
      </c>
      <c r="C126">
        <v>0</v>
      </c>
      <c r="D126">
        <v>224136.99</v>
      </c>
      <c r="F126">
        <v>172265.44</v>
      </c>
      <c r="G126">
        <v>124894.15</v>
      </c>
      <c r="K126">
        <v>17000</v>
      </c>
      <c r="M126">
        <v>387.17</v>
      </c>
      <c r="P126">
        <v>-2162761.71</v>
      </c>
      <c r="Q126">
        <v>3175397.16</v>
      </c>
      <c r="T126">
        <v>1199753.18</v>
      </c>
      <c r="U126">
        <v>460000</v>
      </c>
      <c r="V126">
        <v>1129.33</v>
      </c>
      <c r="X126">
        <v>1850880</v>
      </c>
      <c r="Z126">
        <v>2362127</v>
      </c>
      <c r="AC126">
        <v>1061126.7</v>
      </c>
      <c r="AD126">
        <v>222914.23</v>
      </c>
    </row>
    <row r="127" spans="1:32">
      <c r="A127" t="s">
        <v>3159</v>
      </c>
      <c r="B127">
        <v>254905.9</v>
      </c>
      <c r="C127">
        <v>7000</v>
      </c>
      <c r="D127">
        <v>114705.44</v>
      </c>
      <c r="F127">
        <v>92343.17</v>
      </c>
      <c r="G127">
        <v>86399.9</v>
      </c>
      <c r="K127">
        <v>0</v>
      </c>
      <c r="M127">
        <v>0</v>
      </c>
      <c r="P127">
        <v>-747248.99</v>
      </c>
      <c r="Q127">
        <v>1191484.79</v>
      </c>
      <c r="T127">
        <v>809028.68</v>
      </c>
      <c r="U127">
        <v>46200</v>
      </c>
      <c r="V127">
        <v>605.75</v>
      </c>
      <c r="X127">
        <v>922600</v>
      </c>
      <c r="Y127">
        <v>128995</v>
      </c>
      <c r="Z127">
        <v>1447934</v>
      </c>
      <c r="AA127">
        <v>960</v>
      </c>
      <c r="AB127">
        <v>2808</v>
      </c>
      <c r="AC127">
        <v>306372.14</v>
      </c>
      <c r="AD127">
        <v>38236.68</v>
      </c>
    </row>
    <row r="128" spans="1:32">
      <c r="A128" t="s">
        <v>3160</v>
      </c>
      <c r="B128">
        <v>474339.34</v>
      </c>
      <c r="C128">
        <v>0</v>
      </c>
      <c r="D128">
        <v>304581.09000000003</v>
      </c>
      <c r="F128">
        <v>2216692.14</v>
      </c>
      <c r="G128">
        <v>118034.3</v>
      </c>
      <c r="K128">
        <v>4500</v>
      </c>
      <c r="M128">
        <v>0</v>
      </c>
      <c r="P128">
        <v>2201666.79</v>
      </c>
      <c r="Q128">
        <v>918887.6</v>
      </c>
      <c r="T128">
        <v>957768</v>
      </c>
      <c r="U128">
        <v>63919</v>
      </c>
      <c r="V128">
        <v>1526.6</v>
      </c>
      <c r="X128">
        <v>1667190</v>
      </c>
      <c r="Y128">
        <v>136080</v>
      </c>
      <c r="Z128">
        <v>2207845</v>
      </c>
      <c r="AA128">
        <v>800</v>
      </c>
      <c r="AB128">
        <v>1760</v>
      </c>
      <c r="AC128">
        <v>434040.54</v>
      </c>
      <c r="AD128">
        <v>193445.58</v>
      </c>
    </row>
    <row r="129" spans="1:33">
      <c r="A129" t="s">
        <v>3161</v>
      </c>
      <c r="B129">
        <v>253684.46</v>
      </c>
      <c r="C129">
        <v>0</v>
      </c>
      <c r="D129">
        <v>47213.35</v>
      </c>
      <c r="F129">
        <v>88440.65</v>
      </c>
      <c r="G129">
        <v>151325.37</v>
      </c>
      <c r="K129">
        <v>5000</v>
      </c>
      <c r="M129">
        <v>1247.76</v>
      </c>
      <c r="P129">
        <v>-1299691.8</v>
      </c>
      <c r="Q129">
        <v>1855787.89</v>
      </c>
      <c r="T129">
        <v>965622.2</v>
      </c>
      <c r="U129">
        <v>272750</v>
      </c>
      <c r="V129">
        <v>686.91</v>
      </c>
      <c r="X129">
        <v>1350200</v>
      </c>
      <c r="Y129">
        <v>56700</v>
      </c>
      <c r="Z129">
        <v>1755761</v>
      </c>
      <c r="AA129">
        <v>2880</v>
      </c>
      <c r="AB129">
        <v>3936</v>
      </c>
      <c r="AC129">
        <v>771579.55</v>
      </c>
      <c r="AD129">
        <v>133482.57999999999</v>
      </c>
    </row>
    <row r="130" spans="1:33">
      <c r="A130" t="s">
        <v>3162</v>
      </c>
      <c r="B130">
        <v>372059.36</v>
      </c>
      <c r="C130">
        <v>0</v>
      </c>
      <c r="D130">
        <v>83075.570000000007</v>
      </c>
      <c r="F130">
        <v>320240.59999999998</v>
      </c>
      <c r="G130">
        <v>223682.58</v>
      </c>
      <c r="K130">
        <v>0</v>
      </c>
      <c r="M130">
        <v>0</v>
      </c>
      <c r="P130">
        <v>-666036.57999999996</v>
      </c>
      <c r="Q130">
        <v>1498231.3</v>
      </c>
      <c r="T130">
        <v>1245934.8799999999</v>
      </c>
      <c r="U130">
        <v>25800</v>
      </c>
      <c r="V130">
        <v>429.08</v>
      </c>
      <c r="X130">
        <v>1308410</v>
      </c>
      <c r="Z130">
        <v>1741620</v>
      </c>
      <c r="AA130">
        <v>160</v>
      </c>
      <c r="AB130">
        <v>536</v>
      </c>
      <c r="AC130">
        <v>516304.26</v>
      </c>
      <c r="AD130">
        <v>155090.31</v>
      </c>
    </row>
    <row r="131" spans="1:33">
      <c r="A131" t="s">
        <v>3163</v>
      </c>
      <c r="B131">
        <v>485543.75</v>
      </c>
      <c r="D131">
        <v>94733.79</v>
      </c>
      <c r="F131">
        <v>295145.51</v>
      </c>
      <c r="G131">
        <v>23654.21</v>
      </c>
      <c r="M131">
        <v>0</v>
      </c>
      <c r="P131">
        <v>-1361021.17</v>
      </c>
      <c r="Q131">
        <v>2202136.4300000002</v>
      </c>
      <c r="T131">
        <v>968984.26</v>
      </c>
      <c r="U131">
        <v>283500</v>
      </c>
      <c r="V131">
        <v>1341.91</v>
      </c>
      <c r="X131">
        <v>1678031</v>
      </c>
      <c r="Z131">
        <v>2122673</v>
      </c>
      <c r="AB131">
        <v>6796</v>
      </c>
      <c r="AC131">
        <v>610856.4</v>
      </c>
      <c r="AD131">
        <v>133569.76999999999</v>
      </c>
    </row>
    <row r="132" spans="1:33">
      <c r="A132" t="s">
        <v>3164</v>
      </c>
      <c r="B132">
        <v>518494.66</v>
      </c>
      <c r="C132">
        <v>0</v>
      </c>
      <c r="D132">
        <v>5558.24</v>
      </c>
      <c r="F132">
        <v>2070145.54</v>
      </c>
      <c r="G132">
        <v>515917.54</v>
      </c>
      <c r="K132">
        <v>48350</v>
      </c>
      <c r="M132">
        <v>2430</v>
      </c>
      <c r="P132">
        <v>2831754.61</v>
      </c>
      <c r="Q132">
        <v>655276.54</v>
      </c>
      <c r="T132">
        <v>961430.36</v>
      </c>
      <c r="U132">
        <v>110000</v>
      </c>
      <c r="V132">
        <v>1277.6300000000001</v>
      </c>
      <c r="X132">
        <v>1550300</v>
      </c>
      <c r="Y132">
        <v>149820</v>
      </c>
      <c r="Z132">
        <v>2108042</v>
      </c>
      <c r="AA132">
        <v>2080</v>
      </c>
      <c r="AB132">
        <v>7960</v>
      </c>
      <c r="AC132">
        <v>641118.19999999995</v>
      </c>
      <c r="AD132">
        <v>441322.96</v>
      </c>
    </row>
    <row r="133" spans="1:33">
      <c r="A133" t="s">
        <v>3165</v>
      </c>
      <c r="B133">
        <v>485943.09</v>
      </c>
      <c r="C133">
        <v>39900</v>
      </c>
      <c r="D133">
        <v>174424.97</v>
      </c>
      <c r="F133">
        <v>1284509.5900000001</v>
      </c>
      <c r="G133">
        <v>130956.7</v>
      </c>
      <c r="K133">
        <v>40000</v>
      </c>
      <c r="M133">
        <v>3405.62</v>
      </c>
      <c r="P133">
        <v>37760.18</v>
      </c>
      <c r="Q133">
        <v>1904716.16</v>
      </c>
      <c r="T133">
        <v>1385145.24</v>
      </c>
      <c r="V133">
        <v>1576.82</v>
      </c>
      <c r="X133">
        <v>1306320</v>
      </c>
      <c r="Y133">
        <v>450</v>
      </c>
      <c r="Z133">
        <v>1718198</v>
      </c>
      <c r="AC133">
        <v>666220.29</v>
      </c>
      <c r="AD133">
        <v>179221.38</v>
      </c>
    </row>
    <row r="134" spans="1:33">
      <c r="A134" t="s">
        <v>3166</v>
      </c>
      <c r="B134">
        <v>453809.22</v>
      </c>
      <c r="C134">
        <v>0</v>
      </c>
      <c r="D134">
        <v>206128.18</v>
      </c>
      <c r="F134">
        <v>221858.63</v>
      </c>
      <c r="G134">
        <v>344276.45</v>
      </c>
      <c r="M134">
        <v>-50</v>
      </c>
      <c r="P134">
        <v>-1267603.1499999999</v>
      </c>
      <c r="Q134">
        <v>2482221.21</v>
      </c>
      <c r="T134">
        <v>1077221.3</v>
      </c>
      <c r="U134">
        <v>558586.51</v>
      </c>
      <c r="V134">
        <v>1318.07</v>
      </c>
      <c r="X134">
        <v>1506970</v>
      </c>
      <c r="Y134">
        <v>11800</v>
      </c>
      <c r="Z134">
        <v>2023895</v>
      </c>
      <c r="AA134">
        <v>480</v>
      </c>
      <c r="AB134">
        <v>3360</v>
      </c>
      <c r="AC134">
        <v>899515.52</v>
      </c>
      <c r="AD134">
        <v>207140.94</v>
      </c>
      <c r="AE134">
        <v>10000</v>
      </c>
    </row>
    <row r="135" spans="1:33">
      <c r="A135" t="s">
        <v>3167</v>
      </c>
      <c r="B135">
        <v>244743.96</v>
      </c>
      <c r="C135">
        <v>0</v>
      </c>
      <c r="D135">
        <v>127467.9</v>
      </c>
      <c r="F135">
        <v>601109.68000000005</v>
      </c>
      <c r="G135">
        <v>48919.29</v>
      </c>
      <c r="M135">
        <v>1878</v>
      </c>
      <c r="P135">
        <v>-2142285.2799999998</v>
      </c>
      <c r="Q135">
        <v>3637434.23</v>
      </c>
      <c r="T135">
        <v>644963.87</v>
      </c>
      <c r="U135">
        <v>140000</v>
      </c>
      <c r="V135">
        <v>984.25</v>
      </c>
      <c r="X135">
        <v>1279200</v>
      </c>
      <c r="Y135">
        <v>95200</v>
      </c>
      <c r="Z135">
        <v>1521981</v>
      </c>
      <c r="AB135">
        <v>1888</v>
      </c>
      <c r="AC135">
        <v>954680.6</v>
      </c>
      <c r="AD135">
        <v>156584.64000000001</v>
      </c>
    </row>
    <row r="136" spans="1:33">
      <c r="A136" t="s">
        <v>3168</v>
      </c>
      <c r="B136">
        <v>249614.15</v>
      </c>
      <c r="C136">
        <v>28930</v>
      </c>
      <c r="D136">
        <v>357170.04</v>
      </c>
      <c r="F136">
        <v>2214264.2000000002</v>
      </c>
      <c r="G136">
        <v>162935.93</v>
      </c>
      <c r="M136">
        <v>0</v>
      </c>
      <c r="P136">
        <v>2755107.99</v>
      </c>
      <c r="Q136">
        <v>364715.82</v>
      </c>
      <c r="T136">
        <v>981933.18</v>
      </c>
      <c r="V136">
        <v>1108.8499999999999</v>
      </c>
      <c r="X136">
        <v>1055280</v>
      </c>
      <c r="Y136">
        <v>52800</v>
      </c>
      <c r="Z136">
        <v>1198414.8</v>
      </c>
      <c r="AB136">
        <v>14840</v>
      </c>
      <c r="AC136">
        <v>745527.35</v>
      </c>
      <c r="AD136">
        <v>239249.37</v>
      </c>
    </row>
    <row r="137" spans="1:33">
      <c r="A137" t="s">
        <v>3169</v>
      </c>
      <c r="B137">
        <v>420512.79</v>
      </c>
      <c r="C137">
        <v>0</v>
      </c>
      <c r="D137">
        <v>216528.76</v>
      </c>
      <c r="F137">
        <v>86437.72</v>
      </c>
      <c r="G137">
        <v>336425.22</v>
      </c>
      <c r="M137">
        <v>503</v>
      </c>
      <c r="P137">
        <v>428525.4</v>
      </c>
      <c r="Q137">
        <v>431249.19</v>
      </c>
      <c r="T137">
        <v>446646.39</v>
      </c>
      <c r="V137">
        <v>1018.07</v>
      </c>
      <c r="Y137">
        <v>344031</v>
      </c>
      <c r="Z137">
        <v>330472</v>
      </c>
      <c r="AC137">
        <v>261559.56</v>
      </c>
      <c r="AD137">
        <v>37</v>
      </c>
    </row>
    <row r="138" spans="1:33">
      <c r="A138" t="s">
        <v>3170</v>
      </c>
      <c r="B138">
        <v>183017.21</v>
      </c>
      <c r="C138">
        <v>0</v>
      </c>
      <c r="D138">
        <v>532443.21</v>
      </c>
      <c r="F138">
        <v>68234.81</v>
      </c>
      <c r="G138">
        <v>107502.01</v>
      </c>
      <c r="M138">
        <v>0</v>
      </c>
      <c r="P138">
        <v>-986342.65</v>
      </c>
      <c r="Q138">
        <v>1781769.65</v>
      </c>
      <c r="T138">
        <v>767531.9</v>
      </c>
      <c r="U138">
        <v>289500</v>
      </c>
      <c r="V138">
        <v>680.41</v>
      </c>
      <c r="Y138">
        <v>25617.57</v>
      </c>
      <c r="Z138">
        <v>320358.57</v>
      </c>
      <c r="AA138">
        <v>1056</v>
      </c>
      <c r="AB138">
        <v>1608</v>
      </c>
      <c r="AC138">
        <v>664501.06999999995</v>
      </c>
      <c r="AD138">
        <v>36</v>
      </c>
    </row>
    <row r="139" spans="1:33">
      <c r="A139" t="s">
        <v>3171</v>
      </c>
      <c r="B139">
        <v>654432.71</v>
      </c>
      <c r="C139">
        <v>0</v>
      </c>
      <c r="D139">
        <v>365566.42</v>
      </c>
      <c r="F139">
        <v>-419059.95</v>
      </c>
      <c r="G139">
        <v>172221.67</v>
      </c>
      <c r="K139">
        <v>34800</v>
      </c>
      <c r="M139">
        <v>3.9</v>
      </c>
      <c r="P139">
        <v>394165.99</v>
      </c>
      <c r="Q139">
        <v>343312.84</v>
      </c>
      <c r="T139">
        <v>1023429.68</v>
      </c>
      <c r="U139">
        <v>339440</v>
      </c>
      <c r="V139">
        <v>700.13</v>
      </c>
      <c r="X139">
        <v>1697060</v>
      </c>
      <c r="Y139">
        <v>129944</v>
      </c>
      <c r="Z139">
        <v>1974342</v>
      </c>
      <c r="AA139">
        <v>240</v>
      </c>
      <c r="AB139">
        <v>1734</v>
      </c>
      <c r="AC139">
        <v>890014.46</v>
      </c>
      <c r="AD139">
        <v>283365.23</v>
      </c>
      <c r="AG139">
        <v>40000</v>
      </c>
    </row>
    <row r="140" spans="1:33">
      <c r="A140" t="s">
        <v>3172</v>
      </c>
      <c r="B140">
        <v>231175.9</v>
      </c>
      <c r="C140">
        <v>0</v>
      </c>
      <c r="D140">
        <v>487100.82</v>
      </c>
      <c r="F140">
        <v>119699.55</v>
      </c>
      <c r="G140">
        <v>172967.19</v>
      </c>
      <c r="M140">
        <v>0</v>
      </c>
      <c r="P140">
        <v>-612267.78</v>
      </c>
      <c r="Q140">
        <v>1627802.29</v>
      </c>
      <c r="T140">
        <v>893507.31</v>
      </c>
      <c r="V140">
        <v>1138.1300000000001</v>
      </c>
      <c r="X140">
        <v>830760</v>
      </c>
      <c r="Y140">
        <v>265024.52</v>
      </c>
      <c r="Z140">
        <v>1301832.8799999999</v>
      </c>
      <c r="AA140">
        <v>15672</v>
      </c>
      <c r="AB140">
        <v>528</v>
      </c>
      <c r="AC140">
        <v>643166.44999999995</v>
      </c>
      <c r="AD140">
        <v>33821.68</v>
      </c>
    </row>
    <row r="141" spans="1:33">
      <c r="A141" t="s">
        <v>3173</v>
      </c>
      <c r="B141">
        <v>542052.02</v>
      </c>
      <c r="C141">
        <v>0</v>
      </c>
      <c r="D141">
        <v>771638.05</v>
      </c>
      <c r="F141">
        <v>17</v>
      </c>
      <c r="G141">
        <v>108288.42</v>
      </c>
      <c r="M141">
        <v>0</v>
      </c>
      <c r="P141">
        <v>-1197168.6399999999</v>
      </c>
      <c r="Q141">
        <v>2560000</v>
      </c>
      <c r="T141">
        <v>1103874.3400000001</v>
      </c>
      <c r="V141">
        <v>1843.27</v>
      </c>
      <c r="X141">
        <v>986760</v>
      </c>
      <c r="Z141">
        <v>1306816</v>
      </c>
      <c r="AA141">
        <v>2400</v>
      </c>
      <c r="AC141">
        <v>626817.59</v>
      </c>
      <c r="AD141">
        <v>47279.89</v>
      </c>
      <c r="AG141">
        <v>50000</v>
      </c>
    </row>
    <row r="142" spans="1:33">
      <c r="A142" t="s">
        <v>3174</v>
      </c>
      <c r="B142">
        <v>334600.05</v>
      </c>
      <c r="C142">
        <v>0</v>
      </c>
      <c r="D142">
        <v>119167.24</v>
      </c>
      <c r="F142">
        <v>701214.02</v>
      </c>
      <c r="G142">
        <v>140616</v>
      </c>
      <c r="M142">
        <v>0</v>
      </c>
      <c r="N142">
        <v>1000</v>
      </c>
      <c r="P142">
        <v>1317677.8400000001</v>
      </c>
      <c r="T142">
        <v>466494.19</v>
      </c>
      <c r="V142">
        <v>1060.3599999999999</v>
      </c>
      <c r="X142">
        <v>1864530</v>
      </c>
      <c r="Y142">
        <v>1071493.1299999999</v>
      </c>
      <c r="Z142">
        <v>2399663</v>
      </c>
      <c r="AB142">
        <v>18808</v>
      </c>
      <c r="AC142">
        <v>923285.59</v>
      </c>
      <c r="AD142">
        <v>84901.62</v>
      </c>
    </row>
    <row r="143" spans="1:33">
      <c r="A143" t="s">
        <v>3175</v>
      </c>
      <c r="B143">
        <v>506149.25</v>
      </c>
      <c r="C143">
        <v>0</v>
      </c>
      <c r="D143">
        <v>2337.61</v>
      </c>
      <c r="F143">
        <v>1593946.8</v>
      </c>
      <c r="G143">
        <v>841367.86</v>
      </c>
      <c r="M143">
        <v>0</v>
      </c>
      <c r="P143">
        <v>771275.54</v>
      </c>
      <c r="Q143">
        <v>2368242.5</v>
      </c>
      <c r="T143">
        <v>780482.69</v>
      </c>
      <c r="U143">
        <v>305960</v>
      </c>
      <c r="V143">
        <v>1338.52</v>
      </c>
      <c r="X143">
        <v>1377870</v>
      </c>
      <c r="Z143">
        <v>1634562</v>
      </c>
      <c r="AA143">
        <v>16759</v>
      </c>
      <c r="AC143">
        <v>821939.67</v>
      </c>
      <c r="AD143">
        <v>188107.06</v>
      </c>
    </row>
    <row r="144" spans="1:33">
      <c r="A144" t="s">
        <v>3176</v>
      </c>
      <c r="B144">
        <v>495156.14</v>
      </c>
      <c r="C144">
        <v>0</v>
      </c>
      <c r="D144">
        <v>109437.44</v>
      </c>
      <c r="F144">
        <v>1742459.89</v>
      </c>
      <c r="G144">
        <v>131735.56</v>
      </c>
      <c r="J144">
        <v>30000</v>
      </c>
      <c r="M144">
        <v>-144</v>
      </c>
      <c r="P144">
        <v>817625.85</v>
      </c>
      <c r="Q144">
        <v>1552681.09</v>
      </c>
      <c r="T144">
        <v>260013.38</v>
      </c>
      <c r="U144">
        <v>100970</v>
      </c>
      <c r="V144">
        <v>1223.4100000000001</v>
      </c>
      <c r="X144">
        <v>43080</v>
      </c>
      <c r="Y144">
        <v>105796.57</v>
      </c>
      <c r="Z144">
        <v>130430</v>
      </c>
      <c r="AA144">
        <v>16100</v>
      </c>
      <c r="AC144">
        <v>235062.81</v>
      </c>
      <c r="AD144">
        <v>50864.46</v>
      </c>
    </row>
    <row r="145" spans="1:33">
      <c r="A145" t="s">
        <v>3189</v>
      </c>
      <c r="B145">
        <v>898105.23</v>
      </c>
      <c r="C145">
        <v>92365</v>
      </c>
      <c r="D145">
        <v>257156.94</v>
      </c>
      <c r="F145">
        <v>1431997.23</v>
      </c>
      <c r="G145">
        <v>726054.6</v>
      </c>
      <c r="K145">
        <v>55000</v>
      </c>
      <c r="M145">
        <v>12080.83</v>
      </c>
      <c r="P145">
        <v>443068.66</v>
      </c>
      <c r="Q145">
        <v>2662147.65</v>
      </c>
      <c r="T145">
        <v>988586.57</v>
      </c>
      <c r="V145">
        <v>-1914.66</v>
      </c>
      <c r="X145">
        <v>475332</v>
      </c>
      <c r="Z145">
        <v>602374</v>
      </c>
      <c r="AB145">
        <v>4288</v>
      </c>
      <c r="AC145">
        <v>496487.21</v>
      </c>
      <c r="AD145">
        <v>125472.84</v>
      </c>
    </row>
    <row r="146" spans="1:33">
      <c r="A146" t="s">
        <v>3177</v>
      </c>
      <c r="B146">
        <v>277375.44</v>
      </c>
      <c r="C146">
        <v>7720</v>
      </c>
      <c r="D146">
        <v>393996.02</v>
      </c>
      <c r="F146">
        <v>4</v>
      </c>
      <c r="G146">
        <v>-17935.64</v>
      </c>
      <c r="K146">
        <v>950</v>
      </c>
      <c r="M146">
        <v>1306.8499999999999</v>
      </c>
      <c r="P146">
        <v>-1322463.53</v>
      </c>
      <c r="Q146">
        <v>1849445.73</v>
      </c>
      <c r="T146">
        <v>967720.74</v>
      </c>
      <c r="U146">
        <v>89700</v>
      </c>
      <c r="V146">
        <v>36.44</v>
      </c>
      <c r="X146">
        <v>1350019.8</v>
      </c>
      <c r="Y146">
        <v>306857.83</v>
      </c>
      <c r="Z146">
        <v>1742612.8</v>
      </c>
      <c r="AB146">
        <v>12770</v>
      </c>
      <c r="AC146">
        <v>769777.66</v>
      </c>
      <c r="AD146">
        <v>57253.58</v>
      </c>
    </row>
    <row r="147" spans="1:33">
      <c r="A147" t="s">
        <v>3178</v>
      </c>
      <c r="B147">
        <v>118516.34</v>
      </c>
      <c r="C147">
        <v>80000</v>
      </c>
      <c r="D147">
        <v>113579.53</v>
      </c>
      <c r="F147">
        <v>96700.98</v>
      </c>
      <c r="G147">
        <v>196707</v>
      </c>
      <c r="J147">
        <v>14000</v>
      </c>
      <c r="K147">
        <v>29679.279999999999</v>
      </c>
      <c r="M147">
        <v>232.15</v>
      </c>
      <c r="P147">
        <v>-2031201.46</v>
      </c>
      <c r="Q147">
        <v>2606531.4300000002</v>
      </c>
      <c r="T147">
        <v>812177.17</v>
      </c>
      <c r="U147">
        <v>262300</v>
      </c>
      <c r="V147">
        <v>848.66</v>
      </c>
      <c r="X147">
        <v>1342726.6</v>
      </c>
      <c r="Y147">
        <v>417092.02</v>
      </c>
      <c r="Z147">
        <v>1820617.6</v>
      </c>
      <c r="AA147">
        <v>20624</v>
      </c>
      <c r="AC147">
        <v>940169.86</v>
      </c>
      <c r="AD147">
        <v>66970.539999999994</v>
      </c>
      <c r="AG147">
        <v>500</v>
      </c>
    </row>
    <row r="148" spans="1:33">
      <c r="A148" t="s">
        <v>3179</v>
      </c>
      <c r="B148">
        <v>349063.77</v>
      </c>
      <c r="C148">
        <v>27000</v>
      </c>
      <c r="D148">
        <v>26638.1</v>
      </c>
      <c r="F148">
        <v>6</v>
      </c>
      <c r="G148">
        <v>30514.25</v>
      </c>
      <c r="K148">
        <v>33850</v>
      </c>
      <c r="M148">
        <v>1299.7</v>
      </c>
      <c r="P148">
        <v>-905949.05</v>
      </c>
      <c r="Q148">
        <v>1289115.33</v>
      </c>
      <c r="T148">
        <v>1091351.33</v>
      </c>
      <c r="U148">
        <v>120000</v>
      </c>
      <c r="V148">
        <v>690.87</v>
      </c>
      <c r="X148">
        <v>1488562</v>
      </c>
      <c r="Y148">
        <v>205049.24</v>
      </c>
      <c r="Z148">
        <v>1835801.5</v>
      </c>
      <c r="AA148">
        <v>4000</v>
      </c>
      <c r="AC148">
        <v>975677.45</v>
      </c>
      <c r="AD148">
        <v>75268.350000000006</v>
      </c>
    </row>
    <row r="149" spans="1:33">
      <c r="A149" t="s">
        <v>3180</v>
      </c>
      <c r="B149">
        <v>318696.51</v>
      </c>
      <c r="C149">
        <v>0</v>
      </c>
      <c r="D149">
        <v>17699.48</v>
      </c>
      <c r="F149">
        <v>1882661.35</v>
      </c>
      <c r="G149">
        <v>90394.26</v>
      </c>
      <c r="K149">
        <v>27850</v>
      </c>
      <c r="M149">
        <v>268</v>
      </c>
      <c r="P149">
        <v>48723.77</v>
      </c>
      <c r="Q149">
        <v>2316929.4300000002</v>
      </c>
      <c r="T149">
        <v>855162.7</v>
      </c>
      <c r="U149">
        <v>75000</v>
      </c>
      <c r="V149">
        <v>338.65</v>
      </c>
      <c r="X149">
        <v>1266200</v>
      </c>
      <c r="Y149">
        <v>190529.1</v>
      </c>
      <c r="Z149">
        <v>1622281.1</v>
      </c>
      <c r="AA149">
        <v>26880</v>
      </c>
      <c r="AC149">
        <v>580437.48</v>
      </c>
      <c r="AD149">
        <v>241951.47</v>
      </c>
    </row>
    <row r="150" spans="1:33">
      <c r="A150" t="s">
        <v>3181</v>
      </c>
      <c r="B150">
        <v>261242.55</v>
      </c>
      <c r="C150">
        <v>0</v>
      </c>
      <c r="D150">
        <v>72600.97</v>
      </c>
      <c r="F150">
        <v>941033.45</v>
      </c>
      <c r="G150">
        <v>90997.15</v>
      </c>
      <c r="K150">
        <v>8700</v>
      </c>
      <c r="M150">
        <v>0</v>
      </c>
      <c r="P150">
        <v>-1320311.94</v>
      </c>
      <c r="Q150">
        <v>2601070</v>
      </c>
      <c r="T150">
        <v>887376.09</v>
      </c>
      <c r="U150">
        <v>159860</v>
      </c>
      <c r="V150">
        <v>615.12</v>
      </c>
      <c r="X150">
        <v>566450</v>
      </c>
      <c r="Y150">
        <v>137200</v>
      </c>
      <c r="Z150">
        <v>909560.88</v>
      </c>
      <c r="AB150">
        <v>9018</v>
      </c>
      <c r="AC150">
        <v>625974.81999999995</v>
      </c>
      <c r="AD150">
        <v>130531.45</v>
      </c>
    </row>
    <row r="151" spans="1:33">
      <c r="A151" t="s">
        <v>3137</v>
      </c>
      <c r="B151">
        <v>184220.77</v>
      </c>
      <c r="C151">
        <v>0</v>
      </c>
      <c r="D151">
        <v>69881.13</v>
      </c>
      <c r="F151">
        <v>591706.72</v>
      </c>
      <c r="G151">
        <v>71684.97</v>
      </c>
      <c r="L151">
        <v>73000</v>
      </c>
      <c r="M151">
        <v>14031</v>
      </c>
      <c r="O151">
        <v>0</v>
      </c>
      <c r="P151">
        <v>-632827.66</v>
      </c>
      <c r="Q151">
        <v>1474940.27</v>
      </c>
      <c r="T151">
        <v>-11650.02</v>
      </c>
      <c r="V151">
        <v>0</v>
      </c>
      <c r="X151">
        <v>0</v>
      </c>
      <c r="Y151">
        <v>0</v>
      </c>
      <c r="Z151">
        <v>0</v>
      </c>
      <c r="AB151">
        <v>0</v>
      </c>
      <c r="AC151">
        <v>0</v>
      </c>
      <c r="AD151">
        <v>0</v>
      </c>
      <c r="AG151">
        <v>0</v>
      </c>
    </row>
    <row r="152" spans="1:33">
      <c r="A152" t="s">
        <v>3138</v>
      </c>
      <c r="B152">
        <v>422936.76</v>
      </c>
      <c r="C152">
        <v>0</v>
      </c>
      <c r="D152">
        <v>248778.79</v>
      </c>
      <c r="F152">
        <v>-63234.06</v>
      </c>
      <c r="G152">
        <v>-245889.7</v>
      </c>
      <c r="I152">
        <v>120500</v>
      </c>
      <c r="L152">
        <v>38600</v>
      </c>
      <c r="M152">
        <v>1</v>
      </c>
      <c r="P152">
        <v>-1029105.22</v>
      </c>
      <c r="Q152">
        <v>1115345.6000000001</v>
      </c>
      <c r="T152">
        <v>954642.42</v>
      </c>
      <c r="V152">
        <v>832.83</v>
      </c>
      <c r="X152">
        <v>1129010</v>
      </c>
      <c r="Y152">
        <v>41600</v>
      </c>
      <c r="Z152">
        <v>1355940</v>
      </c>
      <c r="AB152">
        <v>6680</v>
      </c>
      <c r="AC152">
        <v>312020.76</v>
      </c>
      <c r="AD152">
        <v>73194.080000000002</v>
      </c>
      <c r="AG152">
        <v>20000</v>
      </c>
    </row>
    <row r="153" spans="1:33">
      <c r="A153" t="s">
        <v>3139</v>
      </c>
      <c r="B153">
        <v>753209.44</v>
      </c>
      <c r="C153">
        <v>0</v>
      </c>
      <c r="D153">
        <v>57878.98</v>
      </c>
      <c r="F153">
        <v>490653.42</v>
      </c>
      <c r="G153">
        <v>93082.42</v>
      </c>
      <c r="J153">
        <v>0</v>
      </c>
      <c r="K153">
        <v>0</v>
      </c>
      <c r="L153">
        <v>76400</v>
      </c>
      <c r="M153">
        <v>0</v>
      </c>
      <c r="P153">
        <v>263132.26</v>
      </c>
      <c r="Q153">
        <v>1286034.42</v>
      </c>
      <c r="T153">
        <v>808453.38</v>
      </c>
      <c r="U153">
        <v>56400</v>
      </c>
      <c r="V153">
        <v>1774.81</v>
      </c>
      <c r="X153">
        <v>1506150</v>
      </c>
      <c r="Y153">
        <v>253896</v>
      </c>
      <c r="Z153">
        <v>1858544</v>
      </c>
      <c r="AB153">
        <v>26240</v>
      </c>
      <c r="AC153">
        <v>855308.06</v>
      </c>
      <c r="AD153">
        <v>96324.55</v>
      </c>
      <c r="AG153">
        <v>21000</v>
      </c>
    </row>
    <row r="154" spans="1:33">
      <c r="A154" t="s">
        <v>3186</v>
      </c>
      <c r="B154">
        <v>215409.64</v>
      </c>
      <c r="C154">
        <v>0</v>
      </c>
      <c r="D154">
        <v>206803.64</v>
      </c>
      <c r="F154">
        <v>833956.26</v>
      </c>
      <c r="G154">
        <v>77999.44</v>
      </c>
      <c r="K154">
        <v>7500</v>
      </c>
      <c r="L154">
        <v>36475</v>
      </c>
      <c r="P154">
        <v>-857407.63</v>
      </c>
      <c r="Q154">
        <v>1993235.29</v>
      </c>
      <c r="T154">
        <v>970710.26</v>
      </c>
      <c r="V154">
        <v>384.44</v>
      </c>
      <c r="X154">
        <v>1283920</v>
      </c>
      <c r="Y154">
        <v>134400</v>
      </c>
      <c r="Z154">
        <v>1508160</v>
      </c>
      <c r="AB154">
        <v>12432</v>
      </c>
      <c r="AC154">
        <v>467390.73</v>
      </c>
      <c r="AD154">
        <v>227065.65</v>
      </c>
      <c r="AG154">
        <v>20000</v>
      </c>
    </row>
  </sheetData>
  <autoFilter ref="A2:AC2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Q165"/>
  <sheetViews>
    <sheetView topLeftCell="AH1" zoomScaleNormal="100" workbookViewId="0">
      <pane ySplit="2" topLeftCell="A123" activePane="bottomLeft" state="frozen"/>
      <selection activeCell="AJ1" sqref="AJ1"/>
      <selection pane="bottomLeft" activeCell="AQ159" sqref="AQ159"/>
    </sheetView>
  </sheetViews>
  <sheetFormatPr defaultRowHeight="13.8"/>
  <cols>
    <col min="1" max="1" width="5.5" bestFit="1" customWidth="1"/>
    <col min="2" max="2" width="12.69921875" bestFit="1" customWidth="1"/>
    <col min="3" max="3" width="6.69921875" style="71" bestFit="1" customWidth="1"/>
    <col min="4" max="4" width="26.59765625" style="58" customWidth="1"/>
    <col min="5" max="5" width="47" bestFit="1" customWidth="1"/>
    <col min="6" max="9" width="8.69921875" style="299"/>
    <col min="14" max="14" width="17" style="299" bestFit="1" customWidth="1"/>
    <col min="15" max="15" width="19.3984375" style="299" bestFit="1" customWidth="1"/>
    <col min="16" max="16" width="19.19921875" style="299" bestFit="1" customWidth="1"/>
    <col min="17" max="17" width="20.69921875" style="299" bestFit="1" customWidth="1"/>
    <col min="22" max="26" width="8.69921875" style="299"/>
    <col min="27" max="27" width="36.296875" style="299" bestFit="1" customWidth="1"/>
    <col min="28" max="28" width="52" style="299" bestFit="1" customWidth="1"/>
    <col min="29" max="29" width="8.69921875" style="299"/>
    <col min="30" max="30" width="18.59765625" bestFit="1" customWidth="1"/>
    <col min="31" max="31" width="24.796875" bestFit="1" customWidth="1"/>
    <col min="32" max="32" width="23.19921875" bestFit="1" customWidth="1"/>
    <col min="33" max="33" width="39.796875" bestFit="1" customWidth="1"/>
    <col min="34" max="34" width="28.796875" bestFit="1" customWidth="1"/>
    <col min="35" max="35" width="20.69921875" bestFit="1" customWidth="1"/>
    <col min="36" max="36" width="29.5" bestFit="1" customWidth="1"/>
    <col min="38" max="38" width="19" style="76" bestFit="1" customWidth="1"/>
    <col min="39" max="39" width="15.5" style="31" bestFit="1" customWidth="1"/>
    <col min="40" max="40" width="15.09765625" style="21" bestFit="1" customWidth="1"/>
    <col min="41" max="41" width="15.09765625" style="15" bestFit="1" customWidth="1"/>
    <col min="42" max="42" width="15.09765625" style="16" bestFit="1" customWidth="1"/>
    <col min="43" max="43" width="16.8984375" style="21" bestFit="1" customWidth="1"/>
  </cols>
  <sheetData>
    <row r="1" spans="1:43">
      <c r="E1" t="s">
        <v>2448</v>
      </c>
      <c r="F1" s="299" t="s">
        <v>2449</v>
      </c>
      <c r="G1" s="299" t="s">
        <v>2450</v>
      </c>
      <c r="H1" s="299" t="s">
        <v>2451</v>
      </c>
      <c r="I1" s="299" t="s">
        <v>2452</v>
      </c>
      <c r="J1" t="s">
        <v>2453</v>
      </c>
      <c r="K1" t="s">
        <v>2454</v>
      </c>
      <c r="L1" t="s">
        <v>2455</v>
      </c>
      <c r="M1" t="s">
        <v>2603</v>
      </c>
      <c r="N1" s="299" t="s">
        <v>2456</v>
      </c>
      <c r="O1" s="299" t="s">
        <v>2457</v>
      </c>
      <c r="P1" s="299" t="s">
        <v>2460</v>
      </c>
      <c r="Q1" s="299" t="s">
        <v>2461</v>
      </c>
      <c r="R1" t="s">
        <v>2462</v>
      </c>
      <c r="S1" t="s">
        <v>2463</v>
      </c>
      <c r="T1" t="s">
        <v>2464</v>
      </c>
      <c r="U1" t="s">
        <v>2465</v>
      </c>
      <c r="V1" s="299" t="s">
        <v>3335</v>
      </c>
      <c r="W1" s="299" t="s">
        <v>2466</v>
      </c>
      <c r="X1" s="299" t="s">
        <v>2467</v>
      </c>
      <c r="Y1" s="299" t="s">
        <v>2468</v>
      </c>
      <c r="Z1" s="299" t="s">
        <v>2469</v>
      </c>
      <c r="AA1" s="299" t="s">
        <v>2470</v>
      </c>
      <c r="AB1" s="299" t="s">
        <v>2471</v>
      </c>
      <c r="AC1" s="299" t="s">
        <v>2472</v>
      </c>
      <c r="AD1" t="s">
        <v>2473</v>
      </c>
      <c r="AE1" t="s">
        <v>2474</v>
      </c>
      <c r="AF1" t="s">
        <v>2475</v>
      </c>
      <c r="AG1" t="s">
        <v>2476</v>
      </c>
      <c r="AH1" t="s">
        <v>2477</v>
      </c>
      <c r="AI1" t="s">
        <v>2478</v>
      </c>
      <c r="AJ1" t="s">
        <v>2605</v>
      </c>
      <c r="AK1" t="s">
        <v>2480</v>
      </c>
      <c r="AL1" s="76" t="s">
        <v>6</v>
      </c>
      <c r="AM1" s="31" t="s">
        <v>7</v>
      </c>
      <c r="AN1" s="21" t="s">
        <v>8</v>
      </c>
      <c r="AO1" s="15" t="s">
        <v>9</v>
      </c>
      <c r="AP1" s="16" t="s">
        <v>10</v>
      </c>
      <c r="AQ1" s="21" t="s">
        <v>11</v>
      </c>
    </row>
    <row r="2" spans="1:43">
      <c r="E2" t="s">
        <v>2481</v>
      </c>
      <c r="F2" s="299" t="s">
        <v>2482</v>
      </c>
      <c r="G2" s="299" t="s">
        <v>2483</v>
      </c>
      <c r="H2" s="299" t="s">
        <v>2484</v>
      </c>
      <c r="I2" s="299" t="s">
        <v>2485</v>
      </c>
      <c r="J2" t="s">
        <v>2486</v>
      </c>
      <c r="K2" t="s">
        <v>2487</v>
      </c>
      <c r="L2" t="s">
        <v>2488</v>
      </c>
      <c r="M2" t="s">
        <v>2607</v>
      </c>
      <c r="N2" s="299" t="s">
        <v>2489</v>
      </c>
      <c r="O2" s="299" t="s">
        <v>2490</v>
      </c>
      <c r="P2" s="299" t="s">
        <v>2493</v>
      </c>
      <c r="Q2" s="299" t="s">
        <v>2494</v>
      </c>
      <c r="R2" t="s">
        <v>2495</v>
      </c>
      <c r="S2" t="s">
        <v>2496</v>
      </c>
      <c r="T2" t="s">
        <v>2497</v>
      </c>
      <c r="U2" t="s">
        <v>2498</v>
      </c>
      <c r="V2" s="299" t="s">
        <v>3336</v>
      </c>
      <c r="W2" s="299" t="s">
        <v>2499</v>
      </c>
      <c r="X2" s="299" t="s">
        <v>2500</v>
      </c>
      <c r="Y2" s="299" t="s">
        <v>2501</v>
      </c>
      <c r="Z2" s="299" t="s">
        <v>2502</v>
      </c>
      <c r="AA2" s="299" t="s">
        <v>2503</v>
      </c>
      <c r="AB2" s="299" t="s">
        <v>2504</v>
      </c>
      <c r="AC2" s="299" t="s">
        <v>2505</v>
      </c>
      <c r="AD2" t="s">
        <v>2506</v>
      </c>
      <c r="AE2" t="s">
        <v>2507</v>
      </c>
      <c r="AF2" t="s">
        <v>2508</v>
      </c>
      <c r="AG2" t="s">
        <v>2509</v>
      </c>
      <c r="AH2" t="s">
        <v>2510</v>
      </c>
      <c r="AI2" t="s">
        <v>2511</v>
      </c>
      <c r="AJ2" t="s">
        <v>2609</v>
      </c>
      <c r="AK2" t="s">
        <v>2513</v>
      </c>
    </row>
    <row r="3" spans="1:43">
      <c r="E3" t="s">
        <v>2514</v>
      </c>
      <c r="F3" s="299">
        <v>60162404.649999999</v>
      </c>
      <c r="G3" s="299">
        <v>1104140.1000000001</v>
      </c>
      <c r="H3" s="299">
        <v>18471861.68</v>
      </c>
      <c r="I3" s="299">
        <v>24</v>
      </c>
      <c r="J3">
        <v>103049357.16</v>
      </c>
      <c r="K3">
        <v>40989574.329999998</v>
      </c>
      <c r="L3">
        <v>2</v>
      </c>
      <c r="M3">
        <v>315400</v>
      </c>
      <c r="N3" s="299">
        <v>395779.01</v>
      </c>
      <c r="O3" s="299">
        <v>2574452.59</v>
      </c>
      <c r="P3" s="299">
        <v>3121938.73</v>
      </c>
      <c r="Q3" s="299">
        <v>1326407.6299999999</v>
      </c>
      <c r="R3">
        <v>688066</v>
      </c>
      <c r="S3">
        <v>473897.58</v>
      </c>
      <c r="T3">
        <v>-59623354.520000003</v>
      </c>
      <c r="U3">
        <v>273748269.48000002</v>
      </c>
      <c r="V3" s="299">
        <v>16</v>
      </c>
      <c r="W3" s="299">
        <v>9359.6299999999992</v>
      </c>
      <c r="X3" s="299">
        <v>131068226.08</v>
      </c>
      <c r="Y3" s="299">
        <v>17314609.5</v>
      </c>
      <c r="Z3" s="299">
        <v>138107.97</v>
      </c>
      <c r="AA3" s="299">
        <v>2300</v>
      </c>
      <c r="AB3" s="299">
        <v>179521305.47999999</v>
      </c>
      <c r="AC3" s="299">
        <v>20818261.260000002</v>
      </c>
      <c r="AD3">
        <v>223620041.75</v>
      </c>
      <c r="AE3">
        <v>608119.73</v>
      </c>
      <c r="AF3">
        <v>847352.78</v>
      </c>
      <c r="AG3">
        <v>99464978.799999997</v>
      </c>
      <c r="AH3">
        <v>22123380.059999999</v>
      </c>
      <c r="AI3">
        <v>140000</v>
      </c>
      <c r="AJ3">
        <v>20238.669999999998</v>
      </c>
      <c r="AK3">
        <v>660766.71</v>
      </c>
      <c r="AL3" s="76">
        <f t="shared" ref="AL3:AQ3" si="0">SUM(AL4:AL154)</f>
        <v>79738430.429999992</v>
      </c>
      <c r="AM3" s="31">
        <f t="shared" si="0"/>
        <v>7418577.9599999972</v>
      </c>
      <c r="AN3" s="21">
        <f t="shared" si="0"/>
        <v>72319852.469999984</v>
      </c>
      <c r="AO3" s="15">
        <f t="shared" si="0"/>
        <v>351337713.20999998</v>
      </c>
      <c r="AP3" s="16">
        <f t="shared" si="0"/>
        <v>350387612.42999995</v>
      </c>
      <c r="AQ3" s="26">
        <f t="shared" si="0"/>
        <v>950100.77999999956</v>
      </c>
    </row>
    <row r="4" spans="1:43">
      <c r="A4" t="s">
        <v>532</v>
      </c>
      <c r="B4" t="s">
        <v>534</v>
      </c>
      <c r="C4" s="71">
        <v>3670</v>
      </c>
      <c r="D4" s="58" t="s">
        <v>1258</v>
      </c>
      <c r="E4" t="s">
        <v>3058</v>
      </c>
      <c r="F4" s="299">
        <v>548949.87</v>
      </c>
      <c r="G4" s="299">
        <v>0</v>
      </c>
      <c r="H4" s="299">
        <v>98768.73</v>
      </c>
      <c r="J4">
        <v>133187.72</v>
      </c>
      <c r="K4">
        <v>198524.06</v>
      </c>
      <c r="O4" s="299">
        <v>27236</v>
      </c>
      <c r="P4" s="299">
        <v>50955</v>
      </c>
      <c r="Q4" s="299">
        <v>636</v>
      </c>
      <c r="R4">
        <v>36000</v>
      </c>
      <c r="S4">
        <v>4655.03</v>
      </c>
      <c r="T4">
        <v>-1537378.48</v>
      </c>
      <c r="U4">
        <v>2193223.69</v>
      </c>
      <c r="X4" s="299">
        <v>1215551.06</v>
      </c>
      <c r="Z4" s="299">
        <v>1269.3499999999999</v>
      </c>
      <c r="AB4" s="299">
        <v>1462730</v>
      </c>
      <c r="AD4">
        <v>1661033</v>
      </c>
      <c r="AE4">
        <v>720</v>
      </c>
      <c r="AF4">
        <v>814</v>
      </c>
      <c r="AG4">
        <v>787495.46</v>
      </c>
      <c r="AH4">
        <v>25384.81</v>
      </c>
      <c r="AL4" s="76">
        <f>SUM(F4:I4)</f>
        <v>647718.6</v>
      </c>
      <c r="AM4" s="31">
        <f>SUM(N4:Q4)</f>
        <v>78827</v>
      </c>
      <c r="AN4" s="21">
        <f>AL4-AM4</f>
        <v>568891.6</v>
      </c>
      <c r="AO4" s="15">
        <f>SUM(V4:AC4)</f>
        <v>2679550.41</v>
      </c>
      <c r="AP4" s="16">
        <f>SUM(AD4:AK4)</f>
        <v>2475447.27</v>
      </c>
      <c r="AQ4" s="26">
        <f>AO4-AP4</f>
        <v>204103.14000000013</v>
      </c>
    </row>
    <row r="5" spans="1:43">
      <c r="A5" t="s">
        <v>532</v>
      </c>
      <c r="B5" t="s">
        <v>534</v>
      </c>
      <c r="C5" s="71">
        <v>5165</v>
      </c>
      <c r="D5" s="58" t="s">
        <v>1259</v>
      </c>
      <c r="E5" t="s">
        <v>3059</v>
      </c>
      <c r="F5" s="299">
        <v>574469.43000000005</v>
      </c>
      <c r="G5" s="299">
        <v>0</v>
      </c>
      <c r="H5" s="299">
        <v>117709.01</v>
      </c>
      <c r="J5">
        <v>867753.25</v>
      </c>
      <c r="K5">
        <v>745371.13</v>
      </c>
      <c r="N5" s="299">
        <v>2500</v>
      </c>
      <c r="O5" s="299">
        <v>22949</v>
      </c>
      <c r="Q5" s="299">
        <v>0</v>
      </c>
      <c r="T5">
        <v>829965.58</v>
      </c>
      <c r="U5">
        <v>1265427.9099999999</v>
      </c>
      <c r="X5" s="299">
        <v>1261858.49</v>
      </c>
      <c r="Z5" s="299">
        <v>1547.9</v>
      </c>
      <c r="AB5" s="299">
        <v>1730810</v>
      </c>
      <c r="AD5">
        <v>1911864</v>
      </c>
      <c r="AE5">
        <v>8494</v>
      </c>
      <c r="AF5">
        <v>3240</v>
      </c>
      <c r="AG5">
        <v>864481.78</v>
      </c>
      <c r="AH5">
        <v>21196.28</v>
      </c>
      <c r="AK5">
        <v>480</v>
      </c>
      <c r="AL5" s="76">
        <f t="shared" ref="AL5:AL68" si="1">SUM(F5:I5)</f>
        <v>692178.44000000006</v>
      </c>
      <c r="AM5" s="31">
        <f t="shared" ref="AM5:AM68" si="2">SUM(N5:Q5)</f>
        <v>25449</v>
      </c>
      <c r="AN5" s="21">
        <f t="shared" ref="AN5:AN68" si="3">AL5-AM5</f>
        <v>666729.44000000006</v>
      </c>
      <c r="AO5" s="15">
        <f t="shared" ref="AO5:AO68" si="4">SUM(V5:AC5)</f>
        <v>2994216.3899999997</v>
      </c>
      <c r="AP5" s="16">
        <f t="shared" ref="AP5:AP68" si="5">SUM(AD5:AK5)</f>
        <v>2809756.06</v>
      </c>
      <c r="AQ5" s="26">
        <f t="shared" ref="AQ5:AQ68" si="6">AO5-AP5</f>
        <v>184460.32999999961</v>
      </c>
    </row>
    <row r="6" spans="1:43">
      <c r="A6" t="s">
        <v>532</v>
      </c>
      <c r="B6" t="s">
        <v>534</v>
      </c>
      <c r="C6" s="71">
        <v>4663</v>
      </c>
      <c r="D6" s="58" t="s">
        <v>1260</v>
      </c>
      <c r="E6" t="s">
        <v>3060</v>
      </c>
      <c r="F6" s="299">
        <v>724377.02</v>
      </c>
      <c r="G6" s="299">
        <v>0</v>
      </c>
      <c r="H6" s="299">
        <v>94513.7</v>
      </c>
      <c r="J6">
        <v>1012106.91</v>
      </c>
      <c r="K6">
        <v>751816.3</v>
      </c>
      <c r="N6" s="299">
        <v>0</v>
      </c>
      <c r="O6" s="299">
        <v>12240</v>
      </c>
      <c r="P6" s="299">
        <v>248430</v>
      </c>
      <c r="Q6" s="299">
        <v>46255.91</v>
      </c>
      <c r="R6">
        <v>161000</v>
      </c>
      <c r="T6">
        <v>-1287332.8700000001</v>
      </c>
      <c r="U6">
        <v>3482828.65</v>
      </c>
      <c r="X6" s="299">
        <v>870293.13</v>
      </c>
      <c r="Y6" s="299">
        <v>97390</v>
      </c>
      <c r="Z6" s="299">
        <v>417.11</v>
      </c>
      <c r="AB6" s="299">
        <v>1916400</v>
      </c>
      <c r="AD6">
        <v>2081982</v>
      </c>
      <c r="AG6">
        <v>697268.51</v>
      </c>
      <c r="AH6">
        <v>185857.49</v>
      </c>
      <c r="AL6" s="76">
        <f t="shared" si="1"/>
        <v>818890.72</v>
      </c>
      <c r="AM6" s="31">
        <f t="shared" si="2"/>
        <v>306925.91000000003</v>
      </c>
      <c r="AN6" s="21">
        <f t="shared" si="3"/>
        <v>511964.80999999994</v>
      </c>
      <c r="AO6" s="15">
        <f t="shared" si="4"/>
        <v>2884500.24</v>
      </c>
      <c r="AP6" s="16">
        <f t="shared" si="5"/>
        <v>2965108</v>
      </c>
      <c r="AQ6" s="26">
        <f t="shared" si="6"/>
        <v>-80607.759999999776</v>
      </c>
    </row>
    <row r="7" spans="1:43">
      <c r="A7" t="s">
        <v>532</v>
      </c>
      <c r="B7" t="s">
        <v>534</v>
      </c>
      <c r="C7" s="71">
        <v>4364</v>
      </c>
      <c r="D7" s="58" t="s">
        <v>1261</v>
      </c>
      <c r="E7" t="s">
        <v>3061</v>
      </c>
      <c r="F7" s="299">
        <v>418855.93</v>
      </c>
      <c r="G7" s="299">
        <v>0</v>
      </c>
      <c r="H7" s="299">
        <v>99491.02</v>
      </c>
      <c r="J7">
        <v>274355.90000000002</v>
      </c>
      <c r="K7">
        <v>404126.7</v>
      </c>
      <c r="N7" s="299">
        <v>2000</v>
      </c>
      <c r="O7" s="299">
        <v>147586.63</v>
      </c>
      <c r="P7" s="299">
        <v>25950</v>
      </c>
      <c r="Q7" s="299">
        <v>11719.5</v>
      </c>
      <c r="T7">
        <v>-2967990.04</v>
      </c>
      <c r="U7">
        <v>3940312</v>
      </c>
      <c r="X7" s="299">
        <v>1306280.96</v>
      </c>
      <c r="Y7" s="299">
        <v>16800</v>
      </c>
      <c r="Z7" s="299">
        <v>989.32</v>
      </c>
      <c r="AB7" s="299">
        <v>634850</v>
      </c>
      <c r="AD7">
        <v>740772</v>
      </c>
      <c r="AE7">
        <v>3000</v>
      </c>
      <c r="AF7">
        <v>880</v>
      </c>
      <c r="AG7">
        <v>991336.5</v>
      </c>
      <c r="AH7">
        <v>185680.32</v>
      </c>
      <c r="AL7" s="76">
        <f t="shared" si="1"/>
        <v>518346.95</v>
      </c>
      <c r="AM7" s="31">
        <f t="shared" si="2"/>
        <v>187256.13</v>
      </c>
      <c r="AN7" s="21">
        <f t="shared" si="3"/>
        <v>331090.82</v>
      </c>
      <c r="AO7" s="15">
        <f t="shared" si="4"/>
        <v>1958920.28</v>
      </c>
      <c r="AP7" s="16">
        <f t="shared" si="5"/>
        <v>1921668.82</v>
      </c>
      <c r="AQ7" s="26">
        <f t="shared" si="6"/>
        <v>37251.459999999963</v>
      </c>
    </row>
    <row r="8" spans="1:43">
      <c r="A8" t="s">
        <v>532</v>
      </c>
      <c r="B8" t="s">
        <v>534</v>
      </c>
      <c r="C8" s="71">
        <v>4222</v>
      </c>
      <c r="D8" s="58" t="s">
        <v>1262</v>
      </c>
      <c r="E8" t="s">
        <v>3062</v>
      </c>
      <c r="F8" s="299">
        <v>492173.36</v>
      </c>
      <c r="G8" s="299">
        <v>0</v>
      </c>
      <c r="H8" s="299">
        <v>71444.31</v>
      </c>
      <c r="J8">
        <v>297188.86</v>
      </c>
      <c r="K8">
        <v>287557.82</v>
      </c>
      <c r="M8">
        <v>194900</v>
      </c>
      <c r="N8" s="299">
        <v>2000</v>
      </c>
      <c r="O8" s="299">
        <v>26790</v>
      </c>
      <c r="P8" s="299">
        <v>18200</v>
      </c>
      <c r="R8">
        <v>4500</v>
      </c>
      <c r="T8">
        <v>-1417248.34</v>
      </c>
      <c r="U8">
        <v>2735240.51</v>
      </c>
      <c r="X8" s="299">
        <v>988421.81</v>
      </c>
      <c r="Y8" s="299">
        <v>35400</v>
      </c>
      <c r="Z8" s="299">
        <v>1348.95</v>
      </c>
      <c r="AB8" s="299">
        <v>1243960</v>
      </c>
      <c r="AC8" s="299">
        <v>475</v>
      </c>
      <c r="AD8">
        <v>1347958</v>
      </c>
      <c r="AE8">
        <v>23640</v>
      </c>
      <c r="AF8">
        <v>1334</v>
      </c>
      <c r="AG8">
        <v>898500.58</v>
      </c>
      <c r="AH8">
        <v>24391</v>
      </c>
      <c r="AL8" s="76">
        <f t="shared" si="1"/>
        <v>563617.66999999993</v>
      </c>
      <c r="AM8" s="31">
        <f t="shared" si="2"/>
        <v>46990</v>
      </c>
      <c r="AN8" s="21">
        <f t="shared" si="3"/>
        <v>516627.66999999993</v>
      </c>
      <c r="AO8" s="15">
        <f t="shared" si="4"/>
        <v>2269605.7599999998</v>
      </c>
      <c r="AP8" s="16">
        <f t="shared" si="5"/>
        <v>2295823.58</v>
      </c>
      <c r="AQ8" s="26">
        <f t="shared" si="6"/>
        <v>-26217.820000000298</v>
      </c>
    </row>
    <row r="9" spans="1:43">
      <c r="A9" t="s">
        <v>532</v>
      </c>
      <c r="B9" t="s">
        <v>534</v>
      </c>
      <c r="C9" s="71">
        <v>3681</v>
      </c>
      <c r="D9" s="58" t="s">
        <v>1263</v>
      </c>
      <c r="E9" t="s">
        <v>3063</v>
      </c>
      <c r="F9" s="299">
        <v>280897.18</v>
      </c>
      <c r="G9" s="299">
        <v>0</v>
      </c>
      <c r="H9" s="299">
        <v>127259.05</v>
      </c>
      <c r="I9" s="299">
        <v>24</v>
      </c>
      <c r="J9">
        <v>757035.11</v>
      </c>
      <c r="K9">
        <v>1190789.75</v>
      </c>
      <c r="O9" s="299">
        <v>20610</v>
      </c>
      <c r="P9" s="299">
        <v>110000</v>
      </c>
      <c r="R9">
        <v>15000</v>
      </c>
      <c r="T9">
        <v>-228419.82</v>
      </c>
      <c r="U9">
        <v>2266802.89</v>
      </c>
      <c r="X9" s="299">
        <v>768265.28</v>
      </c>
      <c r="Z9" s="299">
        <v>554.76</v>
      </c>
      <c r="AB9" s="299">
        <v>677456</v>
      </c>
      <c r="AD9">
        <v>788281</v>
      </c>
      <c r="AE9">
        <v>3000</v>
      </c>
      <c r="AG9">
        <v>458381.48</v>
      </c>
      <c r="AH9">
        <v>24601.54</v>
      </c>
      <c r="AL9" s="76">
        <f t="shared" si="1"/>
        <v>408180.23</v>
      </c>
      <c r="AM9" s="31">
        <f t="shared" si="2"/>
        <v>130610</v>
      </c>
      <c r="AN9" s="21">
        <f t="shared" si="3"/>
        <v>277570.23</v>
      </c>
      <c r="AO9" s="15">
        <f t="shared" si="4"/>
        <v>1446276.04</v>
      </c>
      <c r="AP9" s="16">
        <f t="shared" si="5"/>
        <v>1274264.02</v>
      </c>
      <c r="AQ9" s="26">
        <f t="shared" si="6"/>
        <v>172012.02000000002</v>
      </c>
    </row>
    <row r="10" spans="1:43">
      <c r="A10" t="s">
        <v>532</v>
      </c>
      <c r="B10" t="s">
        <v>534</v>
      </c>
      <c r="C10" s="71">
        <v>2627</v>
      </c>
      <c r="D10" s="58" t="s">
        <v>1264</v>
      </c>
      <c r="E10" t="s">
        <v>3064</v>
      </c>
      <c r="F10" s="299">
        <v>478630.89</v>
      </c>
      <c r="G10" s="299">
        <v>0</v>
      </c>
      <c r="H10" s="299">
        <v>104882.14</v>
      </c>
      <c r="J10">
        <v>938789.08</v>
      </c>
      <c r="K10">
        <v>436207.13</v>
      </c>
      <c r="O10" s="299">
        <v>23939</v>
      </c>
      <c r="P10" s="299">
        <v>59320</v>
      </c>
      <c r="Q10" s="299">
        <v>215</v>
      </c>
      <c r="R10">
        <v>42000</v>
      </c>
      <c r="T10">
        <v>-654080.4</v>
      </c>
      <c r="U10">
        <v>2678016.84</v>
      </c>
      <c r="X10" s="299">
        <v>1077229.6399999999</v>
      </c>
      <c r="Z10" s="299">
        <v>1239.56</v>
      </c>
      <c r="AB10" s="299">
        <v>1363200</v>
      </c>
      <c r="AD10">
        <v>1499439</v>
      </c>
      <c r="AG10">
        <v>816066.69</v>
      </c>
      <c r="AH10">
        <v>317064.7</v>
      </c>
      <c r="AK10">
        <v>0.01</v>
      </c>
      <c r="AL10" s="76">
        <f t="shared" si="1"/>
        <v>583513.03</v>
      </c>
      <c r="AM10" s="31">
        <f t="shared" si="2"/>
        <v>83474</v>
      </c>
      <c r="AN10" s="21">
        <f t="shared" si="3"/>
        <v>500039.03</v>
      </c>
      <c r="AO10" s="15">
        <f t="shared" si="4"/>
        <v>2441669.2000000002</v>
      </c>
      <c r="AP10" s="16">
        <f t="shared" si="5"/>
        <v>2632570.4</v>
      </c>
      <c r="AQ10" s="26">
        <f t="shared" si="6"/>
        <v>-190901.19999999972</v>
      </c>
    </row>
    <row r="11" spans="1:43">
      <c r="A11" t="s">
        <v>532</v>
      </c>
      <c r="B11" t="s">
        <v>534</v>
      </c>
      <c r="C11" s="71">
        <v>2345</v>
      </c>
      <c r="D11" s="58" t="s">
        <v>1265</v>
      </c>
      <c r="E11" t="s">
        <v>3065</v>
      </c>
      <c r="F11" s="299">
        <v>508740.02</v>
      </c>
      <c r="G11" s="299">
        <v>0</v>
      </c>
      <c r="H11" s="299">
        <v>165611.82</v>
      </c>
      <c r="J11">
        <v>1774947.6</v>
      </c>
      <c r="K11">
        <v>296207.88</v>
      </c>
      <c r="O11" s="299">
        <v>23300</v>
      </c>
      <c r="P11" s="299">
        <v>0</v>
      </c>
      <c r="Q11" s="299">
        <v>35676.730000000003</v>
      </c>
      <c r="R11">
        <v>13500</v>
      </c>
      <c r="T11">
        <v>2082938.43</v>
      </c>
      <c r="U11">
        <v>585220.22</v>
      </c>
      <c r="X11" s="299">
        <v>1104646.1599999999</v>
      </c>
      <c r="Y11" s="299">
        <v>43800</v>
      </c>
      <c r="Z11" s="299">
        <v>1165.8699999999999</v>
      </c>
      <c r="AB11" s="299">
        <v>1117410</v>
      </c>
      <c r="AD11">
        <v>1293439</v>
      </c>
      <c r="AE11">
        <v>7235</v>
      </c>
      <c r="AF11">
        <v>4528</v>
      </c>
      <c r="AG11">
        <v>750916.64</v>
      </c>
      <c r="AH11">
        <v>206031.45</v>
      </c>
      <c r="AL11" s="76">
        <f t="shared" si="1"/>
        <v>674351.84000000008</v>
      </c>
      <c r="AM11" s="31">
        <f t="shared" si="2"/>
        <v>58976.73</v>
      </c>
      <c r="AN11" s="21">
        <f t="shared" si="3"/>
        <v>615375.1100000001</v>
      </c>
      <c r="AO11" s="15">
        <f t="shared" si="4"/>
        <v>2267022.0300000003</v>
      </c>
      <c r="AP11" s="16">
        <f t="shared" si="5"/>
        <v>2262150.0900000003</v>
      </c>
      <c r="AQ11" s="26">
        <f t="shared" si="6"/>
        <v>4871.9399999999441</v>
      </c>
    </row>
    <row r="12" spans="1:43">
      <c r="A12" t="s">
        <v>532</v>
      </c>
      <c r="B12" t="s">
        <v>534</v>
      </c>
      <c r="C12" s="71">
        <v>2209</v>
      </c>
      <c r="D12" s="58" t="s">
        <v>1266</v>
      </c>
      <c r="E12" t="s">
        <v>3066</v>
      </c>
      <c r="F12" s="299">
        <v>534888.59</v>
      </c>
      <c r="G12" s="299">
        <v>0</v>
      </c>
      <c r="H12" s="299">
        <v>190901.55</v>
      </c>
      <c r="J12">
        <v>327848.44</v>
      </c>
      <c r="K12">
        <v>811356.57</v>
      </c>
      <c r="O12" s="299">
        <v>27320</v>
      </c>
      <c r="T12">
        <v>187202.73</v>
      </c>
      <c r="U12">
        <v>1804328.64</v>
      </c>
      <c r="X12" s="299">
        <v>793277.67</v>
      </c>
      <c r="Z12" s="299">
        <v>603.67999999999995</v>
      </c>
      <c r="AB12" s="299">
        <v>1517040</v>
      </c>
      <c r="AD12">
        <v>1621040</v>
      </c>
      <c r="AG12">
        <v>467659.47</v>
      </c>
      <c r="AH12">
        <v>376078.1</v>
      </c>
      <c r="AL12" s="76">
        <f t="shared" si="1"/>
        <v>725790.1399999999</v>
      </c>
      <c r="AM12" s="31">
        <f t="shared" si="2"/>
        <v>27320</v>
      </c>
      <c r="AN12" s="21">
        <f t="shared" si="3"/>
        <v>698470.1399999999</v>
      </c>
      <c r="AO12" s="15">
        <f t="shared" si="4"/>
        <v>2310921.35</v>
      </c>
      <c r="AP12" s="16">
        <f t="shared" si="5"/>
        <v>2464777.5699999998</v>
      </c>
      <c r="AQ12" s="26">
        <f t="shared" si="6"/>
        <v>-153856.21999999974</v>
      </c>
    </row>
    <row r="13" spans="1:43">
      <c r="A13" t="s">
        <v>532</v>
      </c>
      <c r="B13" t="s">
        <v>534</v>
      </c>
      <c r="C13" s="71">
        <v>2329</v>
      </c>
      <c r="D13" s="58" t="s">
        <v>1267</v>
      </c>
      <c r="E13" t="s">
        <v>3067</v>
      </c>
      <c r="F13" s="299">
        <v>491310.81</v>
      </c>
      <c r="G13" s="299">
        <v>0</v>
      </c>
      <c r="H13" s="299">
        <v>54969.94</v>
      </c>
      <c r="J13">
        <v>194216.97</v>
      </c>
      <c r="K13">
        <v>395112.73</v>
      </c>
      <c r="O13" s="299">
        <v>20240</v>
      </c>
      <c r="Q13" s="299">
        <v>912.5</v>
      </c>
      <c r="R13">
        <v>0</v>
      </c>
      <c r="T13">
        <v>279301.18</v>
      </c>
      <c r="U13">
        <v>667029.63</v>
      </c>
      <c r="X13" s="299">
        <v>1431517.37</v>
      </c>
      <c r="Y13" s="299">
        <v>40700</v>
      </c>
      <c r="Z13" s="299">
        <v>1216.03</v>
      </c>
      <c r="AB13" s="299">
        <v>830130</v>
      </c>
      <c r="AC13" s="299">
        <v>99550</v>
      </c>
      <c r="AD13">
        <v>977694.5</v>
      </c>
      <c r="AE13">
        <v>640</v>
      </c>
      <c r="AF13">
        <v>1630</v>
      </c>
      <c r="AG13">
        <v>1159889.3500000001</v>
      </c>
      <c r="AH13">
        <v>95132.41</v>
      </c>
      <c r="AL13" s="76">
        <f t="shared" si="1"/>
        <v>546280.75</v>
      </c>
      <c r="AM13" s="31">
        <f t="shared" si="2"/>
        <v>21152.5</v>
      </c>
      <c r="AN13" s="21">
        <f t="shared" si="3"/>
        <v>525128.25</v>
      </c>
      <c r="AO13" s="15">
        <f t="shared" si="4"/>
        <v>2403113.4000000004</v>
      </c>
      <c r="AP13" s="16">
        <f t="shared" si="5"/>
        <v>2234986.2600000002</v>
      </c>
      <c r="AQ13" s="26">
        <f t="shared" si="6"/>
        <v>168127.14000000013</v>
      </c>
    </row>
    <row r="14" spans="1:43">
      <c r="A14" t="s">
        <v>532</v>
      </c>
      <c r="B14" t="s">
        <v>534</v>
      </c>
      <c r="C14" s="71">
        <v>2781</v>
      </c>
      <c r="D14" s="58" t="s">
        <v>1268</v>
      </c>
      <c r="E14" t="s">
        <v>3068</v>
      </c>
      <c r="F14" s="299">
        <v>484776.65</v>
      </c>
      <c r="G14" s="299">
        <v>0</v>
      </c>
      <c r="H14" s="299">
        <v>250929.45</v>
      </c>
      <c r="J14">
        <v>3</v>
      </c>
      <c r="K14">
        <v>648172.57999999996</v>
      </c>
      <c r="O14" s="299">
        <v>13140</v>
      </c>
      <c r="Q14" s="299">
        <v>558</v>
      </c>
      <c r="R14">
        <v>6450</v>
      </c>
      <c r="T14">
        <v>-83200.23</v>
      </c>
      <c r="U14">
        <v>818351.54</v>
      </c>
      <c r="X14" s="299">
        <v>1465748.07</v>
      </c>
      <c r="Z14" s="299">
        <v>1004.84</v>
      </c>
      <c r="AB14" s="299">
        <v>815220</v>
      </c>
      <c r="AD14">
        <v>987769.12</v>
      </c>
      <c r="AG14">
        <v>588956.19999999995</v>
      </c>
      <c r="AH14">
        <v>56665.22</v>
      </c>
      <c r="AK14">
        <v>20000</v>
      </c>
      <c r="AL14" s="76">
        <f t="shared" si="1"/>
        <v>735706.10000000009</v>
      </c>
      <c r="AM14" s="31">
        <f t="shared" si="2"/>
        <v>13698</v>
      </c>
      <c r="AN14" s="21">
        <f t="shared" si="3"/>
        <v>722008.10000000009</v>
      </c>
      <c r="AO14" s="15">
        <f t="shared" si="4"/>
        <v>2281972.91</v>
      </c>
      <c r="AP14" s="16">
        <f t="shared" si="5"/>
        <v>1653390.5399999998</v>
      </c>
      <c r="AQ14" s="26">
        <f t="shared" si="6"/>
        <v>628582.37000000034</v>
      </c>
    </row>
    <row r="15" spans="1:43">
      <c r="A15" t="s">
        <v>532</v>
      </c>
      <c r="B15" t="s">
        <v>534</v>
      </c>
      <c r="C15" s="71">
        <v>3427</v>
      </c>
      <c r="D15" s="58" t="s">
        <v>1269</v>
      </c>
      <c r="E15" t="s">
        <v>3069</v>
      </c>
      <c r="F15" s="299">
        <v>274687.78999999998</v>
      </c>
      <c r="G15" s="299">
        <v>0</v>
      </c>
      <c r="H15" s="299">
        <v>33452.67</v>
      </c>
      <c r="J15">
        <v>555484.61</v>
      </c>
      <c r="K15">
        <v>95357.61</v>
      </c>
      <c r="O15" s="299">
        <v>25040</v>
      </c>
      <c r="P15" s="299">
        <v>148580</v>
      </c>
      <c r="Q15" s="299">
        <v>1191</v>
      </c>
      <c r="T15">
        <v>-3321696.58</v>
      </c>
      <c r="U15">
        <v>3873985.05</v>
      </c>
      <c r="X15" s="299">
        <v>1413837.58</v>
      </c>
      <c r="Z15" s="299">
        <v>875.45</v>
      </c>
      <c r="AB15" s="299">
        <v>1469690</v>
      </c>
      <c r="AC15" s="299">
        <v>1709.39</v>
      </c>
      <c r="AD15">
        <v>1523690</v>
      </c>
      <c r="AE15">
        <v>38037</v>
      </c>
      <c r="AG15">
        <v>825925.15</v>
      </c>
      <c r="AH15">
        <v>266577.06</v>
      </c>
      <c r="AL15" s="76">
        <f t="shared" si="1"/>
        <v>308140.45999999996</v>
      </c>
      <c r="AM15" s="31">
        <f t="shared" si="2"/>
        <v>174811</v>
      </c>
      <c r="AN15" s="21">
        <f t="shared" si="3"/>
        <v>133329.45999999996</v>
      </c>
      <c r="AO15" s="15">
        <f t="shared" si="4"/>
        <v>2886112.4200000004</v>
      </c>
      <c r="AP15" s="16">
        <f t="shared" si="5"/>
        <v>2654229.21</v>
      </c>
      <c r="AQ15" s="26">
        <f t="shared" si="6"/>
        <v>231883.21000000043</v>
      </c>
    </row>
    <row r="16" spans="1:43">
      <c r="A16" t="s">
        <v>532</v>
      </c>
      <c r="B16" t="s">
        <v>534</v>
      </c>
      <c r="C16" s="71">
        <v>2582</v>
      </c>
      <c r="D16" s="58" t="s">
        <v>1270</v>
      </c>
      <c r="E16" t="s">
        <v>3070</v>
      </c>
      <c r="F16" s="299">
        <v>281932.63</v>
      </c>
      <c r="G16" s="299">
        <v>0</v>
      </c>
      <c r="H16" s="299">
        <v>221179.25</v>
      </c>
      <c r="J16">
        <v>1524744.2</v>
      </c>
      <c r="K16">
        <v>190307.4</v>
      </c>
      <c r="O16" s="299">
        <v>3420</v>
      </c>
      <c r="P16" s="299">
        <v>141078.01</v>
      </c>
      <c r="Q16" s="299">
        <v>919.58</v>
      </c>
      <c r="R16">
        <v>-9000</v>
      </c>
      <c r="T16">
        <v>-89046.39</v>
      </c>
      <c r="U16">
        <v>2037072.22</v>
      </c>
      <c r="X16" s="299">
        <v>1036606.76</v>
      </c>
      <c r="Y16" s="299">
        <v>55011</v>
      </c>
      <c r="Z16" s="299">
        <v>516.02</v>
      </c>
      <c r="AB16" s="299">
        <v>1315200</v>
      </c>
      <c r="AD16">
        <v>1431093.04</v>
      </c>
      <c r="AE16">
        <v>3640</v>
      </c>
      <c r="AF16">
        <v>2430</v>
      </c>
      <c r="AG16">
        <v>689480.37</v>
      </c>
      <c r="AH16">
        <v>146970.31</v>
      </c>
      <c r="AL16" s="76">
        <f t="shared" si="1"/>
        <v>503111.88</v>
      </c>
      <c r="AM16" s="31">
        <f t="shared" si="2"/>
        <v>145417.59</v>
      </c>
      <c r="AN16" s="21">
        <f t="shared" si="3"/>
        <v>357694.29000000004</v>
      </c>
      <c r="AO16" s="15">
        <f t="shared" si="4"/>
        <v>2407333.7800000003</v>
      </c>
      <c r="AP16" s="16">
        <f t="shared" si="5"/>
        <v>2273613.7200000002</v>
      </c>
      <c r="AQ16" s="26">
        <f t="shared" si="6"/>
        <v>133720.06000000006</v>
      </c>
    </row>
    <row r="17" spans="1:43">
      <c r="A17" t="s">
        <v>532</v>
      </c>
      <c r="B17" t="s">
        <v>534</v>
      </c>
      <c r="C17" s="71">
        <v>1491</v>
      </c>
      <c r="D17" s="58" t="s">
        <v>1271</v>
      </c>
      <c r="E17" t="s">
        <v>3071</v>
      </c>
      <c r="F17" s="299">
        <v>202938.07</v>
      </c>
      <c r="G17" s="299">
        <v>0</v>
      </c>
      <c r="H17" s="299">
        <v>75823.13</v>
      </c>
      <c r="J17">
        <v>177364.81</v>
      </c>
      <c r="K17">
        <v>548442.93999999994</v>
      </c>
      <c r="O17" s="299">
        <v>35477</v>
      </c>
      <c r="P17" s="299">
        <v>0</v>
      </c>
      <c r="Q17" s="299">
        <v>0</v>
      </c>
      <c r="S17">
        <v>7161.58</v>
      </c>
      <c r="T17">
        <v>-1796234.87</v>
      </c>
      <c r="U17">
        <v>2706524.69</v>
      </c>
      <c r="X17" s="299">
        <v>820439.38</v>
      </c>
      <c r="Z17" s="299">
        <v>630.61</v>
      </c>
      <c r="AB17" s="299">
        <v>1318136</v>
      </c>
      <c r="AD17">
        <v>1373109.52</v>
      </c>
      <c r="AG17">
        <v>543247.92000000004</v>
      </c>
      <c r="AH17">
        <v>171208</v>
      </c>
      <c r="AL17" s="76">
        <f t="shared" si="1"/>
        <v>278761.2</v>
      </c>
      <c r="AM17" s="31">
        <f t="shared" si="2"/>
        <v>35477</v>
      </c>
      <c r="AN17" s="21">
        <f t="shared" si="3"/>
        <v>243284.2</v>
      </c>
      <c r="AO17" s="15">
        <f t="shared" si="4"/>
        <v>2139205.9900000002</v>
      </c>
      <c r="AP17" s="16">
        <f t="shared" si="5"/>
        <v>2087565.44</v>
      </c>
      <c r="AQ17" s="26">
        <f t="shared" si="6"/>
        <v>51640.550000000279</v>
      </c>
    </row>
    <row r="18" spans="1:43">
      <c r="A18" t="s">
        <v>532</v>
      </c>
      <c r="B18" t="s">
        <v>534</v>
      </c>
      <c r="C18" s="71">
        <v>2154</v>
      </c>
      <c r="D18" s="58" t="s">
        <v>1272</v>
      </c>
      <c r="E18" t="s">
        <v>3072</v>
      </c>
      <c r="F18" s="299">
        <v>137223.79999999999</v>
      </c>
      <c r="G18" s="299">
        <v>3524.5</v>
      </c>
      <c r="H18" s="299">
        <v>282524.49</v>
      </c>
      <c r="J18">
        <v>1901467.19</v>
      </c>
      <c r="K18">
        <v>381341.75</v>
      </c>
      <c r="N18" s="299">
        <v>22000</v>
      </c>
      <c r="O18" s="299">
        <v>62072</v>
      </c>
      <c r="P18" s="299">
        <v>0</v>
      </c>
      <c r="Q18" s="299">
        <v>0</v>
      </c>
      <c r="R18">
        <v>78150</v>
      </c>
      <c r="T18">
        <v>1836658.15</v>
      </c>
      <c r="U18">
        <v>865508.28</v>
      </c>
      <c r="X18" s="299">
        <v>1166291.8700000001</v>
      </c>
      <c r="Z18" s="299">
        <v>529.28</v>
      </c>
      <c r="AB18" s="299">
        <v>1052550</v>
      </c>
      <c r="AD18">
        <v>1303135.05</v>
      </c>
      <c r="AE18">
        <v>3000</v>
      </c>
      <c r="AF18">
        <v>1000</v>
      </c>
      <c r="AG18">
        <v>904582.9</v>
      </c>
      <c r="AH18">
        <v>165959.9</v>
      </c>
      <c r="AK18">
        <v>0</v>
      </c>
      <c r="AL18" s="76">
        <f t="shared" si="1"/>
        <v>423272.79</v>
      </c>
      <c r="AM18" s="31">
        <f t="shared" si="2"/>
        <v>84072</v>
      </c>
      <c r="AN18" s="21">
        <f t="shared" si="3"/>
        <v>339200.79</v>
      </c>
      <c r="AO18" s="15">
        <f t="shared" si="4"/>
        <v>2219371.1500000004</v>
      </c>
      <c r="AP18" s="16">
        <f t="shared" si="5"/>
        <v>2377677.85</v>
      </c>
      <c r="AQ18" s="26">
        <f t="shared" si="6"/>
        <v>-158306.69999999972</v>
      </c>
    </row>
    <row r="19" spans="1:43">
      <c r="A19" t="s">
        <v>532</v>
      </c>
      <c r="B19" t="s">
        <v>534</v>
      </c>
      <c r="C19" s="71">
        <v>3909</v>
      </c>
      <c r="D19" s="58" t="s">
        <v>1273</v>
      </c>
      <c r="E19" t="s">
        <v>3073</v>
      </c>
      <c r="F19" s="299">
        <v>153229.01999999999</v>
      </c>
      <c r="G19" s="299">
        <v>0</v>
      </c>
      <c r="H19" s="299">
        <v>71852.23</v>
      </c>
      <c r="J19">
        <v>-5681.82</v>
      </c>
      <c r="K19">
        <v>70763.75</v>
      </c>
      <c r="O19" s="299">
        <v>29730</v>
      </c>
      <c r="Q19" s="299">
        <v>858</v>
      </c>
      <c r="R19">
        <v>14400</v>
      </c>
      <c r="S19">
        <v>10715</v>
      </c>
      <c r="T19">
        <v>-2466273.4900000002</v>
      </c>
      <c r="U19">
        <v>2831701.19</v>
      </c>
      <c r="X19" s="299">
        <v>1320277.1100000001</v>
      </c>
      <c r="Y19" s="299">
        <v>299670</v>
      </c>
      <c r="Z19" s="299">
        <v>1059.21</v>
      </c>
      <c r="AB19" s="299">
        <v>1403910</v>
      </c>
      <c r="AD19">
        <v>1580603</v>
      </c>
      <c r="AE19">
        <v>640</v>
      </c>
      <c r="AF19">
        <v>2430</v>
      </c>
      <c r="AG19">
        <v>948867.54</v>
      </c>
      <c r="AH19">
        <v>623343.30000000005</v>
      </c>
      <c r="AL19" s="76">
        <f t="shared" si="1"/>
        <v>225081.25</v>
      </c>
      <c r="AM19" s="31">
        <f t="shared" si="2"/>
        <v>30588</v>
      </c>
      <c r="AN19" s="21">
        <f t="shared" si="3"/>
        <v>194493.25</v>
      </c>
      <c r="AO19" s="15">
        <f t="shared" si="4"/>
        <v>3024916.3200000003</v>
      </c>
      <c r="AP19" s="16">
        <f t="shared" si="5"/>
        <v>3155883.84</v>
      </c>
      <c r="AQ19" s="26">
        <f t="shared" si="6"/>
        <v>-130967.51999999955</v>
      </c>
    </row>
    <row r="20" spans="1:43">
      <c r="A20" t="s">
        <v>532</v>
      </c>
      <c r="B20" t="s">
        <v>534</v>
      </c>
      <c r="C20" s="71">
        <v>2875</v>
      </c>
      <c r="D20" s="58" t="s">
        <v>1274</v>
      </c>
      <c r="E20" t="s">
        <v>3074</v>
      </c>
      <c r="F20" s="299">
        <v>304664.28999999998</v>
      </c>
      <c r="G20" s="299">
        <v>0</v>
      </c>
      <c r="H20" s="299">
        <v>122597.95</v>
      </c>
      <c r="J20">
        <v>2327838.46</v>
      </c>
      <c r="K20">
        <v>646006.59</v>
      </c>
      <c r="O20" s="299">
        <v>6240</v>
      </c>
      <c r="Q20" s="299">
        <v>1550.75</v>
      </c>
      <c r="R20">
        <v>78000</v>
      </c>
      <c r="T20">
        <v>-1874082.52</v>
      </c>
      <c r="U20">
        <v>5546813.3099999996</v>
      </c>
      <c r="X20" s="299">
        <v>1080940.43</v>
      </c>
      <c r="Y20" s="299">
        <v>285000</v>
      </c>
      <c r="Z20" s="299">
        <v>1553.17</v>
      </c>
      <c r="AB20" s="299">
        <v>1418780</v>
      </c>
      <c r="AC20" s="299">
        <v>1015</v>
      </c>
      <c r="AD20">
        <v>1673913.08</v>
      </c>
      <c r="AE20">
        <v>7662.73</v>
      </c>
      <c r="AF20">
        <v>18656.43</v>
      </c>
      <c r="AG20">
        <v>1206493.07</v>
      </c>
      <c r="AH20">
        <v>237640.87</v>
      </c>
      <c r="AJ20">
        <v>336.67</v>
      </c>
      <c r="AL20" s="76">
        <f t="shared" si="1"/>
        <v>427262.24</v>
      </c>
      <c r="AM20" s="31">
        <f t="shared" si="2"/>
        <v>7790.75</v>
      </c>
      <c r="AN20" s="21">
        <f t="shared" si="3"/>
        <v>419471.49</v>
      </c>
      <c r="AO20" s="15">
        <f t="shared" si="4"/>
        <v>2787288.5999999996</v>
      </c>
      <c r="AP20" s="16">
        <f t="shared" si="5"/>
        <v>3144702.85</v>
      </c>
      <c r="AQ20" s="26">
        <f t="shared" si="6"/>
        <v>-357414.25000000047</v>
      </c>
    </row>
    <row r="21" spans="1:43">
      <c r="A21" t="s">
        <v>532</v>
      </c>
      <c r="B21" t="s">
        <v>534</v>
      </c>
      <c r="C21" s="71">
        <v>4102</v>
      </c>
      <c r="D21" s="58" t="s">
        <v>1275</v>
      </c>
      <c r="E21" t="s">
        <v>3075</v>
      </c>
      <c r="F21" s="299">
        <v>316687.06</v>
      </c>
      <c r="G21" s="299">
        <v>0</v>
      </c>
      <c r="H21" s="299">
        <v>115408.07</v>
      </c>
      <c r="J21">
        <v>2350346.2000000002</v>
      </c>
      <c r="K21">
        <v>1261992.04</v>
      </c>
      <c r="N21" s="299">
        <v>2000</v>
      </c>
      <c r="O21" s="299">
        <v>27773</v>
      </c>
      <c r="Q21" s="299">
        <v>375</v>
      </c>
      <c r="R21">
        <v>40</v>
      </c>
      <c r="T21">
        <v>2902103.98</v>
      </c>
      <c r="U21">
        <v>1606327.04</v>
      </c>
      <c r="X21" s="299">
        <v>1495321.59</v>
      </c>
      <c r="Z21" s="299">
        <v>1793.95</v>
      </c>
      <c r="AB21" s="299">
        <v>2629580</v>
      </c>
      <c r="AD21">
        <v>2939014</v>
      </c>
      <c r="AE21">
        <v>8175</v>
      </c>
      <c r="AG21">
        <v>1274601.82</v>
      </c>
      <c r="AH21">
        <v>377090.37</v>
      </c>
      <c r="AK21">
        <v>22000</v>
      </c>
      <c r="AL21" s="76">
        <f t="shared" si="1"/>
        <v>432095.13</v>
      </c>
      <c r="AM21" s="31">
        <f t="shared" si="2"/>
        <v>30148</v>
      </c>
      <c r="AN21" s="21">
        <f t="shared" si="3"/>
        <v>401947.13</v>
      </c>
      <c r="AO21" s="15">
        <f t="shared" si="4"/>
        <v>4126695.54</v>
      </c>
      <c r="AP21" s="16">
        <f t="shared" si="5"/>
        <v>4620881.1900000004</v>
      </c>
      <c r="AQ21" s="26">
        <f t="shared" si="6"/>
        <v>-494185.65000000037</v>
      </c>
    </row>
    <row r="22" spans="1:43">
      <c r="A22" t="s">
        <v>532</v>
      </c>
      <c r="B22" t="s">
        <v>534</v>
      </c>
      <c r="C22" s="71">
        <v>3593</v>
      </c>
      <c r="D22" s="58" t="s">
        <v>1276</v>
      </c>
      <c r="E22" t="s">
        <v>3076</v>
      </c>
      <c r="F22" s="299">
        <v>929263.49</v>
      </c>
      <c r="G22" s="299">
        <v>0</v>
      </c>
      <c r="H22" s="299">
        <v>211329.59</v>
      </c>
      <c r="J22">
        <v>1642774.17</v>
      </c>
      <c r="K22">
        <v>572112.97</v>
      </c>
      <c r="O22" s="299">
        <v>45580</v>
      </c>
      <c r="Q22" s="299">
        <v>418.69</v>
      </c>
      <c r="T22">
        <v>1859056.31</v>
      </c>
      <c r="U22">
        <v>1373222.93</v>
      </c>
      <c r="X22" s="299">
        <v>931134.62</v>
      </c>
      <c r="Z22" s="299">
        <v>2374.0500000000002</v>
      </c>
      <c r="AB22" s="299">
        <v>885150</v>
      </c>
      <c r="AD22">
        <v>1077933</v>
      </c>
      <c r="AE22">
        <v>3000</v>
      </c>
      <c r="AF22">
        <v>2160</v>
      </c>
      <c r="AG22">
        <v>441713.38</v>
      </c>
      <c r="AH22">
        <v>196650</v>
      </c>
      <c r="AK22">
        <v>20000</v>
      </c>
      <c r="AL22" s="76">
        <f t="shared" si="1"/>
        <v>1140593.08</v>
      </c>
      <c r="AM22" s="31">
        <f t="shared" si="2"/>
        <v>45998.69</v>
      </c>
      <c r="AN22" s="21">
        <f t="shared" si="3"/>
        <v>1094594.3900000001</v>
      </c>
      <c r="AO22" s="15">
        <f t="shared" si="4"/>
        <v>1818658.67</v>
      </c>
      <c r="AP22" s="16">
        <f t="shared" si="5"/>
        <v>1741456.38</v>
      </c>
      <c r="AQ22" s="26">
        <f t="shared" si="6"/>
        <v>77202.290000000037</v>
      </c>
    </row>
    <row r="23" spans="1:43">
      <c r="A23" t="s">
        <v>532</v>
      </c>
      <c r="B23" t="s">
        <v>534</v>
      </c>
      <c r="C23" s="71">
        <v>2119</v>
      </c>
      <c r="D23" s="58" t="s">
        <v>1277</v>
      </c>
      <c r="E23" t="s">
        <v>3077</v>
      </c>
      <c r="F23" s="299">
        <v>385214.89</v>
      </c>
      <c r="G23" s="299">
        <v>0</v>
      </c>
      <c r="H23" s="299">
        <v>115962.83</v>
      </c>
      <c r="J23">
        <v>2253636.64</v>
      </c>
      <c r="K23">
        <v>433103.68</v>
      </c>
      <c r="O23" s="299">
        <v>12240</v>
      </c>
      <c r="P23" s="299">
        <v>0</v>
      </c>
      <c r="R23">
        <v>40800</v>
      </c>
      <c r="T23">
        <v>2193361.35</v>
      </c>
      <c r="U23">
        <v>466379.49</v>
      </c>
      <c r="X23" s="299">
        <v>1466785.26</v>
      </c>
      <c r="Y23" s="299">
        <v>86620</v>
      </c>
      <c r="Z23" s="299">
        <v>1053.0899999999999</v>
      </c>
      <c r="AA23" s="299">
        <v>2300</v>
      </c>
      <c r="AB23" s="299">
        <v>1034040</v>
      </c>
      <c r="AD23">
        <v>1134325</v>
      </c>
      <c r="AF23">
        <v>4000</v>
      </c>
      <c r="AG23">
        <v>735028.34</v>
      </c>
      <c r="AH23">
        <v>242307.81</v>
      </c>
      <c r="AL23" s="76">
        <f t="shared" si="1"/>
        <v>501177.72000000003</v>
      </c>
      <c r="AM23" s="31">
        <f t="shared" si="2"/>
        <v>12240</v>
      </c>
      <c r="AN23" s="21">
        <f t="shared" si="3"/>
        <v>488937.72000000003</v>
      </c>
      <c r="AO23" s="15">
        <f t="shared" si="4"/>
        <v>2590798.35</v>
      </c>
      <c r="AP23" s="16">
        <f t="shared" si="5"/>
        <v>2115661.15</v>
      </c>
      <c r="AQ23" s="26">
        <f t="shared" si="6"/>
        <v>475137.20000000019</v>
      </c>
    </row>
    <row r="24" spans="1:43">
      <c r="A24" t="s">
        <v>532</v>
      </c>
      <c r="B24" t="s">
        <v>534</v>
      </c>
      <c r="C24" s="71">
        <v>2646</v>
      </c>
      <c r="D24" s="58" t="s">
        <v>1278</v>
      </c>
      <c r="E24" t="s">
        <v>3078</v>
      </c>
      <c r="F24" s="299">
        <v>305156.75</v>
      </c>
      <c r="G24" s="299">
        <v>28542.6</v>
      </c>
      <c r="H24" s="299">
        <v>139135.85999999999</v>
      </c>
      <c r="J24">
        <v>211068.54</v>
      </c>
      <c r="K24">
        <v>289457.34000000003</v>
      </c>
      <c r="N24" s="299">
        <v>50000</v>
      </c>
      <c r="O24" s="299">
        <v>17733</v>
      </c>
      <c r="Q24" s="299">
        <v>-653</v>
      </c>
      <c r="R24">
        <v>124400</v>
      </c>
      <c r="T24">
        <v>-1061836.3400000001</v>
      </c>
      <c r="U24">
        <v>1804328.64</v>
      </c>
      <c r="X24" s="299">
        <v>1158815.74</v>
      </c>
      <c r="Z24" s="299">
        <v>771.19</v>
      </c>
      <c r="AB24" s="299">
        <v>388600</v>
      </c>
      <c r="AC24" s="299">
        <v>102000</v>
      </c>
      <c r="AD24">
        <v>596738</v>
      </c>
      <c r="AE24">
        <v>19640</v>
      </c>
      <c r="AF24">
        <v>1334</v>
      </c>
      <c r="AG24">
        <v>779191.89</v>
      </c>
      <c r="AH24">
        <v>213894.25</v>
      </c>
      <c r="AL24" s="76">
        <f t="shared" si="1"/>
        <v>472835.20999999996</v>
      </c>
      <c r="AM24" s="31">
        <f t="shared" si="2"/>
        <v>67080</v>
      </c>
      <c r="AN24" s="21">
        <f t="shared" si="3"/>
        <v>405755.20999999996</v>
      </c>
      <c r="AO24" s="15">
        <f t="shared" si="4"/>
        <v>1650186.93</v>
      </c>
      <c r="AP24" s="16">
        <f t="shared" si="5"/>
        <v>1610798.1400000001</v>
      </c>
      <c r="AQ24" s="26">
        <f t="shared" si="6"/>
        <v>39388.789999999804</v>
      </c>
    </row>
    <row r="25" spans="1:43">
      <c r="A25" t="s">
        <v>532</v>
      </c>
      <c r="B25" t="s">
        <v>534</v>
      </c>
      <c r="C25" s="71">
        <v>6232</v>
      </c>
      <c r="D25" s="58" t="s">
        <v>1279</v>
      </c>
      <c r="E25" t="s">
        <v>3079</v>
      </c>
      <c r="F25" s="299">
        <v>245179.34</v>
      </c>
      <c r="G25" s="299">
        <v>0</v>
      </c>
      <c r="H25" s="299">
        <v>289227.08</v>
      </c>
      <c r="J25">
        <v>364248.98</v>
      </c>
      <c r="K25">
        <v>242050.67</v>
      </c>
      <c r="N25" s="299">
        <v>5000</v>
      </c>
      <c r="O25" s="299">
        <v>69453</v>
      </c>
      <c r="P25" s="299">
        <v>88750</v>
      </c>
      <c r="Q25" s="299">
        <v>0</v>
      </c>
      <c r="R25">
        <v>12360</v>
      </c>
      <c r="T25">
        <v>-394850.18</v>
      </c>
      <c r="U25">
        <v>1601555.91</v>
      </c>
      <c r="X25" s="299">
        <v>944318.57</v>
      </c>
      <c r="Y25" s="299">
        <v>21720</v>
      </c>
      <c r="Z25" s="299">
        <v>368.82</v>
      </c>
      <c r="AB25" s="299">
        <v>1592350</v>
      </c>
      <c r="AD25">
        <v>1766816.4</v>
      </c>
      <c r="AE25">
        <v>3400</v>
      </c>
      <c r="AG25">
        <v>964316.59</v>
      </c>
      <c r="AH25">
        <v>65787.06</v>
      </c>
      <c r="AL25" s="76">
        <f t="shared" si="1"/>
        <v>534406.42000000004</v>
      </c>
      <c r="AM25" s="31">
        <f t="shared" si="2"/>
        <v>163203</v>
      </c>
      <c r="AN25" s="21">
        <f t="shared" si="3"/>
        <v>371203.42000000004</v>
      </c>
      <c r="AO25" s="15">
        <f t="shared" si="4"/>
        <v>2558757.3899999997</v>
      </c>
      <c r="AP25" s="16">
        <f t="shared" si="5"/>
        <v>2800320.05</v>
      </c>
      <c r="AQ25" s="26">
        <f t="shared" si="6"/>
        <v>-241562.66000000015</v>
      </c>
    </row>
    <row r="26" spans="1:43">
      <c r="A26" t="s">
        <v>532</v>
      </c>
      <c r="B26" t="s">
        <v>534</v>
      </c>
      <c r="C26" s="71">
        <v>5126</v>
      </c>
      <c r="D26" s="58" t="s">
        <v>1280</v>
      </c>
      <c r="E26" t="s">
        <v>3080</v>
      </c>
      <c r="F26" s="299">
        <v>74451.850000000006</v>
      </c>
      <c r="H26" s="299">
        <v>145587.01999999999</v>
      </c>
      <c r="J26">
        <v>42979.53</v>
      </c>
      <c r="K26">
        <v>365594.29</v>
      </c>
      <c r="N26" s="299">
        <v>0</v>
      </c>
      <c r="O26" s="299">
        <v>25152</v>
      </c>
      <c r="P26" s="299">
        <v>75000</v>
      </c>
      <c r="Q26" s="299">
        <v>78.86</v>
      </c>
      <c r="R26">
        <v>22800</v>
      </c>
      <c r="T26">
        <v>-675637.59</v>
      </c>
      <c r="U26">
        <v>1188537.31</v>
      </c>
      <c r="X26" s="299">
        <v>1017073.51</v>
      </c>
      <c r="Y26" s="299">
        <v>51700</v>
      </c>
      <c r="Z26" s="299">
        <v>286.16000000000003</v>
      </c>
      <c r="AB26" s="299">
        <v>1222680</v>
      </c>
      <c r="AC26" s="299">
        <v>0.01</v>
      </c>
      <c r="AD26">
        <v>1357206</v>
      </c>
      <c r="AE26">
        <v>1534</v>
      </c>
      <c r="AG26">
        <v>847707.81</v>
      </c>
      <c r="AH26">
        <v>92609.76</v>
      </c>
      <c r="AL26" s="76">
        <f t="shared" si="1"/>
        <v>220038.87</v>
      </c>
      <c r="AM26" s="31">
        <f t="shared" si="2"/>
        <v>100230.86</v>
      </c>
      <c r="AN26" s="21">
        <f t="shared" si="3"/>
        <v>119808.01</v>
      </c>
      <c r="AO26" s="15">
        <f t="shared" si="4"/>
        <v>2291739.6799999997</v>
      </c>
      <c r="AP26" s="16">
        <f t="shared" si="5"/>
        <v>2299057.5699999998</v>
      </c>
      <c r="AQ26" s="26">
        <f t="shared" si="6"/>
        <v>-7317.8900000001304</v>
      </c>
    </row>
    <row r="27" spans="1:43">
      <c r="A27" t="s">
        <v>532</v>
      </c>
      <c r="B27" t="s">
        <v>534</v>
      </c>
      <c r="C27" s="71">
        <v>2780</v>
      </c>
      <c r="D27" s="58" t="s">
        <v>1281</v>
      </c>
      <c r="E27" t="s">
        <v>3184</v>
      </c>
      <c r="F27" s="299">
        <v>192914.4</v>
      </c>
      <c r="G27" s="299">
        <v>0</v>
      </c>
      <c r="H27" s="299">
        <v>44228</v>
      </c>
      <c r="J27">
        <v>669816.15</v>
      </c>
      <c r="K27">
        <v>362650.14</v>
      </c>
      <c r="N27" s="299">
        <v>0</v>
      </c>
      <c r="O27" s="299">
        <v>12240</v>
      </c>
      <c r="P27" s="299">
        <v>195760</v>
      </c>
      <c r="Q27" s="299">
        <v>550</v>
      </c>
      <c r="S27">
        <v>14425.64</v>
      </c>
      <c r="T27">
        <v>-2535080.56</v>
      </c>
      <c r="U27">
        <v>3378480.39</v>
      </c>
      <c r="X27" s="299">
        <v>1059469.7</v>
      </c>
      <c r="Y27" s="299">
        <v>104100</v>
      </c>
      <c r="Z27" s="299">
        <v>752.82</v>
      </c>
      <c r="AB27" s="299">
        <v>216180</v>
      </c>
      <c r="AD27">
        <v>370581.4</v>
      </c>
      <c r="AG27">
        <v>694775.63</v>
      </c>
      <c r="AH27">
        <v>111912.27</v>
      </c>
      <c r="AL27" s="76">
        <f t="shared" si="1"/>
        <v>237142.39999999999</v>
      </c>
      <c r="AM27" s="31">
        <f t="shared" si="2"/>
        <v>208550</v>
      </c>
      <c r="AN27" s="21">
        <f t="shared" si="3"/>
        <v>28592.399999999994</v>
      </c>
      <c r="AO27" s="15">
        <f t="shared" si="4"/>
        <v>1380502.52</v>
      </c>
      <c r="AP27" s="16">
        <f t="shared" si="5"/>
        <v>1177269.3</v>
      </c>
      <c r="AQ27" s="26">
        <f t="shared" si="6"/>
        <v>203233.21999999997</v>
      </c>
    </row>
    <row r="28" spans="1:43">
      <c r="A28" t="s">
        <v>532</v>
      </c>
      <c r="B28" t="s">
        <v>534</v>
      </c>
      <c r="C28" s="71">
        <v>2904</v>
      </c>
      <c r="D28" s="58" t="s">
        <v>1282</v>
      </c>
      <c r="E28" t="s">
        <v>3187</v>
      </c>
      <c r="F28" s="299">
        <v>306984.83</v>
      </c>
      <c r="G28" s="299">
        <v>19000</v>
      </c>
      <c r="H28" s="299">
        <v>133922.76</v>
      </c>
      <c r="J28">
        <v>3289532.73</v>
      </c>
      <c r="K28">
        <v>402700.18</v>
      </c>
      <c r="O28" s="299">
        <v>16610</v>
      </c>
      <c r="P28" s="299">
        <v>60000</v>
      </c>
      <c r="Q28" s="299">
        <v>1468</v>
      </c>
      <c r="T28">
        <v>-534458.64</v>
      </c>
      <c r="U28">
        <v>4652638.84</v>
      </c>
      <c r="X28" s="299">
        <v>771807.88</v>
      </c>
      <c r="Y28" s="299">
        <v>170000</v>
      </c>
      <c r="Z28" s="299">
        <v>812.97</v>
      </c>
      <c r="AB28" s="299">
        <v>576220</v>
      </c>
      <c r="AD28">
        <v>777625.84</v>
      </c>
      <c r="AE28">
        <v>4000</v>
      </c>
      <c r="AF28">
        <v>1974</v>
      </c>
      <c r="AG28">
        <v>546002.62</v>
      </c>
      <c r="AH28">
        <v>233356.09</v>
      </c>
      <c r="AL28" s="76">
        <f t="shared" si="1"/>
        <v>459907.59</v>
      </c>
      <c r="AM28" s="31">
        <f t="shared" si="2"/>
        <v>78078</v>
      </c>
      <c r="AN28" s="21">
        <f t="shared" si="3"/>
        <v>381829.59</v>
      </c>
      <c r="AO28" s="15">
        <f t="shared" si="4"/>
        <v>1518840.85</v>
      </c>
      <c r="AP28" s="16">
        <f t="shared" si="5"/>
        <v>1562958.55</v>
      </c>
      <c r="AQ28" s="26">
        <f t="shared" si="6"/>
        <v>-44117.699999999953</v>
      </c>
    </row>
    <row r="29" spans="1:43">
      <c r="A29" t="s">
        <v>537</v>
      </c>
      <c r="B29" t="s">
        <v>538</v>
      </c>
      <c r="C29" s="71">
        <v>3964</v>
      </c>
      <c r="D29" s="58" t="s">
        <v>1283</v>
      </c>
      <c r="E29" t="s">
        <v>3081</v>
      </c>
      <c r="F29" s="299">
        <v>246534.91</v>
      </c>
      <c r="G29" s="299">
        <v>0</v>
      </c>
      <c r="H29" s="299">
        <v>15350.46</v>
      </c>
      <c r="J29">
        <v>2028757.58</v>
      </c>
      <c r="K29">
        <v>224285.85</v>
      </c>
      <c r="Q29" s="299">
        <v>996</v>
      </c>
      <c r="T29">
        <v>-1255164.97</v>
      </c>
      <c r="U29">
        <v>3908830.71</v>
      </c>
      <c r="X29" s="299">
        <v>961308.8</v>
      </c>
      <c r="Y29" s="299">
        <v>26355</v>
      </c>
      <c r="Z29" s="299">
        <v>746.81</v>
      </c>
      <c r="AB29" s="299">
        <v>2442140</v>
      </c>
      <c r="AC29" s="299">
        <v>366330</v>
      </c>
      <c r="AD29">
        <v>2751126</v>
      </c>
      <c r="AF29">
        <v>640</v>
      </c>
      <c r="AG29">
        <v>865547.23</v>
      </c>
      <c r="AH29">
        <v>257006.4</v>
      </c>
      <c r="AK29">
        <v>62293.919999999998</v>
      </c>
      <c r="AL29" s="76">
        <f t="shared" si="1"/>
        <v>261885.37</v>
      </c>
      <c r="AM29" s="31">
        <f t="shared" si="2"/>
        <v>996</v>
      </c>
      <c r="AN29" s="21">
        <f t="shared" si="3"/>
        <v>260889.37</v>
      </c>
      <c r="AO29" s="15">
        <f t="shared" si="4"/>
        <v>3796880.6100000003</v>
      </c>
      <c r="AP29" s="16">
        <f t="shared" si="5"/>
        <v>3936613.55</v>
      </c>
      <c r="AQ29" s="26">
        <f t="shared" si="6"/>
        <v>-139732.93999999948</v>
      </c>
    </row>
    <row r="30" spans="1:43">
      <c r="A30" t="s">
        <v>537</v>
      </c>
      <c r="B30" t="s">
        <v>538</v>
      </c>
      <c r="C30" s="71">
        <v>5112</v>
      </c>
      <c r="D30" s="58" t="s">
        <v>1284</v>
      </c>
      <c r="E30" t="s">
        <v>3082</v>
      </c>
      <c r="F30" s="299">
        <v>809754</v>
      </c>
      <c r="G30" s="299">
        <v>0</v>
      </c>
      <c r="H30" s="299">
        <v>279281.40000000002</v>
      </c>
      <c r="J30">
        <v>766152</v>
      </c>
      <c r="K30">
        <v>531773</v>
      </c>
      <c r="Q30" s="299">
        <v>1612.6</v>
      </c>
      <c r="T30">
        <v>-2764505.63</v>
      </c>
      <c r="U30">
        <v>4779390.07</v>
      </c>
      <c r="W30" s="299">
        <v>1396.29</v>
      </c>
      <c r="X30" s="299">
        <v>1228311.53</v>
      </c>
      <c r="Y30" s="299">
        <v>738000</v>
      </c>
      <c r="AB30" s="299">
        <v>1502640</v>
      </c>
      <c r="AC30" s="299">
        <v>140000</v>
      </c>
      <c r="AD30">
        <v>1813323.42</v>
      </c>
      <c r="AF30">
        <v>6990</v>
      </c>
      <c r="AG30">
        <v>1264099.04</v>
      </c>
      <c r="AH30">
        <v>155472</v>
      </c>
      <c r="AL30" s="76">
        <f t="shared" si="1"/>
        <v>1089035.3999999999</v>
      </c>
      <c r="AM30" s="31">
        <f t="shared" si="2"/>
        <v>1612.6</v>
      </c>
      <c r="AN30" s="21">
        <f t="shared" si="3"/>
        <v>1087422.7999999998</v>
      </c>
      <c r="AO30" s="15">
        <f t="shared" si="4"/>
        <v>3610347.8200000003</v>
      </c>
      <c r="AP30" s="16">
        <f t="shared" si="5"/>
        <v>3239884.46</v>
      </c>
      <c r="AQ30" s="26">
        <f t="shared" si="6"/>
        <v>370463.36000000034</v>
      </c>
    </row>
    <row r="31" spans="1:43">
      <c r="A31" t="s">
        <v>537</v>
      </c>
      <c r="B31" t="s">
        <v>538</v>
      </c>
      <c r="C31" s="71">
        <v>2863</v>
      </c>
      <c r="D31" s="58" t="s">
        <v>1285</v>
      </c>
      <c r="E31" t="s">
        <v>3083</v>
      </c>
      <c r="F31" s="299">
        <v>214760.33</v>
      </c>
      <c r="G31" s="299">
        <v>0</v>
      </c>
      <c r="H31" s="299">
        <v>51567.03</v>
      </c>
      <c r="K31">
        <v>329553.53999999998</v>
      </c>
      <c r="Q31" s="299">
        <v>158</v>
      </c>
      <c r="T31">
        <v>-966644.63</v>
      </c>
      <c r="U31">
        <v>1728640.99</v>
      </c>
      <c r="X31" s="299">
        <v>793368.03</v>
      </c>
      <c r="Z31" s="299">
        <v>679.75</v>
      </c>
      <c r="AB31" s="299">
        <v>1440000</v>
      </c>
      <c r="AC31" s="299">
        <v>208304.32</v>
      </c>
      <c r="AD31">
        <v>1618023</v>
      </c>
      <c r="AF31">
        <v>3530</v>
      </c>
      <c r="AG31">
        <v>870699.08</v>
      </c>
      <c r="AH31">
        <v>116373.48</v>
      </c>
      <c r="AL31" s="76">
        <f t="shared" si="1"/>
        <v>266327.36</v>
      </c>
      <c r="AM31" s="31">
        <f t="shared" si="2"/>
        <v>158</v>
      </c>
      <c r="AN31" s="21">
        <f t="shared" si="3"/>
        <v>266169.36</v>
      </c>
      <c r="AO31" s="15">
        <f t="shared" si="4"/>
        <v>2442352.1</v>
      </c>
      <c r="AP31" s="16">
        <f t="shared" si="5"/>
        <v>2608625.56</v>
      </c>
      <c r="AQ31" s="26">
        <f t="shared" si="6"/>
        <v>-166273.45999999996</v>
      </c>
    </row>
    <row r="32" spans="1:43">
      <c r="A32" t="s">
        <v>537</v>
      </c>
      <c r="B32" t="s">
        <v>538</v>
      </c>
      <c r="C32" s="71">
        <v>3378</v>
      </c>
      <c r="D32" s="58" t="s">
        <v>1286</v>
      </c>
      <c r="E32" t="s">
        <v>3084</v>
      </c>
      <c r="F32" s="299">
        <v>205026.16</v>
      </c>
      <c r="G32" s="299">
        <v>47875</v>
      </c>
      <c r="H32" s="299">
        <v>73902.62</v>
      </c>
      <c r="J32">
        <v>3260672.93</v>
      </c>
      <c r="K32">
        <v>210255.23</v>
      </c>
      <c r="O32" s="299">
        <v>-9539.7999999999993</v>
      </c>
      <c r="Q32" s="299">
        <v>347500</v>
      </c>
      <c r="T32">
        <v>1287760.1399999999</v>
      </c>
      <c r="U32">
        <v>2399403.2599999998</v>
      </c>
      <c r="W32" s="299">
        <v>828.59</v>
      </c>
      <c r="X32" s="299">
        <v>1171961.25</v>
      </c>
      <c r="AD32">
        <v>539528</v>
      </c>
      <c r="AF32">
        <v>19096</v>
      </c>
      <c r="AG32">
        <v>709970.58</v>
      </c>
      <c r="AH32">
        <v>131146.92000000001</v>
      </c>
      <c r="AK32">
        <v>440</v>
      </c>
      <c r="AL32" s="76">
        <f t="shared" si="1"/>
        <v>326803.78000000003</v>
      </c>
      <c r="AM32" s="31">
        <f t="shared" si="2"/>
        <v>337960.2</v>
      </c>
      <c r="AN32" s="21">
        <f t="shared" si="3"/>
        <v>-11156.419999999984</v>
      </c>
      <c r="AO32" s="15">
        <f t="shared" si="4"/>
        <v>1172789.8400000001</v>
      </c>
      <c r="AP32" s="16">
        <f t="shared" si="5"/>
        <v>1400181.5</v>
      </c>
      <c r="AQ32" s="26">
        <f t="shared" si="6"/>
        <v>-227391.65999999992</v>
      </c>
    </row>
    <row r="33" spans="1:43">
      <c r="A33" t="s">
        <v>537</v>
      </c>
      <c r="B33" t="s">
        <v>538</v>
      </c>
      <c r="C33" s="71">
        <v>3946</v>
      </c>
      <c r="D33" s="58" t="s">
        <v>1287</v>
      </c>
      <c r="E33" t="s">
        <v>3085</v>
      </c>
      <c r="F33" s="299">
        <v>572849.43000000005</v>
      </c>
      <c r="G33" s="299">
        <v>0</v>
      </c>
      <c r="H33" s="299">
        <v>44931.38</v>
      </c>
      <c r="J33">
        <v>11177807.359999999</v>
      </c>
      <c r="K33">
        <v>585418.91</v>
      </c>
      <c r="Q33" s="299">
        <v>1164.05</v>
      </c>
      <c r="T33">
        <v>12405553.76</v>
      </c>
      <c r="X33" s="299">
        <v>1024696.33</v>
      </c>
      <c r="Y33" s="299">
        <v>504000</v>
      </c>
      <c r="Z33" s="299">
        <v>1412.41</v>
      </c>
      <c r="AB33" s="299">
        <v>1257760</v>
      </c>
      <c r="AC33" s="299">
        <v>339790</v>
      </c>
      <c r="AD33">
        <v>1824981</v>
      </c>
      <c r="AF33">
        <v>31056</v>
      </c>
      <c r="AG33">
        <v>1060262.9099999999</v>
      </c>
      <c r="AH33">
        <v>197069.56</v>
      </c>
      <c r="AI33">
        <v>30000</v>
      </c>
      <c r="AK33">
        <v>10000</v>
      </c>
      <c r="AL33" s="76">
        <f t="shared" si="1"/>
        <v>617780.81000000006</v>
      </c>
      <c r="AM33" s="31">
        <f t="shared" si="2"/>
        <v>1164.05</v>
      </c>
      <c r="AN33" s="21">
        <f t="shared" si="3"/>
        <v>616616.76</v>
      </c>
      <c r="AO33" s="15">
        <f t="shared" si="4"/>
        <v>3127658.74</v>
      </c>
      <c r="AP33" s="16">
        <f t="shared" si="5"/>
        <v>3153369.47</v>
      </c>
      <c r="AQ33" s="26">
        <f t="shared" si="6"/>
        <v>-25710.729999999981</v>
      </c>
    </row>
    <row r="34" spans="1:43">
      <c r="A34" t="s">
        <v>537</v>
      </c>
      <c r="B34" t="s">
        <v>538</v>
      </c>
      <c r="C34" s="71">
        <v>4332</v>
      </c>
      <c r="D34" s="58" t="s">
        <v>1288</v>
      </c>
      <c r="E34" t="s">
        <v>3086</v>
      </c>
      <c r="F34" s="299">
        <v>398044.73</v>
      </c>
      <c r="G34" s="299">
        <v>0</v>
      </c>
      <c r="H34" s="299">
        <v>32193.27</v>
      </c>
      <c r="J34">
        <v>775114.88</v>
      </c>
      <c r="K34">
        <v>371321.69</v>
      </c>
      <c r="Q34" s="299">
        <v>62516.77</v>
      </c>
      <c r="T34">
        <v>-487318</v>
      </c>
      <c r="U34">
        <v>2109112.34</v>
      </c>
      <c r="X34" s="299">
        <v>771463.9</v>
      </c>
      <c r="Z34" s="299">
        <v>1705.76</v>
      </c>
      <c r="AC34" s="299">
        <v>166410</v>
      </c>
      <c r="AD34">
        <v>336865.96</v>
      </c>
      <c r="AF34">
        <v>2000</v>
      </c>
      <c r="AG34">
        <v>558750.96</v>
      </c>
      <c r="AH34">
        <v>139599.28</v>
      </c>
      <c r="AK34">
        <v>10000</v>
      </c>
      <c r="AL34" s="76">
        <f t="shared" si="1"/>
        <v>430238</v>
      </c>
      <c r="AM34" s="31">
        <f t="shared" si="2"/>
        <v>62516.77</v>
      </c>
      <c r="AN34" s="21">
        <f t="shared" si="3"/>
        <v>367721.23</v>
      </c>
      <c r="AO34" s="15">
        <f t="shared" si="4"/>
        <v>939579.66</v>
      </c>
      <c r="AP34" s="16">
        <f t="shared" si="5"/>
        <v>1047216.2</v>
      </c>
      <c r="AQ34" s="26">
        <f t="shared" si="6"/>
        <v>-107636.53999999992</v>
      </c>
    </row>
    <row r="35" spans="1:43">
      <c r="A35" t="s">
        <v>537</v>
      </c>
      <c r="B35" t="s">
        <v>538</v>
      </c>
      <c r="C35" s="71">
        <v>2103</v>
      </c>
      <c r="D35" s="58" t="s">
        <v>1289</v>
      </c>
      <c r="E35" t="s">
        <v>3087</v>
      </c>
      <c r="F35" s="299">
        <v>147011.43</v>
      </c>
      <c r="G35" s="299">
        <v>0</v>
      </c>
      <c r="H35" s="299">
        <v>70029.45</v>
      </c>
      <c r="J35">
        <v>2015447.46</v>
      </c>
      <c r="K35">
        <v>264685.24</v>
      </c>
      <c r="Q35" s="299">
        <v>5127</v>
      </c>
      <c r="S35">
        <v>-67697.34</v>
      </c>
      <c r="T35">
        <v>879294.19</v>
      </c>
      <c r="U35">
        <v>2003005.18</v>
      </c>
      <c r="X35" s="299">
        <v>912174.22</v>
      </c>
      <c r="Y35" s="299">
        <v>43050</v>
      </c>
      <c r="AC35" s="299">
        <v>52400</v>
      </c>
      <c r="AD35">
        <v>504644</v>
      </c>
      <c r="AF35">
        <v>47212</v>
      </c>
      <c r="AG35">
        <v>590762.49</v>
      </c>
      <c r="AH35">
        <v>167561.18</v>
      </c>
      <c r="AK35">
        <v>20000</v>
      </c>
      <c r="AL35" s="76">
        <f t="shared" si="1"/>
        <v>217040.88</v>
      </c>
      <c r="AM35" s="31">
        <f t="shared" si="2"/>
        <v>5127</v>
      </c>
      <c r="AN35" s="21">
        <f t="shared" si="3"/>
        <v>211913.88</v>
      </c>
      <c r="AO35" s="15">
        <f t="shared" si="4"/>
        <v>1007624.22</v>
      </c>
      <c r="AP35" s="16">
        <f t="shared" si="5"/>
        <v>1330179.67</v>
      </c>
      <c r="AQ35" s="26">
        <f t="shared" si="6"/>
        <v>-322555.44999999995</v>
      </c>
    </row>
    <row r="36" spans="1:43">
      <c r="A36" t="s">
        <v>537</v>
      </c>
      <c r="B36" t="s">
        <v>538</v>
      </c>
      <c r="C36" s="71">
        <v>2710</v>
      </c>
      <c r="D36" s="58" t="s">
        <v>1290</v>
      </c>
      <c r="E36" t="s">
        <v>3088</v>
      </c>
      <c r="F36" s="299">
        <v>777048.17</v>
      </c>
      <c r="G36" s="299">
        <v>0</v>
      </c>
      <c r="H36" s="299">
        <v>47107.42</v>
      </c>
      <c r="J36">
        <v>1162057.1000000001</v>
      </c>
      <c r="K36">
        <v>174931.32</v>
      </c>
      <c r="Q36" s="299">
        <v>605903</v>
      </c>
      <c r="T36">
        <v>-290153.67</v>
      </c>
      <c r="U36">
        <v>2067007.72</v>
      </c>
      <c r="X36" s="299">
        <v>778630.73</v>
      </c>
      <c r="Z36" s="299">
        <v>464.74</v>
      </c>
      <c r="AC36" s="299">
        <v>127200</v>
      </c>
      <c r="AD36">
        <v>322805</v>
      </c>
      <c r="AF36">
        <v>1260</v>
      </c>
      <c r="AG36">
        <v>698855.15</v>
      </c>
      <c r="AH36">
        <v>104988.36</v>
      </c>
      <c r="AL36" s="76">
        <f t="shared" si="1"/>
        <v>824155.59000000008</v>
      </c>
      <c r="AM36" s="31">
        <f t="shared" si="2"/>
        <v>605903</v>
      </c>
      <c r="AN36" s="21">
        <f t="shared" si="3"/>
        <v>218252.59000000008</v>
      </c>
      <c r="AO36" s="15">
        <f t="shared" si="4"/>
        <v>906295.47</v>
      </c>
      <c r="AP36" s="16">
        <f t="shared" si="5"/>
        <v>1127908.51</v>
      </c>
      <c r="AQ36" s="26">
        <f t="shared" si="6"/>
        <v>-221613.04000000004</v>
      </c>
    </row>
    <row r="37" spans="1:43">
      <c r="A37" t="s">
        <v>537</v>
      </c>
      <c r="B37" t="s">
        <v>538</v>
      </c>
      <c r="C37" s="71">
        <v>2476</v>
      </c>
      <c r="D37" s="58" t="s">
        <v>1291</v>
      </c>
      <c r="E37" t="s">
        <v>3089</v>
      </c>
      <c r="F37" s="299">
        <v>53691.59</v>
      </c>
      <c r="G37" s="299">
        <v>0</v>
      </c>
      <c r="H37" s="299">
        <v>222914.47</v>
      </c>
      <c r="J37">
        <v>510881.95</v>
      </c>
      <c r="K37">
        <v>859825.21</v>
      </c>
      <c r="Q37" s="299">
        <v>47426.93</v>
      </c>
      <c r="R37">
        <v>8180</v>
      </c>
      <c r="T37">
        <v>-737011.12</v>
      </c>
      <c r="U37">
        <v>2721924.84</v>
      </c>
      <c r="W37" s="299">
        <v>571.47</v>
      </c>
      <c r="X37" s="299">
        <v>1025258.29</v>
      </c>
      <c r="AB37" s="299">
        <v>1020094</v>
      </c>
      <c r="AC37" s="299">
        <v>170525.58</v>
      </c>
      <c r="AD37">
        <v>1419295.08</v>
      </c>
      <c r="AF37">
        <v>47252</v>
      </c>
      <c r="AG37">
        <v>1016947.69</v>
      </c>
      <c r="AH37">
        <v>126162</v>
      </c>
      <c r="AL37" s="76">
        <f t="shared" si="1"/>
        <v>276606.06</v>
      </c>
      <c r="AM37" s="31">
        <f t="shared" si="2"/>
        <v>47426.93</v>
      </c>
      <c r="AN37" s="21">
        <f t="shared" si="3"/>
        <v>229179.13</v>
      </c>
      <c r="AO37" s="15">
        <f t="shared" si="4"/>
        <v>2216449.34</v>
      </c>
      <c r="AP37" s="16">
        <f t="shared" si="5"/>
        <v>2609656.77</v>
      </c>
      <c r="AQ37" s="26">
        <f t="shared" si="6"/>
        <v>-393207.43000000017</v>
      </c>
    </row>
    <row r="38" spans="1:43">
      <c r="A38" t="s">
        <v>541</v>
      </c>
      <c r="B38" t="s">
        <v>542</v>
      </c>
      <c r="C38" s="71">
        <v>3590</v>
      </c>
      <c r="D38" s="58" t="s">
        <v>1292</v>
      </c>
      <c r="E38" t="s">
        <v>3090</v>
      </c>
      <c r="F38" s="299">
        <v>451088.91</v>
      </c>
      <c r="G38" s="299">
        <v>0</v>
      </c>
      <c r="H38" s="299">
        <v>117672.25</v>
      </c>
      <c r="J38">
        <v>3</v>
      </c>
      <c r="K38">
        <v>-117020.82</v>
      </c>
      <c r="O38" s="299">
        <v>5850</v>
      </c>
      <c r="Q38" s="299">
        <v>487</v>
      </c>
      <c r="T38">
        <v>-696989.17</v>
      </c>
      <c r="U38">
        <v>1153430.04</v>
      </c>
      <c r="X38" s="299">
        <v>574274.01</v>
      </c>
      <c r="Y38" s="299">
        <v>97600</v>
      </c>
      <c r="Z38" s="299">
        <v>1165.1600000000001</v>
      </c>
      <c r="AB38" s="299">
        <v>1209780</v>
      </c>
      <c r="AC38" s="299">
        <v>230586.37</v>
      </c>
      <c r="AD38">
        <v>1564283.2</v>
      </c>
      <c r="AF38">
        <v>3540</v>
      </c>
      <c r="AG38">
        <v>527406.88</v>
      </c>
      <c r="AH38">
        <v>29209.99</v>
      </c>
      <c r="AL38" s="76">
        <f t="shared" si="1"/>
        <v>568761.15999999992</v>
      </c>
      <c r="AM38" s="31">
        <f t="shared" si="2"/>
        <v>6337</v>
      </c>
      <c r="AN38" s="21">
        <f t="shared" si="3"/>
        <v>562424.15999999992</v>
      </c>
      <c r="AO38" s="15">
        <f t="shared" si="4"/>
        <v>2113405.54</v>
      </c>
      <c r="AP38" s="16">
        <f t="shared" si="5"/>
        <v>2124440.0700000003</v>
      </c>
      <c r="AQ38" s="26">
        <f t="shared" si="6"/>
        <v>-11034.530000000261</v>
      </c>
    </row>
    <row r="39" spans="1:43">
      <c r="A39" t="s">
        <v>541</v>
      </c>
      <c r="B39" t="s">
        <v>542</v>
      </c>
      <c r="C39" s="71">
        <v>4275</v>
      </c>
      <c r="D39" s="58" t="s">
        <v>1293</v>
      </c>
      <c r="E39" t="s">
        <v>3091</v>
      </c>
      <c r="F39" s="299">
        <v>673144.06</v>
      </c>
      <c r="G39" s="299">
        <v>0</v>
      </c>
      <c r="H39" s="299">
        <v>362995.93</v>
      </c>
      <c r="J39">
        <v>-496704.03</v>
      </c>
      <c r="K39">
        <v>38825.24</v>
      </c>
      <c r="O39" s="299">
        <v>23250</v>
      </c>
      <c r="Q39" s="299">
        <v>120</v>
      </c>
      <c r="T39">
        <v>-2377952.9500000002</v>
      </c>
      <c r="U39">
        <v>2737074.7</v>
      </c>
      <c r="X39" s="299">
        <v>936016.56</v>
      </c>
      <c r="Y39" s="299">
        <v>139695</v>
      </c>
      <c r="Z39" s="299">
        <v>1815.6</v>
      </c>
      <c r="AB39" s="299">
        <v>1174680</v>
      </c>
      <c r="AC39" s="299">
        <v>130800</v>
      </c>
      <c r="AD39">
        <v>1427533</v>
      </c>
      <c r="AE39">
        <v>3190</v>
      </c>
      <c r="AF39">
        <v>9847.9</v>
      </c>
      <c r="AG39">
        <v>643592.57999999996</v>
      </c>
      <c r="AH39">
        <v>103074.23</v>
      </c>
      <c r="AL39" s="76">
        <f t="shared" si="1"/>
        <v>1036139.99</v>
      </c>
      <c r="AM39" s="31">
        <f t="shared" si="2"/>
        <v>23370</v>
      </c>
      <c r="AN39" s="21">
        <f t="shared" si="3"/>
        <v>1012769.99</v>
      </c>
      <c r="AO39" s="15">
        <f t="shared" si="4"/>
        <v>2383007.16</v>
      </c>
      <c r="AP39" s="16">
        <f t="shared" si="5"/>
        <v>2187237.71</v>
      </c>
      <c r="AQ39" s="26">
        <f t="shared" si="6"/>
        <v>195769.45000000019</v>
      </c>
    </row>
    <row r="40" spans="1:43">
      <c r="A40" t="s">
        <v>541</v>
      </c>
      <c r="B40" t="s">
        <v>542</v>
      </c>
      <c r="C40" s="71">
        <v>1050</v>
      </c>
      <c r="D40" s="58" t="s">
        <v>1294</v>
      </c>
      <c r="E40" t="s">
        <v>3092</v>
      </c>
      <c r="F40" s="299">
        <v>603130.37</v>
      </c>
      <c r="G40" s="299">
        <v>0</v>
      </c>
      <c r="H40" s="299">
        <v>133459.29999999999</v>
      </c>
      <c r="J40">
        <v>39383.82</v>
      </c>
      <c r="K40">
        <v>59246.16</v>
      </c>
      <c r="O40" s="299">
        <v>6300</v>
      </c>
      <c r="Q40" s="299">
        <v>-124</v>
      </c>
      <c r="T40">
        <v>-805608.92</v>
      </c>
      <c r="U40">
        <v>1656318.18</v>
      </c>
      <c r="X40" s="299">
        <v>501508.2</v>
      </c>
      <c r="Y40" s="299">
        <v>193335</v>
      </c>
      <c r="Z40" s="299">
        <v>2354.31</v>
      </c>
      <c r="AB40" s="299">
        <v>1252750</v>
      </c>
      <c r="AC40" s="299">
        <v>51052</v>
      </c>
      <c r="AD40">
        <v>1461935.22</v>
      </c>
      <c r="AF40">
        <v>32491.8</v>
      </c>
      <c r="AG40">
        <v>413485.35</v>
      </c>
      <c r="AH40">
        <v>114752.75</v>
      </c>
      <c r="AL40" s="76">
        <f t="shared" si="1"/>
        <v>736589.66999999993</v>
      </c>
      <c r="AM40" s="31">
        <f t="shared" si="2"/>
        <v>6176</v>
      </c>
      <c r="AN40" s="21">
        <f t="shared" si="3"/>
        <v>730413.66999999993</v>
      </c>
      <c r="AO40" s="15">
        <f t="shared" si="4"/>
        <v>2000999.51</v>
      </c>
      <c r="AP40" s="16">
        <f t="shared" si="5"/>
        <v>2022665.12</v>
      </c>
      <c r="AQ40" s="26">
        <f t="shared" si="6"/>
        <v>-21665.610000000102</v>
      </c>
    </row>
    <row r="41" spans="1:43">
      <c r="A41" t="s">
        <v>541</v>
      </c>
      <c r="B41" t="s">
        <v>542</v>
      </c>
      <c r="C41" s="71">
        <v>2081</v>
      </c>
      <c r="D41" s="58" t="s">
        <v>1295</v>
      </c>
      <c r="E41" t="s">
        <v>3093</v>
      </c>
      <c r="F41" s="299">
        <v>517800.69</v>
      </c>
      <c r="G41" s="299">
        <v>0</v>
      </c>
      <c r="H41" s="299">
        <v>48664.61</v>
      </c>
      <c r="J41">
        <v>75831.97</v>
      </c>
      <c r="K41">
        <v>-89667</v>
      </c>
      <c r="O41" s="299">
        <v>71080</v>
      </c>
      <c r="Q41" s="299">
        <v>392.75</v>
      </c>
      <c r="T41">
        <v>-866827.35</v>
      </c>
      <c r="U41">
        <v>1118559.83</v>
      </c>
      <c r="X41" s="299">
        <v>689884.69</v>
      </c>
      <c r="Y41" s="299">
        <v>292860</v>
      </c>
      <c r="Z41" s="299">
        <v>355.19</v>
      </c>
      <c r="AB41" s="299">
        <v>1081200</v>
      </c>
      <c r="AC41" s="299">
        <v>80000</v>
      </c>
      <c r="AD41">
        <v>1409046</v>
      </c>
      <c r="AF41">
        <v>20800</v>
      </c>
      <c r="AG41">
        <v>406315.48</v>
      </c>
      <c r="AH41">
        <v>39713.360000000001</v>
      </c>
      <c r="AK41">
        <v>39000</v>
      </c>
      <c r="AL41" s="76">
        <f t="shared" si="1"/>
        <v>566465.30000000005</v>
      </c>
      <c r="AM41" s="31">
        <f t="shared" si="2"/>
        <v>71472.75</v>
      </c>
      <c r="AN41" s="21">
        <f t="shared" si="3"/>
        <v>494992.55000000005</v>
      </c>
      <c r="AO41" s="15">
        <f t="shared" si="4"/>
        <v>2144299.88</v>
      </c>
      <c r="AP41" s="16">
        <f t="shared" si="5"/>
        <v>1914874.84</v>
      </c>
      <c r="AQ41" s="26">
        <f t="shared" si="6"/>
        <v>229425.0399999998</v>
      </c>
    </row>
    <row r="42" spans="1:43">
      <c r="A42" t="s">
        <v>541</v>
      </c>
      <c r="B42" t="s">
        <v>542</v>
      </c>
      <c r="C42" s="71">
        <v>2563</v>
      </c>
      <c r="D42" s="58" t="s">
        <v>1296</v>
      </c>
      <c r="E42" t="s">
        <v>3094</v>
      </c>
      <c r="F42" s="299">
        <v>261222.67</v>
      </c>
      <c r="G42" s="299">
        <v>0</v>
      </c>
      <c r="H42" s="299">
        <v>205726.33</v>
      </c>
      <c r="J42">
        <v>-902706.75</v>
      </c>
      <c r="K42">
        <v>-154477.46</v>
      </c>
      <c r="O42" s="299">
        <v>48320</v>
      </c>
      <c r="Q42" s="299">
        <v>1311</v>
      </c>
      <c r="T42">
        <v>-2013386.3</v>
      </c>
      <c r="U42">
        <v>1381244.13</v>
      </c>
      <c r="X42" s="299">
        <v>735083.15</v>
      </c>
      <c r="Y42" s="299">
        <v>206740</v>
      </c>
      <c r="Z42" s="299">
        <v>482.08</v>
      </c>
      <c r="AB42" s="299">
        <v>1024620</v>
      </c>
      <c r="AC42" s="299">
        <v>115700</v>
      </c>
      <c r="AD42">
        <v>1400173</v>
      </c>
      <c r="AE42">
        <v>33070</v>
      </c>
      <c r="AF42">
        <v>9547.9</v>
      </c>
      <c r="AG42">
        <v>480699.78</v>
      </c>
      <c r="AH42">
        <v>166858.59</v>
      </c>
      <c r="AL42" s="76">
        <f t="shared" si="1"/>
        <v>466949</v>
      </c>
      <c r="AM42" s="31">
        <f t="shared" si="2"/>
        <v>49631</v>
      </c>
      <c r="AN42" s="21">
        <f t="shared" si="3"/>
        <v>417318</v>
      </c>
      <c r="AO42" s="15">
        <f t="shared" si="4"/>
        <v>2082625.23</v>
      </c>
      <c r="AP42" s="16">
        <f t="shared" si="5"/>
        <v>2090349.27</v>
      </c>
      <c r="AQ42" s="26">
        <f t="shared" si="6"/>
        <v>-7724.0400000000373</v>
      </c>
    </row>
    <row r="43" spans="1:43">
      <c r="A43" t="s">
        <v>541</v>
      </c>
      <c r="B43" t="s">
        <v>542</v>
      </c>
      <c r="C43" s="71">
        <v>2302</v>
      </c>
      <c r="D43" s="58" t="s">
        <v>1297</v>
      </c>
      <c r="E43" t="s">
        <v>3095</v>
      </c>
      <c r="F43" s="299">
        <v>349017.99</v>
      </c>
      <c r="G43" s="299">
        <v>0</v>
      </c>
      <c r="H43" s="299">
        <v>201978.82</v>
      </c>
      <c r="J43">
        <v>52567.4</v>
      </c>
      <c r="K43">
        <v>-156618.99</v>
      </c>
      <c r="O43" s="299">
        <v>83280</v>
      </c>
      <c r="Q43" s="299">
        <v>928.35</v>
      </c>
      <c r="T43">
        <v>-873823.49</v>
      </c>
      <c r="U43">
        <v>1240631.49</v>
      </c>
      <c r="X43" s="299">
        <v>744301.28</v>
      </c>
      <c r="Y43" s="299">
        <v>170838.89</v>
      </c>
      <c r="Z43" s="299">
        <v>1239.7</v>
      </c>
      <c r="AB43" s="299">
        <v>1474320</v>
      </c>
      <c r="AC43" s="299">
        <v>174000</v>
      </c>
      <c r="AD43">
        <v>1922099</v>
      </c>
      <c r="AF43">
        <v>112457.9</v>
      </c>
      <c r="AG43">
        <v>412092.31</v>
      </c>
      <c r="AH43">
        <v>122121.79</v>
      </c>
      <c r="AL43" s="76">
        <f t="shared" si="1"/>
        <v>550996.81000000006</v>
      </c>
      <c r="AM43" s="31">
        <f t="shared" si="2"/>
        <v>84208.35</v>
      </c>
      <c r="AN43" s="21">
        <f t="shared" si="3"/>
        <v>466788.46000000008</v>
      </c>
      <c r="AO43" s="15">
        <f t="shared" si="4"/>
        <v>2564699.87</v>
      </c>
      <c r="AP43" s="16">
        <f t="shared" si="5"/>
        <v>2568771</v>
      </c>
      <c r="AQ43" s="26">
        <f t="shared" si="6"/>
        <v>-4071.1299999998882</v>
      </c>
    </row>
    <row r="44" spans="1:43">
      <c r="A44" t="s">
        <v>541</v>
      </c>
      <c r="B44" t="s">
        <v>542</v>
      </c>
      <c r="C44" s="71">
        <v>2003</v>
      </c>
      <c r="D44" s="58" t="s">
        <v>1298</v>
      </c>
      <c r="E44" t="s">
        <v>3096</v>
      </c>
      <c r="F44" s="299">
        <v>644818.52</v>
      </c>
      <c r="G44" s="299">
        <v>0</v>
      </c>
      <c r="H44" s="299">
        <v>200603.45</v>
      </c>
      <c r="J44">
        <v>22590.04</v>
      </c>
      <c r="K44">
        <v>-7552.69</v>
      </c>
      <c r="O44" s="299">
        <v>27000</v>
      </c>
      <c r="Q44" s="299">
        <v>178.05</v>
      </c>
      <c r="T44">
        <v>-2314784.25</v>
      </c>
      <c r="U44">
        <v>2770050.54</v>
      </c>
      <c r="X44" s="299">
        <v>589164.97</v>
      </c>
      <c r="Y44" s="299">
        <v>440340</v>
      </c>
      <c r="Z44" s="299">
        <v>469.83</v>
      </c>
      <c r="AD44">
        <v>130945</v>
      </c>
      <c r="AG44">
        <v>458273.51</v>
      </c>
      <c r="AH44">
        <v>62741.31</v>
      </c>
      <c r="AL44" s="76">
        <f t="shared" si="1"/>
        <v>845421.97</v>
      </c>
      <c r="AM44" s="31">
        <f t="shared" si="2"/>
        <v>27178.05</v>
      </c>
      <c r="AN44" s="21">
        <f t="shared" si="3"/>
        <v>818243.91999999993</v>
      </c>
      <c r="AO44" s="15">
        <f t="shared" si="4"/>
        <v>1029974.7999999999</v>
      </c>
      <c r="AP44" s="16">
        <f t="shared" si="5"/>
        <v>651959.82000000007</v>
      </c>
      <c r="AQ44" s="26">
        <f t="shared" si="6"/>
        <v>378014.97999999986</v>
      </c>
    </row>
    <row r="45" spans="1:43">
      <c r="A45" t="s">
        <v>541</v>
      </c>
      <c r="B45" t="s">
        <v>542</v>
      </c>
      <c r="C45" s="71">
        <v>2921</v>
      </c>
      <c r="D45" s="58" t="s">
        <v>1299</v>
      </c>
      <c r="E45" t="s">
        <v>3097</v>
      </c>
      <c r="F45" s="299">
        <v>919634.96</v>
      </c>
      <c r="G45" s="299">
        <v>0</v>
      </c>
      <c r="H45" s="299">
        <v>72775.490000000005</v>
      </c>
      <c r="J45">
        <v>38097.31</v>
      </c>
      <c r="K45">
        <v>139285.01</v>
      </c>
      <c r="O45" s="299">
        <v>8540</v>
      </c>
      <c r="Q45" s="299">
        <v>592.86</v>
      </c>
      <c r="T45">
        <v>-1508943.95</v>
      </c>
      <c r="U45">
        <v>2356118.79</v>
      </c>
      <c r="X45" s="299">
        <v>674871.04</v>
      </c>
      <c r="Y45" s="299">
        <v>411200</v>
      </c>
      <c r="Z45" s="299">
        <v>1930.45</v>
      </c>
      <c r="AB45" s="299">
        <v>1065290</v>
      </c>
      <c r="AC45" s="299">
        <v>222013</v>
      </c>
      <c r="AD45">
        <v>1411287</v>
      </c>
      <c r="AE45">
        <v>600</v>
      </c>
      <c r="AG45">
        <v>609480.39</v>
      </c>
      <c r="AH45">
        <v>40452.03</v>
      </c>
      <c r="AL45" s="76">
        <f t="shared" si="1"/>
        <v>992410.45</v>
      </c>
      <c r="AM45" s="31">
        <f t="shared" si="2"/>
        <v>9132.86</v>
      </c>
      <c r="AN45" s="21">
        <f t="shared" si="3"/>
        <v>983277.59</v>
      </c>
      <c r="AO45" s="15">
        <f t="shared" si="4"/>
        <v>2375304.4900000002</v>
      </c>
      <c r="AP45" s="16">
        <f t="shared" si="5"/>
        <v>2061819.4200000002</v>
      </c>
      <c r="AQ45" s="26">
        <f t="shared" si="6"/>
        <v>313485.07000000007</v>
      </c>
    </row>
    <row r="46" spans="1:43">
      <c r="A46" t="s">
        <v>541</v>
      </c>
      <c r="B46" t="s">
        <v>542</v>
      </c>
      <c r="C46" s="71">
        <v>2021</v>
      </c>
      <c r="D46" s="58" t="s">
        <v>1300</v>
      </c>
      <c r="E46" t="s">
        <v>3098</v>
      </c>
      <c r="F46" s="299">
        <v>318432.83</v>
      </c>
      <c r="G46" s="299">
        <v>4200</v>
      </c>
      <c r="H46" s="299">
        <v>74632.53</v>
      </c>
      <c r="J46">
        <v>38414.370000000003</v>
      </c>
      <c r="K46">
        <v>178575.58</v>
      </c>
      <c r="N46" s="299">
        <v>-5000</v>
      </c>
      <c r="O46" s="299">
        <v>112780</v>
      </c>
      <c r="P46" s="299">
        <v>2759</v>
      </c>
      <c r="Q46" s="299">
        <v>1665.05</v>
      </c>
      <c r="S46">
        <v>-341908.85</v>
      </c>
      <c r="T46">
        <v>-1074278.1100000001</v>
      </c>
      <c r="U46">
        <v>1990390.15</v>
      </c>
      <c r="X46" s="299">
        <v>647072.41</v>
      </c>
      <c r="Y46" s="299">
        <v>126000</v>
      </c>
      <c r="Z46" s="299">
        <v>909.39</v>
      </c>
      <c r="AB46" s="299">
        <v>420290</v>
      </c>
      <c r="AC46" s="299">
        <v>218898</v>
      </c>
      <c r="AD46">
        <v>655574</v>
      </c>
      <c r="AF46">
        <v>3240</v>
      </c>
      <c r="AG46">
        <v>661763.55000000005</v>
      </c>
      <c r="AH46">
        <v>164744.18</v>
      </c>
      <c r="AL46" s="76">
        <f t="shared" si="1"/>
        <v>397265.36</v>
      </c>
      <c r="AM46" s="31">
        <f t="shared" si="2"/>
        <v>112204.05</v>
      </c>
      <c r="AN46" s="21">
        <f t="shared" si="3"/>
        <v>285061.31</v>
      </c>
      <c r="AO46" s="15">
        <f t="shared" si="4"/>
        <v>1413169.8</v>
      </c>
      <c r="AP46" s="16">
        <f t="shared" si="5"/>
        <v>1485321.73</v>
      </c>
      <c r="AQ46" s="26">
        <f t="shared" si="6"/>
        <v>-72151.929999999935</v>
      </c>
    </row>
    <row r="47" spans="1:43">
      <c r="A47" t="s">
        <v>541</v>
      </c>
      <c r="B47" t="s">
        <v>542</v>
      </c>
      <c r="C47" s="71">
        <v>1750</v>
      </c>
      <c r="D47" s="58" t="s">
        <v>1301</v>
      </c>
      <c r="E47" t="s">
        <v>3099</v>
      </c>
      <c r="F47" s="299">
        <v>465387.61</v>
      </c>
      <c r="G47" s="299">
        <v>0</v>
      </c>
      <c r="H47" s="299">
        <v>103332.53</v>
      </c>
      <c r="J47">
        <v>275449.49</v>
      </c>
      <c r="K47">
        <v>-27892.720000000001</v>
      </c>
      <c r="N47" s="299">
        <v>100000</v>
      </c>
      <c r="O47" s="299">
        <v>236890</v>
      </c>
      <c r="Q47" s="299">
        <v>577.91</v>
      </c>
      <c r="T47">
        <v>-41549.97</v>
      </c>
      <c r="U47">
        <v>498635.02</v>
      </c>
      <c r="X47" s="299">
        <v>657158.09</v>
      </c>
      <c r="Y47" s="299">
        <v>111150</v>
      </c>
      <c r="Z47" s="299">
        <v>1169.3699999999999</v>
      </c>
      <c r="AB47" s="299">
        <v>607860</v>
      </c>
      <c r="AC47" s="299">
        <v>107000</v>
      </c>
      <c r="AD47">
        <v>929460</v>
      </c>
      <c r="AF47">
        <v>25475.8</v>
      </c>
      <c r="AG47">
        <v>473659.59</v>
      </c>
      <c r="AH47">
        <v>34018.120000000003</v>
      </c>
      <c r="AL47" s="76">
        <f t="shared" si="1"/>
        <v>568720.14</v>
      </c>
      <c r="AM47" s="31">
        <f t="shared" si="2"/>
        <v>337467.91</v>
      </c>
      <c r="AN47" s="21">
        <f t="shared" si="3"/>
        <v>231252.23000000004</v>
      </c>
      <c r="AO47" s="15">
        <f t="shared" si="4"/>
        <v>1484337.46</v>
      </c>
      <c r="AP47" s="16">
        <f t="shared" si="5"/>
        <v>1462613.5100000002</v>
      </c>
      <c r="AQ47" s="26">
        <f t="shared" si="6"/>
        <v>21723.949999999721</v>
      </c>
    </row>
    <row r="48" spans="1:43">
      <c r="A48" t="s">
        <v>541</v>
      </c>
      <c r="B48" t="s">
        <v>542</v>
      </c>
      <c r="C48" s="71">
        <v>1875</v>
      </c>
      <c r="D48" s="58" t="s">
        <v>1302</v>
      </c>
      <c r="E48" t="s">
        <v>3100</v>
      </c>
      <c r="F48" s="299">
        <v>128604.76</v>
      </c>
      <c r="G48" s="299">
        <v>0</v>
      </c>
      <c r="H48" s="299">
        <v>203669.55</v>
      </c>
      <c r="J48">
        <v>3</v>
      </c>
      <c r="K48">
        <v>-25670.880000000001</v>
      </c>
      <c r="O48" s="299">
        <v>14000</v>
      </c>
      <c r="Q48" s="299">
        <v>0</v>
      </c>
      <c r="T48">
        <v>80501.86</v>
      </c>
      <c r="U48">
        <v>452082.82</v>
      </c>
      <c r="X48" s="299">
        <v>567806.37</v>
      </c>
      <c r="Y48" s="299">
        <v>156420</v>
      </c>
      <c r="Z48" s="299">
        <v>277.75</v>
      </c>
      <c r="AB48" s="299">
        <v>944530</v>
      </c>
      <c r="AC48" s="299">
        <v>117700</v>
      </c>
      <c r="AD48">
        <v>1444111.01</v>
      </c>
      <c r="AE48">
        <v>3190</v>
      </c>
      <c r="AF48">
        <v>9747.9</v>
      </c>
      <c r="AG48">
        <v>504588.42</v>
      </c>
      <c r="AH48">
        <v>43490.04</v>
      </c>
      <c r="AK48">
        <v>21585</v>
      </c>
      <c r="AL48" s="76">
        <f t="shared" si="1"/>
        <v>332274.31</v>
      </c>
      <c r="AM48" s="31">
        <f t="shared" si="2"/>
        <v>14000</v>
      </c>
      <c r="AN48" s="21">
        <f t="shared" si="3"/>
        <v>318274.31</v>
      </c>
      <c r="AO48" s="15">
        <f t="shared" si="4"/>
        <v>1786734.12</v>
      </c>
      <c r="AP48" s="16">
        <f t="shared" si="5"/>
        <v>2026712.3699999999</v>
      </c>
      <c r="AQ48" s="26">
        <f t="shared" si="6"/>
        <v>-239978.24999999977</v>
      </c>
    </row>
    <row r="49" spans="1:43">
      <c r="A49" t="s">
        <v>541</v>
      </c>
      <c r="B49" t="s">
        <v>542</v>
      </c>
      <c r="C49" s="71">
        <v>2733</v>
      </c>
      <c r="D49" s="58" t="s">
        <v>1303</v>
      </c>
      <c r="E49" t="s">
        <v>3101</v>
      </c>
      <c r="F49" s="299">
        <v>503208.75</v>
      </c>
      <c r="G49" s="299">
        <v>0</v>
      </c>
      <c r="H49" s="299">
        <v>34473</v>
      </c>
      <c r="J49">
        <v>2460828</v>
      </c>
      <c r="K49">
        <v>118475.64</v>
      </c>
      <c r="O49" s="299">
        <v>26980</v>
      </c>
      <c r="Q49" s="299">
        <v>0</v>
      </c>
      <c r="T49">
        <v>-2271483.98</v>
      </c>
      <c r="U49">
        <v>5378772.1500000004</v>
      </c>
      <c r="X49" s="299">
        <v>599044.01</v>
      </c>
      <c r="Y49" s="299">
        <v>80725</v>
      </c>
      <c r="Z49" s="299">
        <v>2191.0500000000002</v>
      </c>
      <c r="AB49" s="299">
        <v>1155680</v>
      </c>
      <c r="AC49" s="299">
        <v>152200</v>
      </c>
      <c r="AD49">
        <v>1395802</v>
      </c>
      <c r="AF49">
        <v>12737.9</v>
      </c>
      <c r="AG49">
        <v>485139.46</v>
      </c>
      <c r="AH49">
        <v>113443.48</v>
      </c>
      <c r="AL49" s="76">
        <f t="shared" si="1"/>
        <v>537681.75</v>
      </c>
      <c r="AM49" s="31">
        <f t="shared" si="2"/>
        <v>26980</v>
      </c>
      <c r="AN49" s="21">
        <f t="shared" si="3"/>
        <v>510701.75</v>
      </c>
      <c r="AO49" s="15">
        <f t="shared" si="4"/>
        <v>1989840.06</v>
      </c>
      <c r="AP49" s="16">
        <f t="shared" si="5"/>
        <v>2007122.8399999999</v>
      </c>
      <c r="AQ49" s="26">
        <f t="shared" si="6"/>
        <v>-17282.779999999795</v>
      </c>
    </row>
    <row r="50" spans="1:43">
      <c r="A50" t="s">
        <v>541</v>
      </c>
      <c r="B50" t="s">
        <v>542</v>
      </c>
      <c r="C50" s="71">
        <v>2730</v>
      </c>
      <c r="D50" s="58" t="s">
        <v>1304</v>
      </c>
      <c r="E50" t="s">
        <v>3102</v>
      </c>
      <c r="F50" s="299">
        <v>210968.88</v>
      </c>
      <c r="G50" s="299">
        <v>0</v>
      </c>
      <c r="H50" s="299">
        <v>409202.05</v>
      </c>
      <c r="J50">
        <v>-222025.41</v>
      </c>
      <c r="K50">
        <v>-426533.27</v>
      </c>
      <c r="O50" s="299">
        <v>10400</v>
      </c>
      <c r="Q50" s="299">
        <v>816</v>
      </c>
      <c r="R50">
        <v>4586</v>
      </c>
      <c r="T50">
        <v>-1745833.8</v>
      </c>
      <c r="U50">
        <v>1780248.13</v>
      </c>
      <c r="X50" s="299">
        <v>713728.41</v>
      </c>
      <c r="Y50" s="299">
        <v>57188</v>
      </c>
      <c r="Z50" s="299">
        <v>1094.9100000000001</v>
      </c>
      <c r="AB50" s="299">
        <v>1424820</v>
      </c>
      <c r="AC50" s="299">
        <v>151200</v>
      </c>
      <c r="AD50">
        <v>1813081</v>
      </c>
      <c r="AF50">
        <v>4000</v>
      </c>
      <c r="AG50">
        <v>446953.78</v>
      </c>
      <c r="AH50">
        <v>162600.62</v>
      </c>
      <c r="AL50" s="76">
        <f t="shared" si="1"/>
        <v>620170.92999999993</v>
      </c>
      <c r="AM50" s="31">
        <f t="shared" si="2"/>
        <v>11216</v>
      </c>
      <c r="AN50" s="21">
        <f t="shared" si="3"/>
        <v>608954.92999999993</v>
      </c>
      <c r="AO50" s="15">
        <f t="shared" si="4"/>
        <v>2348031.3200000003</v>
      </c>
      <c r="AP50" s="16">
        <f t="shared" si="5"/>
        <v>2426635.4000000004</v>
      </c>
      <c r="AQ50" s="26">
        <f t="shared" si="6"/>
        <v>-78604.080000000075</v>
      </c>
    </row>
    <row r="51" spans="1:43">
      <c r="A51" t="s">
        <v>541</v>
      </c>
      <c r="B51" t="s">
        <v>542</v>
      </c>
      <c r="C51" s="71">
        <v>2627</v>
      </c>
      <c r="D51" s="58" t="s">
        <v>1305</v>
      </c>
      <c r="E51" t="s">
        <v>3103</v>
      </c>
      <c r="F51" s="299">
        <v>549113.02</v>
      </c>
      <c r="G51" s="299">
        <v>185736.76</v>
      </c>
      <c r="H51" s="299">
        <v>39300.400000000001</v>
      </c>
      <c r="J51">
        <v>846746.72</v>
      </c>
      <c r="K51">
        <v>297007.14</v>
      </c>
      <c r="O51" s="299">
        <v>1000</v>
      </c>
      <c r="P51" s="299">
        <v>57130</v>
      </c>
      <c r="Q51" s="299">
        <v>924.6</v>
      </c>
      <c r="R51">
        <v>28800</v>
      </c>
      <c r="T51">
        <v>-948420.44</v>
      </c>
      <c r="U51">
        <v>2690789.95</v>
      </c>
      <c r="X51" s="299">
        <v>861847.43</v>
      </c>
      <c r="Y51" s="299">
        <v>34950</v>
      </c>
      <c r="Z51" s="299">
        <v>1390.36</v>
      </c>
      <c r="AB51" s="299">
        <v>1188890</v>
      </c>
      <c r="AC51" s="299">
        <v>31496</v>
      </c>
      <c r="AD51">
        <v>1353211.4</v>
      </c>
      <c r="AE51">
        <v>900</v>
      </c>
      <c r="AG51">
        <v>675512.46</v>
      </c>
      <c r="AH51">
        <v>1270</v>
      </c>
      <c r="AL51" s="76">
        <f t="shared" si="1"/>
        <v>774150.18</v>
      </c>
      <c r="AM51" s="31">
        <f t="shared" si="2"/>
        <v>59054.6</v>
      </c>
      <c r="AN51" s="21">
        <f t="shared" si="3"/>
        <v>715095.58000000007</v>
      </c>
      <c r="AO51" s="15">
        <f t="shared" si="4"/>
        <v>2118573.79</v>
      </c>
      <c r="AP51" s="16">
        <f t="shared" si="5"/>
        <v>2030893.8599999999</v>
      </c>
      <c r="AQ51" s="26">
        <f t="shared" si="6"/>
        <v>87679.930000000168</v>
      </c>
    </row>
    <row r="52" spans="1:43">
      <c r="A52" t="s">
        <v>541</v>
      </c>
      <c r="B52" t="s">
        <v>542</v>
      </c>
      <c r="C52" s="71">
        <v>1841</v>
      </c>
      <c r="D52" s="58" t="s">
        <v>1306</v>
      </c>
      <c r="E52" t="s">
        <v>3104</v>
      </c>
      <c r="F52" s="299">
        <v>801237.78</v>
      </c>
      <c r="G52" s="299">
        <v>10000</v>
      </c>
      <c r="H52" s="299">
        <v>173539.75</v>
      </c>
      <c r="J52">
        <v>354474.63</v>
      </c>
      <c r="K52">
        <v>-59618.23</v>
      </c>
      <c r="Q52" s="299">
        <v>3196</v>
      </c>
      <c r="T52">
        <v>-840710.45</v>
      </c>
      <c r="U52">
        <v>2057308.95</v>
      </c>
      <c r="X52" s="299">
        <v>594468.67000000004</v>
      </c>
      <c r="Y52" s="299">
        <v>35200</v>
      </c>
      <c r="Z52" s="299">
        <v>1038.9000000000001</v>
      </c>
      <c r="AB52" s="299">
        <v>974810</v>
      </c>
      <c r="AC52" s="299">
        <v>29600</v>
      </c>
      <c r="AD52">
        <v>1087787.04</v>
      </c>
      <c r="AG52">
        <v>397812.47</v>
      </c>
      <c r="AH52">
        <v>89678.63</v>
      </c>
      <c r="AL52" s="76">
        <f t="shared" si="1"/>
        <v>984777.53</v>
      </c>
      <c r="AM52" s="31">
        <f t="shared" si="2"/>
        <v>3196</v>
      </c>
      <c r="AN52" s="21">
        <f t="shared" si="3"/>
        <v>981581.53</v>
      </c>
      <c r="AO52" s="15">
        <f t="shared" si="4"/>
        <v>1635117.57</v>
      </c>
      <c r="AP52" s="16">
        <f t="shared" si="5"/>
        <v>1575278.1400000001</v>
      </c>
      <c r="AQ52" s="26">
        <f t="shared" si="6"/>
        <v>59839.429999999935</v>
      </c>
    </row>
    <row r="53" spans="1:43">
      <c r="A53" t="s">
        <v>541</v>
      </c>
      <c r="B53" t="s">
        <v>542</v>
      </c>
      <c r="C53" s="71">
        <v>2414</v>
      </c>
      <c r="D53" s="58" t="s">
        <v>1307</v>
      </c>
      <c r="E53" t="s">
        <v>3105</v>
      </c>
      <c r="F53" s="299">
        <v>164463.56</v>
      </c>
      <c r="G53" s="299">
        <v>0</v>
      </c>
      <c r="H53" s="299">
        <v>63454.79</v>
      </c>
      <c r="J53">
        <v>111172.35</v>
      </c>
      <c r="K53">
        <v>115171.79</v>
      </c>
      <c r="O53" s="299">
        <v>-140700</v>
      </c>
      <c r="Q53" s="299">
        <v>-5771.29</v>
      </c>
      <c r="T53">
        <v>-1536534.27</v>
      </c>
      <c r="U53">
        <v>1988049.06</v>
      </c>
      <c r="X53" s="299">
        <v>685877.54</v>
      </c>
      <c r="Z53" s="299">
        <v>355.87</v>
      </c>
      <c r="AB53" s="299">
        <v>371880</v>
      </c>
      <c r="AC53" s="299">
        <v>140700</v>
      </c>
      <c r="AD53">
        <v>593826</v>
      </c>
      <c r="AG53">
        <v>407546.95</v>
      </c>
      <c r="AH53">
        <v>48221.47</v>
      </c>
      <c r="AL53" s="76">
        <f t="shared" si="1"/>
        <v>227918.35</v>
      </c>
      <c r="AM53" s="31">
        <f t="shared" si="2"/>
        <v>-146471.29</v>
      </c>
      <c r="AN53" s="21">
        <f t="shared" si="3"/>
        <v>374389.64</v>
      </c>
      <c r="AO53" s="15">
        <f t="shared" si="4"/>
        <v>1198813.4100000001</v>
      </c>
      <c r="AP53" s="16">
        <f t="shared" si="5"/>
        <v>1049594.42</v>
      </c>
      <c r="AQ53" s="26">
        <f t="shared" si="6"/>
        <v>149218.99000000022</v>
      </c>
    </row>
    <row r="54" spans="1:43">
      <c r="A54" t="s">
        <v>541</v>
      </c>
      <c r="B54" t="s">
        <v>542</v>
      </c>
      <c r="C54" s="71">
        <v>1799</v>
      </c>
      <c r="D54" s="58" t="s">
        <v>1308</v>
      </c>
      <c r="E54" t="s">
        <v>3106</v>
      </c>
      <c r="F54" s="299">
        <v>85965.58</v>
      </c>
      <c r="G54" s="299">
        <v>0</v>
      </c>
      <c r="H54" s="299">
        <v>233747.38</v>
      </c>
      <c r="J54">
        <v>3129.42</v>
      </c>
      <c r="K54">
        <v>88321.3</v>
      </c>
      <c r="O54" s="299">
        <v>21590</v>
      </c>
      <c r="Q54" s="299">
        <v>1281</v>
      </c>
      <c r="T54">
        <v>-1545421.4</v>
      </c>
      <c r="U54">
        <v>1911374.52</v>
      </c>
      <c r="X54" s="299">
        <v>590589.22</v>
      </c>
      <c r="Y54" s="299">
        <v>53800</v>
      </c>
      <c r="Z54" s="299">
        <v>336.73</v>
      </c>
      <c r="AB54" s="299">
        <v>1280060</v>
      </c>
      <c r="AC54" s="299">
        <v>130800</v>
      </c>
      <c r="AD54">
        <v>1659817</v>
      </c>
      <c r="AE54">
        <v>1500</v>
      </c>
      <c r="AG54">
        <v>334407.21000000002</v>
      </c>
      <c r="AH54">
        <v>37522.18</v>
      </c>
      <c r="AL54" s="76">
        <f t="shared" si="1"/>
        <v>319712.96000000002</v>
      </c>
      <c r="AM54" s="31">
        <f t="shared" si="2"/>
        <v>22871</v>
      </c>
      <c r="AN54" s="21">
        <f t="shared" si="3"/>
        <v>296841.96000000002</v>
      </c>
      <c r="AO54" s="15">
        <f t="shared" si="4"/>
        <v>2055585.95</v>
      </c>
      <c r="AP54" s="16">
        <f t="shared" si="5"/>
        <v>2033246.39</v>
      </c>
      <c r="AQ54" s="26">
        <f t="shared" si="6"/>
        <v>22339.560000000056</v>
      </c>
    </row>
    <row r="55" spans="1:43">
      <c r="A55" t="s">
        <v>545</v>
      </c>
      <c r="B55" t="s">
        <v>546</v>
      </c>
      <c r="C55" s="71">
        <v>2442</v>
      </c>
      <c r="D55" s="58" t="s">
        <v>1309</v>
      </c>
      <c r="E55" t="s">
        <v>3107</v>
      </c>
      <c r="F55" s="299">
        <v>474608.13</v>
      </c>
      <c r="G55" s="299">
        <v>0</v>
      </c>
      <c r="H55" s="299">
        <v>17053.39</v>
      </c>
      <c r="J55">
        <v>89575.97</v>
      </c>
      <c r="K55">
        <v>116629.83</v>
      </c>
      <c r="O55" s="299">
        <v>32715</v>
      </c>
      <c r="Q55" s="299">
        <v>1284.2</v>
      </c>
      <c r="T55">
        <v>-1235904.1599999999</v>
      </c>
      <c r="U55">
        <v>1946410.43</v>
      </c>
      <c r="W55" s="299">
        <v>992.25</v>
      </c>
      <c r="X55" s="299">
        <v>684562.52</v>
      </c>
      <c r="Y55" s="299">
        <v>283500</v>
      </c>
      <c r="AB55" s="299">
        <v>1056075</v>
      </c>
      <c r="AC55" s="299">
        <v>113700</v>
      </c>
      <c r="AD55">
        <v>1316058.97</v>
      </c>
      <c r="AE55">
        <v>4010</v>
      </c>
      <c r="AF55">
        <v>4108</v>
      </c>
      <c r="AG55">
        <v>798343.86</v>
      </c>
      <c r="AH55">
        <v>62947.09</v>
      </c>
      <c r="AL55" s="76">
        <f t="shared" si="1"/>
        <v>491661.52</v>
      </c>
      <c r="AM55" s="31">
        <f t="shared" si="2"/>
        <v>33999.199999999997</v>
      </c>
      <c r="AN55" s="21">
        <f t="shared" si="3"/>
        <v>457662.32</v>
      </c>
      <c r="AO55" s="15">
        <f t="shared" si="4"/>
        <v>2138829.77</v>
      </c>
      <c r="AP55" s="16">
        <f t="shared" si="5"/>
        <v>2185467.92</v>
      </c>
      <c r="AQ55" s="26">
        <f t="shared" si="6"/>
        <v>-46638.149999999907</v>
      </c>
    </row>
    <row r="56" spans="1:43">
      <c r="A56" t="s">
        <v>545</v>
      </c>
      <c r="B56" t="s">
        <v>546</v>
      </c>
      <c r="C56" s="71">
        <v>1417</v>
      </c>
      <c r="D56" s="58" t="s">
        <v>1310</v>
      </c>
      <c r="E56" t="s">
        <v>3108</v>
      </c>
      <c r="F56" s="299">
        <v>297002.83</v>
      </c>
      <c r="G56" s="299">
        <v>0</v>
      </c>
      <c r="H56" s="299">
        <v>42019.24</v>
      </c>
      <c r="J56">
        <v>291710.19</v>
      </c>
      <c r="K56">
        <v>76331.56</v>
      </c>
      <c r="O56" s="299">
        <v>23911.69</v>
      </c>
      <c r="Q56" s="299">
        <v>920.04</v>
      </c>
      <c r="T56">
        <v>-515451.99</v>
      </c>
      <c r="U56">
        <v>1372237.86</v>
      </c>
      <c r="X56" s="299">
        <v>654620.16000000003</v>
      </c>
      <c r="Y56" s="299">
        <v>200200</v>
      </c>
      <c r="Z56" s="299">
        <v>764.91</v>
      </c>
      <c r="AB56" s="299">
        <v>628709.46</v>
      </c>
      <c r="AC56" s="299">
        <v>56100</v>
      </c>
      <c r="AD56">
        <v>764009.46</v>
      </c>
      <c r="AE56">
        <v>12720</v>
      </c>
      <c r="AG56">
        <v>763176.43</v>
      </c>
      <c r="AH56">
        <v>175042.42</v>
      </c>
      <c r="AL56" s="76">
        <f t="shared" si="1"/>
        <v>339022.07</v>
      </c>
      <c r="AM56" s="31">
        <f t="shared" si="2"/>
        <v>24831.73</v>
      </c>
      <c r="AN56" s="21">
        <f t="shared" si="3"/>
        <v>314190.34000000003</v>
      </c>
      <c r="AO56" s="15">
        <f t="shared" si="4"/>
        <v>1540394.53</v>
      </c>
      <c r="AP56" s="16">
        <f t="shared" si="5"/>
        <v>1714948.31</v>
      </c>
      <c r="AQ56" s="26">
        <f t="shared" si="6"/>
        <v>-174553.78000000003</v>
      </c>
    </row>
    <row r="57" spans="1:43">
      <c r="A57" t="s">
        <v>545</v>
      </c>
      <c r="B57" t="s">
        <v>546</v>
      </c>
      <c r="C57" s="71">
        <v>1301</v>
      </c>
      <c r="D57" s="58" t="s">
        <v>1311</v>
      </c>
      <c r="E57" t="s">
        <v>3109</v>
      </c>
      <c r="F57" s="299">
        <v>180293.56</v>
      </c>
      <c r="G57" s="299">
        <v>0</v>
      </c>
      <c r="H57" s="299">
        <v>70119.12</v>
      </c>
      <c r="J57">
        <v>17645.689999999999</v>
      </c>
      <c r="K57">
        <v>84711.02</v>
      </c>
      <c r="N57" s="299">
        <v>3000</v>
      </c>
      <c r="O57" s="299">
        <v>27395</v>
      </c>
      <c r="Q57" s="299">
        <v>28.04</v>
      </c>
      <c r="T57">
        <v>-731115.29</v>
      </c>
      <c r="U57">
        <v>1028783.07</v>
      </c>
      <c r="W57" s="299">
        <v>567.17999999999995</v>
      </c>
      <c r="X57" s="299">
        <v>898055.07</v>
      </c>
      <c r="Y57" s="299">
        <v>90000</v>
      </c>
      <c r="AB57" s="299">
        <v>605212</v>
      </c>
      <c r="AC57" s="299">
        <v>145500</v>
      </c>
      <c r="AD57">
        <v>803662.23</v>
      </c>
      <c r="AE57">
        <v>5560</v>
      </c>
      <c r="AF57">
        <v>580</v>
      </c>
      <c r="AG57">
        <v>867825.48</v>
      </c>
      <c r="AH57">
        <v>37027.97</v>
      </c>
      <c r="AL57" s="76">
        <f t="shared" si="1"/>
        <v>250412.68</v>
      </c>
      <c r="AM57" s="31">
        <f t="shared" si="2"/>
        <v>30423.040000000001</v>
      </c>
      <c r="AN57" s="21">
        <f t="shared" si="3"/>
        <v>219989.63999999998</v>
      </c>
      <c r="AO57" s="15">
        <f t="shared" si="4"/>
        <v>1739334.25</v>
      </c>
      <c r="AP57" s="16">
        <f t="shared" si="5"/>
        <v>1714655.68</v>
      </c>
      <c r="AQ57" s="26">
        <f t="shared" si="6"/>
        <v>24678.570000000065</v>
      </c>
    </row>
    <row r="58" spans="1:43">
      <c r="A58" t="s">
        <v>545</v>
      </c>
      <c r="B58" t="s">
        <v>546</v>
      </c>
      <c r="C58" s="71">
        <v>2427</v>
      </c>
      <c r="D58" s="58" t="s">
        <v>1312</v>
      </c>
      <c r="E58" t="s">
        <v>3110</v>
      </c>
      <c r="F58" s="299">
        <v>735022.65</v>
      </c>
      <c r="G58" s="299">
        <v>0</v>
      </c>
      <c r="H58" s="299">
        <v>22905.14</v>
      </c>
      <c r="J58">
        <v>60824.9</v>
      </c>
      <c r="K58">
        <v>39675.82</v>
      </c>
      <c r="N58" s="299">
        <v>2000</v>
      </c>
      <c r="O58" s="299">
        <v>32441.87</v>
      </c>
      <c r="Q58" s="299">
        <v>1110.69</v>
      </c>
      <c r="T58">
        <v>148458.21</v>
      </c>
      <c r="U58">
        <v>566631.65</v>
      </c>
      <c r="X58" s="299">
        <v>956520.37</v>
      </c>
      <c r="Y58" s="299">
        <v>290500</v>
      </c>
      <c r="Z58" s="299">
        <v>1810.74</v>
      </c>
      <c r="AB58" s="299">
        <v>777572.39</v>
      </c>
      <c r="AC58" s="299">
        <v>90200</v>
      </c>
      <c r="AD58">
        <v>1004095.39</v>
      </c>
      <c r="AE58">
        <v>8960</v>
      </c>
      <c r="AF58">
        <v>660</v>
      </c>
      <c r="AG58">
        <v>969037.17</v>
      </c>
      <c r="AH58">
        <v>26064.85</v>
      </c>
      <c r="AL58" s="76">
        <f t="shared" si="1"/>
        <v>757927.79</v>
      </c>
      <c r="AM58" s="31">
        <f t="shared" si="2"/>
        <v>35552.559999999998</v>
      </c>
      <c r="AN58" s="21">
        <f t="shared" si="3"/>
        <v>722375.23</v>
      </c>
      <c r="AO58" s="15">
        <f t="shared" si="4"/>
        <v>2116603.5</v>
      </c>
      <c r="AP58" s="16">
        <f t="shared" si="5"/>
        <v>2008817.4100000001</v>
      </c>
      <c r="AQ58" s="26">
        <f t="shared" si="6"/>
        <v>107786.08999999985</v>
      </c>
    </row>
    <row r="59" spans="1:43">
      <c r="A59" t="s">
        <v>545</v>
      </c>
      <c r="B59" t="s">
        <v>546</v>
      </c>
      <c r="C59" s="71">
        <v>1385</v>
      </c>
      <c r="D59" s="58" t="s">
        <v>1313</v>
      </c>
      <c r="E59" t="s">
        <v>3111</v>
      </c>
      <c r="F59" s="299">
        <v>186708.2</v>
      </c>
      <c r="G59" s="299">
        <v>0</v>
      </c>
      <c r="H59" s="299">
        <v>22438.42</v>
      </c>
      <c r="J59">
        <v>1126915.08</v>
      </c>
      <c r="K59">
        <v>199840.46</v>
      </c>
      <c r="O59" s="299">
        <v>8229</v>
      </c>
      <c r="Q59" s="299">
        <v>208</v>
      </c>
      <c r="T59">
        <v>-1409197.29</v>
      </c>
      <c r="U59">
        <v>1787234.17</v>
      </c>
      <c r="X59" s="299">
        <v>577689.30000000005</v>
      </c>
      <c r="Y59" s="299">
        <v>223000</v>
      </c>
      <c r="Z59" s="299">
        <v>389.78</v>
      </c>
      <c r="AB59" s="299">
        <v>1978187.34</v>
      </c>
      <c r="AC59" s="299">
        <v>133040</v>
      </c>
      <c r="AD59">
        <v>938986.34</v>
      </c>
      <c r="AE59">
        <v>12830</v>
      </c>
      <c r="AF59">
        <v>350</v>
      </c>
      <c r="AG59">
        <v>565526.29</v>
      </c>
      <c r="AH59">
        <v>245185.51</v>
      </c>
      <c r="AL59" s="76">
        <f t="shared" si="1"/>
        <v>209146.62</v>
      </c>
      <c r="AM59" s="31">
        <f t="shared" si="2"/>
        <v>8437</v>
      </c>
      <c r="AN59" s="21">
        <f t="shared" si="3"/>
        <v>200709.62</v>
      </c>
      <c r="AO59" s="15">
        <f t="shared" si="4"/>
        <v>2912306.42</v>
      </c>
      <c r="AP59" s="16">
        <f t="shared" si="5"/>
        <v>1762878.14</v>
      </c>
      <c r="AQ59" s="26">
        <f t="shared" si="6"/>
        <v>1149428.28</v>
      </c>
    </row>
    <row r="60" spans="1:43">
      <c r="A60" t="s">
        <v>545</v>
      </c>
      <c r="B60" t="s">
        <v>546</v>
      </c>
      <c r="C60" s="71">
        <v>2740</v>
      </c>
      <c r="D60" s="58" t="s">
        <v>1314</v>
      </c>
      <c r="E60" t="s">
        <v>3112</v>
      </c>
      <c r="F60" s="299">
        <v>99638.81</v>
      </c>
      <c r="G60" s="299">
        <v>0</v>
      </c>
      <c r="H60" s="299">
        <v>44658.5</v>
      </c>
      <c r="J60">
        <v>1922975.44</v>
      </c>
      <c r="K60">
        <v>154310.32</v>
      </c>
      <c r="O60" s="299">
        <v>34576.26</v>
      </c>
      <c r="Q60" s="299">
        <v>565</v>
      </c>
      <c r="T60">
        <v>-1598096.62</v>
      </c>
      <c r="U60">
        <v>3909726.18</v>
      </c>
      <c r="X60" s="299">
        <v>673326.02</v>
      </c>
      <c r="Y60" s="299">
        <v>301000</v>
      </c>
      <c r="Z60" s="299">
        <v>279.61</v>
      </c>
      <c r="AB60" s="299">
        <v>1328334</v>
      </c>
      <c r="AC60" s="299">
        <v>179300</v>
      </c>
      <c r="AD60">
        <v>1571516</v>
      </c>
      <c r="AE60">
        <v>15510</v>
      </c>
      <c r="AF60">
        <v>1028</v>
      </c>
      <c r="AG60">
        <v>859471.63</v>
      </c>
      <c r="AH60">
        <v>159901.75</v>
      </c>
      <c r="AL60" s="76">
        <f t="shared" si="1"/>
        <v>144297.31</v>
      </c>
      <c r="AM60" s="31">
        <f t="shared" si="2"/>
        <v>35141.26</v>
      </c>
      <c r="AN60" s="21">
        <f t="shared" si="3"/>
        <v>109156.04999999999</v>
      </c>
      <c r="AO60" s="15">
        <f t="shared" si="4"/>
        <v>2482239.63</v>
      </c>
      <c r="AP60" s="16">
        <f t="shared" si="5"/>
        <v>2607427.38</v>
      </c>
      <c r="AQ60" s="26">
        <f t="shared" si="6"/>
        <v>-125187.75</v>
      </c>
    </row>
    <row r="61" spans="1:43" ht="15.75" customHeight="1">
      <c r="A61" t="s">
        <v>545</v>
      </c>
      <c r="B61" t="s">
        <v>546</v>
      </c>
      <c r="C61" s="71">
        <v>4108</v>
      </c>
      <c r="D61" s="58" t="s">
        <v>1315</v>
      </c>
      <c r="E61" t="s">
        <v>3113</v>
      </c>
      <c r="F61" s="299">
        <v>412872.18</v>
      </c>
      <c r="G61" s="299">
        <v>0</v>
      </c>
      <c r="H61" s="299">
        <v>36095.15</v>
      </c>
      <c r="J61">
        <v>57983.91</v>
      </c>
      <c r="K61">
        <v>837610.24</v>
      </c>
      <c r="N61" s="299">
        <v>3000</v>
      </c>
      <c r="O61" s="299">
        <v>34625</v>
      </c>
      <c r="Q61" s="299">
        <v>28.03</v>
      </c>
      <c r="T61">
        <v>-1299964.49</v>
      </c>
      <c r="U61">
        <v>2469567.41</v>
      </c>
      <c r="W61" s="299">
        <v>979.66</v>
      </c>
      <c r="X61" s="299">
        <v>916721.35</v>
      </c>
      <c r="Y61" s="299">
        <v>85525</v>
      </c>
      <c r="AB61" s="299">
        <v>1232633.57</v>
      </c>
      <c r="AC61" s="299">
        <v>98600</v>
      </c>
      <c r="AD61">
        <v>1489151.57</v>
      </c>
      <c r="AE61">
        <v>12760</v>
      </c>
      <c r="AF61">
        <v>1120</v>
      </c>
      <c r="AG61">
        <v>523828.2</v>
      </c>
      <c r="AH61">
        <v>170294.28</v>
      </c>
      <c r="AL61" s="76">
        <f t="shared" si="1"/>
        <v>448967.33</v>
      </c>
      <c r="AM61" s="31">
        <f t="shared" si="2"/>
        <v>37653.03</v>
      </c>
      <c r="AN61" s="21">
        <f t="shared" si="3"/>
        <v>411314.30000000005</v>
      </c>
      <c r="AO61" s="15">
        <f t="shared" si="4"/>
        <v>2334459.58</v>
      </c>
      <c r="AP61" s="16">
        <f t="shared" si="5"/>
        <v>2197154.0499999998</v>
      </c>
      <c r="AQ61" s="26">
        <f t="shared" si="6"/>
        <v>137305.53000000026</v>
      </c>
    </row>
    <row r="62" spans="1:43">
      <c r="A62" t="s">
        <v>545</v>
      </c>
      <c r="B62" t="s">
        <v>546</v>
      </c>
      <c r="C62" s="71">
        <v>2522</v>
      </c>
      <c r="D62" s="58" t="s">
        <v>1316</v>
      </c>
      <c r="E62" t="s">
        <v>3182</v>
      </c>
      <c r="F62" s="299">
        <v>320496.11</v>
      </c>
      <c r="G62" s="299">
        <v>0</v>
      </c>
      <c r="H62" s="299">
        <v>70396.72</v>
      </c>
      <c r="J62">
        <v>324379.59999999998</v>
      </c>
      <c r="K62">
        <v>156569.81</v>
      </c>
      <c r="N62" s="299">
        <v>3000</v>
      </c>
      <c r="O62" s="299">
        <v>25325</v>
      </c>
      <c r="Q62" s="299">
        <v>1044.29</v>
      </c>
      <c r="S62">
        <v>-204294.74</v>
      </c>
      <c r="T62">
        <v>-1134743.55</v>
      </c>
      <c r="U62">
        <v>2114448.44</v>
      </c>
      <c r="X62" s="299">
        <v>652419.14</v>
      </c>
      <c r="Y62" s="299">
        <v>269700</v>
      </c>
      <c r="Z62" s="299">
        <v>651.05999999999995</v>
      </c>
      <c r="AB62" s="299">
        <v>1317264.54</v>
      </c>
      <c r="AC62" s="299">
        <v>106900</v>
      </c>
      <c r="AD62">
        <v>1467164.54</v>
      </c>
      <c r="AE62">
        <v>3600</v>
      </c>
      <c r="AG62">
        <v>685720</v>
      </c>
      <c r="AH62">
        <v>115947.4</v>
      </c>
      <c r="AK62">
        <v>7440</v>
      </c>
      <c r="AL62" s="76">
        <f t="shared" si="1"/>
        <v>390892.82999999996</v>
      </c>
      <c r="AM62" s="31">
        <f t="shared" si="2"/>
        <v>29369.29</v>
      </c>
      <c r="AN62" s="21">
        <f t="shared" si="3"/>
        <v>361523.54</v>
      </c>
      <c r="AO62" s="15">
        <f t="shared" si="4"/>
        <v>2346934.7400000002</v>
      </c>
      <c r="AP62" s="16">
        <f t="shared" si="5"/>
        <v>2279871.94</v>
      </c>
      <c r="AQ62" s="26">
        <f t="shared" si="6"/>
        <v>67062.800000000279</v>
      </c>
    </row>
    <row r="63" spans="1:43">
      <c r="A63" t="s">
        <v>545</v>
      </c>
      <c r="B63" t="s">
        <v>546</v>
      </c>
      <c r="C63" s="71">
        <v>1433</v>
      </c>
      <c r="D63" s="58" t="s">
        <v>1317</v>
      </c>
      <c r="E63" t="s">
        <v>3185</v>
      </c>
      <c r="F63" s="299">
        <v>225356.02</v>
      </c>
      <c r="G63" s="299">
        <v>0</v>
      </c>
      <c r="H63" s="299">
        <v>7456</v>
      </c>
      <c r="J63">
        <v>1592728.6</v>
      </c>
      <c r="K63">
        <v>85446.13</v>
      </c>
      <c r="O63" s="299">
        <v>27825</v>
      </c>
      <c r="Q63" s="299">
        <v>0</v>
      </c>
      <c r="T63">
        <v>-883155.8</v>
      </c>
      <c r="U63">
        <v>2791483.6</v>
      </c>
      <c r="X63" s="299">
        <v>675966.31</v>
      </c>
      <c r="Y63" s="299">
        <v>312000</v>
      </c>
      <c r="Z63" s="299">
        <v>590.45000000000005</v>
      </c>
      <c r="AB63" s="299">
        <v>1622366</v>
      </c>
      <c r="AC63" s="299">
        <v>16500</v>
      </c>
      <c r="AD63">
        <v>1869046</v>
      </c>
      <c r="AE63">
        <v>6760</v>
      </c>
      <c r="AF63">
        <v>1190</v>
      </c>
      <c r="AG63">
        <v>650903.49</v>
      </c>
      <c r="AH63">
        <v>124689.32</v>
      </c>
      <c r="AL63" s="76">
        <f t="shared" si="1"/>
        <v>232812.02</v>
      </c>
      <c r="AM63" s="31">
        <f t="shared" si="2"/>
        <v>27825</v>
      </c>
      <c r="AN63" s="21">
        <f t="shared" si="3"/>
        <v>204987.02</v>
      </c>
      <c r="AO63" s="15">
        <f t="shared" si="4"/>
        <v>2627422.7599999998</v>
      </c>
      <c r="AP63" s="16">
        <f t="shared" si="5"/>
        <v>2652588.81</v>
      </c>
      <c r="AQ63" s="26">
        <f t="shared" si="6"/>
        <v>-25166.050000000279</v>
      </c>
    </row>
    <row r="64" spans="1:43">
      <c r="A64" t="s">
        <v>549</v>
      </c>
      <c r="B64" t="s">
        <v>550</v>
      </c>
      <c r="C64" s="71">
        <v>4846</v>
      </c>
      <c r="D64" s="58" t="s">
        <v>1318</v>
      </c>
      <c r="E64" t="s">
        <v>3114</v>
      </c>
      <c r="F64" s="299">
        <v>936377.77</v>
      </c>
      <c r="G64" s="299">
        <v>0</v>
      </c>
      <c r="H64" s="299">
        <v>411214</v>
      </c>
      <c r="J64">
        <v>291136.69</v>
      </c>
      <c r="K64">
        <v>154235.19</v>
      </c>
      <c r="O64" s="299">
        <v>7950</v>
      </c>
      <c r="P64" s="299">
        <v>71425</v>
      </c>
      <c r="Q64" s="299">
        <v>693</v>
      </c>
      <c r="T64">
        <v>-162730.41</v>
      </c>
      <c r="U64">
        <v>1683662.57</v>
      </c>
      <c r="X64" s="299">
        <v>799719.25</v>
      </c>
      <c r="Y64" s="299">
        <v>26395</v>
      </c>
      <c r="Z64" s="299">
        <v>2177.52</v>
      </c>
      <c r="AB64" s="299">
        <v>2533854.9</v>
      </c>
      <c r="AC64" s="299">
        <v>116800</v>
      </c>
      <c r="AD64">
        <v>2803010.9</v>
      </c>
      <c r="AE64">
        <v>6522.6</v>
      </c>
      <c r="AG64">
        <v>395794.3</v>
      </c>
      <c r="AH64">
        <v>81655.38</v>
      </c>
      <c r="AL64" s="76">
        <f t="shared" si="1"/>
        <v>1347591.77</v>
      </c>
      <c r="AM64" s="31">
        <f t="shared" si="2"/>
        <v>80068</v>
      </c>
      <c r="AN64" s="21">
        <f t="shared" si="3"/>
        <v>1267523.77</v>
      </c>
      <c r="AO64" s="15">
        <f t="shared" si="4"/>
        <v>3478946.67</v>
      </c>
      <c r="AP64" s="16">
        <f t="shared" si="5"/>
        <v>3286983.1799999997</v>
      </c>
      <c r="AQ64" s="26">
        <f t="shared" si="6"/>
        <v>191963.49000000022</v>
      </c>
    </row>
    <row r="65" spans="1:43">
      <c r="A65" t="s">
        <v>549</v>
      </c>
      <c r="B65" t="s">
        <v>550</v>
      </c>
      <c r="C65" s="71">
        <v>2013</v>
      </c>
      <c r="D65" s="58" t="s">
        <v>1319</v>
      </c>
      <c r="E65" t="s">
        <v>3115</v>
      </c>
      <c r="F65" s="299">
        <v>672894.66</v>
      </c>
      <c r="G65" s="299">
        <v>0</v>
      </c>
      <c r="H65" s="299">
        <v>47237.72</v>
      </c>
      <c r="J65">
        <v>5</v>
      </c>
      <c r="K65">
        <v>337406.8</v>
      </c>
      <c r="O65" s="299">
        <v>15950</v>
      </c>
      <c r="P65" s="299">
        <v>74250</v>
      </c>
      <c r="Q65" s="299">
        <v>242</v>
      </c>
      <c r="S65">
        <v>-239565.73</v>
      </c>
      <c r="T65">
        <v>31279.25</v>
      </c>
      <c r="U65">
        <v>1188971.67</v>
      </c>
      <c r="X65" s="299">
        <v>705140</v>
      </c>
      <c r="Y65" s="299">
        <v>46800</v>
      </c>
      <c r="Z65" s="299">
        <v>1670.98</v>
      </c>
      <c r="AB65" s="299">
        <v>823420.03</v>
      </c>
      <c r="AC65" s="299">
        <v>126683.82</v>
      </c>
      <c r="AD65">
        <v>1105537.8500000001</v>
      </c>
      <c r="AE65">
        <v>15456</v>
      </c>
      <c r="AG65">
        <v>480161.17</v>
      </c>
      <c r="AH65">
        <v>116142.82</v>
      </c>
      <c r="AL65" s="76">
        <f t="shared" si="1"/>
        <v>720132.38</v>
      </c>
      <c r="AM65" s="31">
        <f t="shared" si="2"/>
        <v>90442</v>
      </c>
      <c r="AN65" s="21">
        <f t="shared" si="3"/>
        <v>629690.38</v>
      </c>
      <c r="AO65" s="15">
        <f t="shared" si="4"/>
        <v>1703714.83</v>
      </c>
      <c r="AP65" s="16">
        <f t="shared" si="5"/>
        <v>1717297.84</v>
      </c>
      <c r="AQ65" s="26">
        <f t="shared" si="6"/>
        <v>-13583.010000000009</v>
      </c>
    </row>
    <row r="66" spans="1:43">
      <c r="A66" t="s">
        <v>549</v>
      </c>
      <c r="B66" t="s">
        <v>550</v>
      </c>
      <c r="C66" s="71">
        <v>1672</v>
      </c>
      <c r="D66" s="58" t="s">
        <v>1320</v>
      </c>
      <c r="E66" t="s">
        <v>3116</v>
      </c>
      <c r="F66" s="299">
        <v>395040.43</v>
      </c>
      <c r="G66" s="299">
        <v>0</v>
      </c>
      <c r="H66" s="299">
        <v>71765.48</v>
      </c>
      <c r="J66">
        <v>393993.79</v>
      </c>
      <c r="K66">
        <v>251801.74</v>
      </c>
      <c r="O66" s="299">
        <v>17332.11</v>
      </c>
      <c r="Q66" s="299">
        <v>251</v>
      </c>
      <c r="T66">
        <v>-725102.88</v>
      </c>
      <c r="U66">
        <v>2121250.9300000002</v>
      </c>
      <c r="W66" s="299">
        <v>1431.65</v>
      </c>
      <c r="X66" s="299">
        <v>868341.42</v>
      </c>
      <c r="Y66" s="299">
        <v>33310</v>
      </c>
      <c r="AB66" s="299">
        <v>1122008.5</v>
      </c>
      <c r="AC66" s="299">
        <v>38500</v>
      </c>
      <c r="AD66">
        <v>1496918.5</v>
      </c>
      <c r="AF66">
        <v>3960</v>
      </c>
      <c r="AG66">
        <v>597674.17000000004</v>
      </c>
      <c r="AH66">
        <v>266168.62</v>
      </c>
      <c r="AL66" s="76">
        <f t="shared" si="1"/>
        <v>466805.91</v>
      </c>
      <c r="AM66" s="31">
        <f t="shared" si="2"/>
        <v>17583.11</v>
      </c>
      <c r="AN66" s="21">
        <f t="shared" si="3"/>
        <v>449222.8</v>
      </c>
      <c r="AO66" s="15">
        <f t="shared" si="4"/>
        <v>2063591.57</v>
      </c>
      <c r="AP66" s="16">
        <f t="shared" si="5"/>
        <v>2364721.29</v>
      </c>
      <c r="AQ66" s="26">
        <f t="shared" si="6"/>
        <v>-301129.71999999997</v>
      </c>
    </row>
    <row r="67" spans="1:43">
      <c r="A67" t="s">
        <v>549</v>
      </c>
      <c r="B67" t="s">
        <v>550</v>
      </c>
      <c r="C67" s="71">
        <v>4546</v>
      </c>
      <c r="D67" s="58" t="s">
        <v>1321</v>
      </c>
      <c r="E67" t="s">
        <v>3117</v>
      </c>
      <c r="F67" s="299">
        <v>295417.59000000003</v>
      </c>
      <c r="G67" s="299">
        <v>55000</v>
      </c>
      <c r="H67" s="299">
        <v>254288.25</v>
      </c>
      <c r="J67">
        <v>8</v>
      </c>
      <c r="K67">
        <v>453219.73</v>
      </c>
      <c r="O67" s="299">
        <v>0</v>
      </c>
      <c r="P67" s="299">
        <v>5800</v>
      </c>
      <c r="Q67" s="299">
        <v>1088</v>
      </c>
      <c r="S67">
        <v>165092.32999999999</v>
      </c>
      <c r="T67">
        <v>-580446.99</v>
      </c>
      <c r="U67">
        <v>1374864.38</v>
      </c>
      <c r="W67" s="299">
        <v>28.71</v>
      </c>
      <c r="X67" s="299">
        <v>1212729.31</v>
      </c>
      <c r="Y67" s="299">
        <v>108445</v>
      </c>
      <c r="Z67" s="299">
        <v>933.47</v>
      </c>
      <c r="AB67" s="299">
        <v>1341977.8999999999</v>
      </c>
      <c r="AC67" s="299">
        <v>163200</v>
      </c>
      <c r="AD67">
        <v>1987602.9</v>
      </c>
      <c r="AG67">
        <v>602017.42000000004</v>
      </c>
      <c r="AH67">
        <v>146158.22</v>
      </c>
      <c r="AL67" s="76">
        <f t="shared" si="1"/>
        <v>604705.84000000008</v>
      </c>
      <c r="AM67" s="31">
        <f t="shared" si="2"/>
        <v>6888</v>
      </c>
      <c r="AN67" s="21">
        <f t="shared" si="3"/>
        <v>597817.84000000008</v>
      </c>
      <c r="AO67" s="15">
        <f t="shared" si="4"/>
        <v>2827314.3899999997</v>
      </c>
      <c r="AP67" s="16">
        <f t="shared" si="5"/>
        <v>2735778.54</v>
      </c>
      <c r="AQ67" s="26">
        <f t="shared" si="6"/>
        <v>91535.849999999627</v>
      </c>
    </row>
    <row r="68" spans="1:43">
      <c r="A68" t="s">
        <v>549</v>
      </c>
      <c r="B68" t="s">
        <v>550</v>
      </c>
      <c r="C68" s="71">
        <v>3867</v>
      </c>
      <c r="D68" s="58" t="s">
        <v>1322</v>
      </c>
      <c r="E68" t="s">
        <v>3118</v>
      </c>
      <c r="F68" s="299">
        <v>491785.67</v>
      </c>
      <c r="G68" s="299">
        <v>0</v>
      </c>
      <c r="H68" s="299">
        <v>112414.69</v>
      </c>
      <c r="J68">
        <v>285647.07</v>
      </c>
      <c r="K68">
        <v>852008.78</v>
      </c>
      <c r="O68" s="299">
        <v>123300</v>
      </c>
      <c r="P68" s="299">
        <v>30000</v>
      </c>
      <c r="Q68" s="299">
        <v>1078</v>
      </c>
      <c r="T68">
        <v>-1171882.6499999999</v>
      </c>
      <c r="U68">
        <v>2680574.06</v>
      </c>
      <c r="X68" s="299">
        <v>1948734.06</v>
      </c>
      <c r="Z68" s="299">
        <v>1582.18</v>
      </c>
      <c r="AB68" s="299">
        <v>3074768.3</v>
      </c>
      <c r="AC68" s="299">
        <v>237200</v>
      </c>
      <c r="AD68">
        <v>3945958.82</v>
      </c>
      <c r="AE68">
        <v>13245.2</v>
      </c>
      <c r="AG68">
        <v>769377.39</v>
      </c>
      <c r="AH68">
        <v>454916.33</v>
      </c>
      <c r="AL68" s="76">
        <f t="shared" si="1"/>
        <v>604200.36</v>
      </c>
      <c r="AM68" s="31">
        <f t="shared" si="2"/>
        <v>154378</v>
      </c>
      <c r="AN68" s="21">
        <f t="shared" si="3"/>
        <v>449822.36</v>
      </c>
      <c r="AO68" s="15">
        <f t="shared" si="4"/>
        <v>5262284.54</v>
      </c>
      <c r="AP68" s="16">
        <f t="shared" si="5"/>
        <v>5183497.74</v>
      </c>
      <c r="AQ68" s="26">
        <f t="shared" si="6"/>
        <v>78786.799999999814</v>
      </c>
    </row>
    <row r="69" spans="1:43">
      <c r="A69" t="s">
        <v>549</v>
      </c>
      <c r="B69" t="s">
        <v>550</v>
      </c>
      <c r="C69" s="71">
        <v>2282</v>
      </c>
      <c r="D69" s="58" t="s">
        <v>1323</v>
      </c>
      <c r="E69" t="s">
        <v>3119</v>
      </c>
      <c r="F69" s="299">
        <v>648380.36</v>
      </c>
      <c r="G69" s="299">
        <v>5000</v>
      </c>
      <c r="H69" s="299">
        <v>149645.43</v>
      </c>
      <c r="J69">
        <v>10718.93</v>
      </c>
      <c r="K69">
        <v>425825.68</v>
      </c>
      <c r="O69" s="299">
        <v>0</v>
      </c>
      <c r="P69" s="299">
        <v>4020</v>
      </c>
      <c r="Q69" s="299">
        <v>2990.1</v>
      </c>
      <c r="R69">
        <v>5000</v>
      </c>
      <c r="T69">
        <v>-1038022.45</v>
      </c>
      <c r="U69">
        <v>2191965</v>
      </c>
      <c r="X69" s="299">
        <v>646531.81999999995</v>
      </c>
      <c r="Y69" s="299">
        <v>2128</v>
      </c>
      <c r="Z69" s="299">
        <v>1991.5</v>
      </c>
      <c r="AB69" s="299">
        <v>1119630</v>
      </c>
      <c r="AC69" s="299">
        <v>409200</v>
      </c>
      <c r="AD69">
        <v>1488505.97</v>
      </c>
      <c r="AE69">
        <v>3770</v>
      </c>
      <c r="AF69">
        <v>5984</v>
      </c>
      <c r="AG69">
        <v>545818.09</v>
      </c>
      <c r="AH69">
        <v>49785.51</v>
      </c>
      <c r="AK69">
        <v>12000</v>
      </c>
      <c r="AL69" s="76">
        <f t="shared" ref="AL69:AL132" si="7">SUM(F69:I69)</f>
        <v>803025.79</v>
      </c>
      <c r="AM69" s="31">
        <f t="shared" ref="AM69:AM132" si="8">SUM(N69:Q69)</f>
        <v>7010.1</v>
      </c>
      <c r="AN69" s="21">
        <f t="shared" ref="AN69:AN132" si="9">AL69-AM69</f>
        <v>796015.69000000006</v>
      </c>
      <c r="AO69" s="15">
        <f t="shared" ref="AO69:AO132" si="10">SUM(V69:AC69)</f>
        <v>2179481.3199999998</v>
      </c>
      <c r="AP69" s="16">
        <f t="shared" ref="AP69:AP132" si="11">SUM(AD69:AK69)</f>
        <v>2105863.5700000003</v>
      </c>
      <c r="AQ69" s="26">
        <f t="shared" ref="AQ69:AQ132" si="12">AO69-AP69</f>
        <v>73617.749999999534</v>
      </c>
    </row>
    <row r="70" spans="1:43">
      <c r="A70" t="s">
        <v>549</v>
      </c>
      <c r="B70" t="s">
        <v>550</v>
      </c>
      <c r="C70" s="71">
        <v>2718</v>
      </c>
      <c r="D70" s="58" t="s">
        <v>1324</v>
      </c>
      <c r="E70" t="s">
        <v>3120</v>
      </c>
      <c r="F70" s="299">
        <v>778894.91</v>
      </c>
      <c r="G70" s="299">
        <v>0</v>
      </c>
      <c r="H70" s="299">
        <v>100032.66</v>
      </c>
      <c r="J70">
        <v>24958.76</v>
      </c>
      <c r="K70">
        <v>440527.3</v>
      </c>
      <c r="O70" s="299">
        <v>5700</v>
      </c>
      <c r="Q70" s="299">
        <v>207</v>
      </c>
      <c r="T70">
        <v>-1045609.05</v>
      </c>
      <c r="U70">
        <v>1302561.3500000001</v>
      </c>
      <c r="W70" s="299">
        <v>159.02000000000001</v>
      </c>
      <c r="X70" s="299">
        <v>2127678.91</v>
      </c>
      <c r="Y70" s="299">
        <v>7530</v>
      </c>
      <c r="Z70" s="299">
        <v>1632.67</v>
      </c>
      <c r="AB70" s="299">
        <v>806476.14</v>
      </c>
      <c r="AD70">
        <v>1047036.23</v>
      </c>
      <c r="AF70">
        <v>660</v>
      </c>
      <c r="AG70">
        <v>661327.03</v>
      </c>
      <c r="AH70">
        <v>152899.15</v>
      </c>
      <c r="AL70" s="76">
        <f t="shared" si="7"/>
        <v>878927.57000000007</v>
      </c>
      <c r="AM70" s="31">
        <f t="shared" si="8"/>
        <v>5907</v>
      </c>
      <c r="AN70" s="21">
        <f t="shared" si="9"/>
        <v>873020.57000000007</v>
      </c>
      <c r="AO70" s="15">
        <f t="shared" si="10"/>
        <v>2943476.74</v>
      </c>
      <c r="AP70" s="16">
        <f t="shared" si="11"/>
        <v>1861922.41</v>
      </c>
      <c r="AQ70" s="26">
        <f t="shared" si="12"/>
        <v>1081554.3300000003</v>
      </c>
    </row>
    <row r="71" spans="1:43">
      <c r="A71" t="s">
        <v>549</v>
      </c>
      <c r="B71" t="s">
        <v>550</v>
      </c>
      <c r="C71" s="71">
        <v>4883</v>
      </c>
      <c r="D71" s="58" t="s">
        <v>1325</v>
      </c>
      <c r="E71" t="s">
        <v>3121</v>
      </c>
      <c r="F71" s="299">
        <v>765760.51</v>
      </c>
      <c r="G71" s="299">
        <v>0</v>
      </c>
      <c r="H71" s="299">
        <v>80260.92</v>
      </c>
      <c r="J71">
        <v>358399.81</v>
      </c>
      <c r="K71">
        <v>285425.99</v>
      </c>
      <c r="O71" s="299">
        <v>5850</v>
      </c>
      <c r="P71" s="299">
        <v>84590</v>
      </c>
      <c r="Q71" s="299">
        <v>1163.5</v>
      </c>
      <c r="T71">
        <v>-192016.16</v>
      </c>
      <c r="U71">
        <v>1726865.73</v>
      </c>
      <c r="W71" s="299">
        <v>1003.58</v>
      </c>
      <c r="X71" s="299">
        <v>1004799.77</v>
      </c>
      <c r="Y71" s="299">
        <v>241860</v>
      </c>
      <c r="Z71" s="299">
        <v>2086.4</v>
      </c>
      <c r="AB71" s="299">
        <v>1553239.9</v>
      </c>
      <c r="AC71" s="299">
        <v>181200</v>
      </c>
      <c r="AD71">
        <v>2156212.9</v>
      </c>
      <c r="AE71">
        <v>1320</v>
      </c>
      <c r="AF71">
        <v>2356</v>
      </c>
      <c r="AG71">
        <v>871504.95</v>
      </c>
      <c r="AH71">
        <v>89401.64</v>
      </c>
      <c r="AL71" s="76">
        <f t="shared" si="7"/>
        <v>846021.43</v>
      </c>
      <c r="AM71" s="31">
        <f t="shared" si="8"/>
        <v>91603.5</v>
      </c>
      <c r="AN71" s="21">
        <f t="shared" si="9"/>
        <v>754417.93</v>
      </c>
      <c r="AO71" s="15">
        <f t="shared" si="10"/>
        <v>2984189.65</v>
      </c>
      <c r="AP71" s="16">
        <f t="shared" si="11"/>
        <v>3120795.4899999998</v>
      </c>
      <c r="AQ71" s="26">
        <f t="shared" si="12"/>
        <v>-136605.83999999985</v>
      </c>
    </row>
    <row r="72" spans="1:43">
      <c r="A72" t="s">
        <v>549</v>
      </c>
      <c r="B72" t="s">
        <v>550</v>
      </c>
      <c r="C72" s="71">
        <v>4275</v>
      </c>
      <c r="D72" s="58" t="s">
        <v>1326</v>
      </c>
      <c r="E72" t="s">
        <v>3122</v>
      </c>
      <c r="F72" s="299">
        <v>389089.85</v>
      </c>
      <c r="G72" s="299">
        <v>0</v>
      </c>
      <c r="H72" s="299">
        <v>201676.66</v>
      </c>
      <c r="J72">
        <v>194307.24</v>
      </c>
      <c r="K72">
        <v>417589.07</v>
      </c>
      <c r="O72" s="299">
        <v>6150</v>
      </c>
      <c r="P72" s="299">
        <v>96900</v>
      </c>
      <c r="Q72" s="299">
        <v>0</v>
      </c>
      <c r="T72">
        <v>-60838</v>
      </c>
      <c r="U72">
        <v>1340923.19</v>
      </c>
      <c r="X72" s="299">
        <v>635453.64</v>
      </c>
      <c r="Y72" s="299">
        <v>223850</v>
      </c>
      <c r="Z72" s="299">
        <v>1126.05</v>
      </c>
      <c r="AB72" s="299">
        <v>2067301.7</v>
      </c>
      <c r="AC72" s="299">
        <v>474000</v>
      </c>
      <c r="AD72">
        <v>2659296.7000000002</v>
      </c>
      <c r="AE72">
        <v>7800</v>
      </c>
      <c r="AG72">
        <v>746090.7</v>
      </c>
      <c r="AH72">
        <v>169016.36</v>
      </c>
      <c r="AL72" s="76">
        <f t="shared" si="7"/>
        <v>590766.51</v>
      </c>
      <c r="AM72" s="31">
        <f t="shared" si="8"/>
        <v>103050</v>
      </c>
      <c r="AN72" s="21">
        <f t="shared" si="9"/>
        <v>487716.51</v>
      </c>
      <c r="AO72" s="15">
        <f t="shared" si="10"/>
        <v>3401731.39</v>
      </c>
      <c r="AP72" s="16">
        <f t="shared" si="11"/>
        <v>3582203.7600000002</v>
      </c>
      <c r="AQ72" s="26">
        <f t="shared" si="12"/>
        <v>-180472.37000000011</v>
      </c>
    </row>
    <row r="73" spans="1:43">
      <c r="A73" t="s">
        <v>549</v>
      </c>
      <c r="B73" t="s">
        <v>550</v>
      </c>
      <c r="C73" s="71">
        <v>3121</v>
      </c>
      <c r="D73" s="58" t="s">
        <v>1327</v>
      </c>
      <c r="E73" t="s">
        <v>3123</v>
      </c>
      <c r="F73" s="299">
        <v>652286.25</v>
      </c>
      <c r="G73" s="299">
        <v>0</v>
      </c>
      <c r="H73" s="299">
        <v>227009.7</v>
      </c>
      <c r="J73">
        <v>564665.19999999995</v>
      </c>
      <c r="K73">
        <v>177068.01</v>
      </c>
      <c r="N73" s="299">
        <v>0</v>
      </c>
      <c r="O73" s="299">
        <v>11112.22</v>
      </c>
      <c r="P73" s="299">
        <v>129954</v>
      </c>
      <c r="Q73" s="299">
        <v>10730</v>
      </c>
      <c r="T73">
        <v>189188.58</v>
      </c>
      <c r="U73">
        <v>1494202.14</v>
      </c>
      <c r="X73" s="299">
        <v>872296.38</v>
      </c>
      <c r="Y73" s="299">
        <v>41000</v>
      </c>
      <c r="Z73" s="299">
        <v>1642.22</v>
      </c>
      <c r="AB73" s="299">
        <v>1475079.6</v>
      </c>
      <c r="AC73" s="299">
        <v>176400</v>
      </c>
      <c r="AD73">
        <v>1915727.63</v>
      </c>
      <c r="AE73">
        <v>14085.2</v>
      </c>
      <c r="AG73">
        <v>634922.15</v>
      </c>
      <c r="AH73">
        <v>215841</v>
      </c>
      <c r="AL73" s="76">
        <f t="shared" si="7"/>
        <v>879295.95</v>
      </c>
      <c r="AM73" s="31">
        <f t="shared" si="8"/>
        <v>151796.22</v>
      </c>
      <c r="AN73" s="21">
        <f t="shared" si="9"/>
        <v>727499.73</v>
      </c>
      <c r="AO73" s="15">
        <f t="shared" si="10"/>
        <v>2566418.2000000002</v>
      </c>
      <c r="AP73" s="16">
        <f t="shared" si="11"/>
        <v>2780575.98</v>
      </c>
      <c r="AQ73" s="26">
        <f t="shared" si="12"/>
        <v>-214157.7799999998</v>
      </c>
    </row>
    <row r="74" spans="1:43">
      <c r="A74" t="s">
        <v>549</v>
      </c>
      <c r="B74" t="s">
        <v>550</v>
      </c>
      <c r="C74" s="71">
        <v>1601</v>
      </c>
      <c r="D74" s="58" t="s">
        <v>1328</v>
      </c>
      <c r="E74" t="s">
        <v>3124</v>
      </c>
      <c r="F74" s="299">
        <v>802752.65</v>
      </c>
      <c r="G74" s="299">
        <v>0</v>
      </c>
      <c r="H74" s="299">
        <v>73181.350000000006</v>
      </c>
      <c r="J74">
        <v>1902133.67</v>
      </c>
      <c r="K74">
        <v>598860.5</v>
      </c>
      <c r="O74" s="299">
        <v>0</v>
      </c>
      <c r="P74" s="299">
        <v>37106.9</v>
      </c>
      <c r="Q74" s="299">
        <v>377.9</v>
      </c>
      <c r="T74">
        <v>2684970.04</v>
      </c>
      <c r="U74">
        <v>464694.52</v>
      </c>
      <c r="X74" s="299">
        <v>610499.24</v>
      </c>
      <c r="Y74" s="299">
        <v>176413.1</v>
      </c>
      <c r="Z74" s="299">
        <v>2044.96</v>
      </c>
      <c r="AB74" s="299">
        <v>1484903.6</v>
      </c>
      <c r="AC74" s="299">
        <v>481800</v>
      </c>
      <c r="AD74">
        <v>1755464.6</v>
      </c>
      <c r="AE74">
        <v>4960</v>
      </c>
      <c r="AG74">
        <v>555777.39</v>
      </c>
      <c r="AH74">
        <v>249680.1</v>
      </c>
      <c r="AL74" s="76">
        <f t="shared" si="7"/>
        <v>875934</v>
      </c>
      <c r="AM74" s="31">
        <f t="shared" si="8"/>
        <v>37484.800000000003</v>
      </c>
      <c r="AN74" s="21">
        <f t="shared" si="9"/>
        <v>838449.2</v>
      </c>
      <c r="AO74" s="15">
        <f t="shared" si="10"/>
        <v>2755660.9</v>
      </c>
      <c r="AP74" s="16">
        <f t="shared" si="11"/>
        <v>2565882.0900000003</v>
      </c>
      <c r="AQ74" s="26">
        <f t="shared" si="12"/>
        <v>189778.80999999959</v>
      </c>
    </row>
    <row r="75" spans="1:43">
      <c r="A75" t="s">
        <v>549</v>
      </c>
      <c r="B75" t="s">
        <v>550</v>
      </c>
      <c r="C75" s="71">
        <v>4298</v>
      </c>
      <c r="D75" s="58" t="s">
        <v>1329</v>
      </c>
      <c r="E75" t="s">
        <v>3125</v>
      </c>
      <c r="F75" s="299">
        <v>713626.85</v>
      </c>
      <c r="G75" s="299">
        <v>0</v>
      </c>
      <c r="H75" s="299">
        <v>105628.64</v>
      </c>
      <c r="J75">
        <v>1102168.76</v>
      </c>
      <c r="K75">
        <v>158883.97</v>
      </c>
      <c r="O75" s="299">
        <v>0</v>
      </c>
      <c r="P75" s="299">
        <v>70020</v>
      </c>
      <c r="Q75" s="299">
        <v>0</v>
      </c>
      <c r="T75">
        <v>1375394.05</v>
      </c>
      <c r="U75">
        <v>961521.58</v>
      </c>
      <c r="X75" s="299">
        <v>714878.77</v>
      </c>
      <c r="Y75" s="299">
        <v>195710</v>
      </c>
      <c r="Z75" s="299">
        <v>1689.96</v>
      </c>
      <c r="AB75" s="299">
        <v>1790189.7</v>
      </c>
      <c r="AC75" s="299">
        <v>255400</v>
      </c>
      <c r="AD75">
        <v>2331130.7000000002</v>
      </c>
      <c r="AE75">
        <v>8176</v>
      </c>
      <c r="AG75">
        <v>729742.34</v>
      </c>
      <c r="AH75">
        <v>215446.8</v>
      </c>
      <c r="AL75" s="76">
        <f t="shared" si="7"/>
        <v>819255.49</v>
      </c>
      <c r="AM75" s="31">
        <f t="shared" si="8"/>
        <v>70020</v>
      </c>
      <c r="AN75" s="21">
        <f t="shared" si="9"/>
        <v>749235.49</v>
      </c>
      <c r="AO75" s="15">
        <f t="shared" si="10"/>
        <v>2957868.4299999997</v>
      </c>
      <c r="AP75" s="16">
        <f t="shared" si="11"/>
        <v>3284495.84</v>
      </c>
      <c r="AQ75" s="26">
        <f t="shared" si="12"/>
        <v>-326627.41000000015</v>
      </c>
    </row>
    <row r="76" spans="1:43">
      <c r="A76" t="s">
        <v>549</v>
      </c>
      <c r="B76" t="s">
        <v>550</v>
      </c>
      <c r="C76" s="71">
        <v>4211</v>
      </c>
      <c r="D76" s="58" t="s">
        <v>1330</v>
      </c>
      <c r="E76" t="s">
        <v>3126</v>
      </c>
      <c r="F76" s="299">
        <v>761888.31</v>
      </c>
      <c r="G76" s="299">
        <v>0</v>
      </c>
      <c r="H76" s="299">
        <v>70455.67</v>
      </c>
      <c r="J76">
        <v>1494475.87</v>
      </c>
      <c r="K76">
        <v>680323.86</v>
      </c>
      <c r="O76" s="299">
        <v>22550</v>
      </c>
      <c r="P76" s="299">
        <v>0</v>
      </c>
      <c r="Q76" s="299">
        <v>626</v>
      </c>
      <c r="T76">
        <v>358846.46</v>
      </c>
      <c r="U76">
        <v>2317512.06</v>
      </c>
      <c r="X76" s="299">
        <v>1277386.33</v>
      </c>
      <c r="Y76" s="299">
        <v>243840</v>
      </c>
      <c r="Z76" s="299">
        <v>2067.2600000000002</v>
      </c>
      <c r="AB76" s="299">
        <v>1058765.7</v>
      </c>
      <c r="AC76" s="299">
        <v>218400</v>
      </c>
      <c r="AD76">
        <v>1556061.7</v>
      </c>
      <c r="AE76">
        <v>39960</v>
      </c>
      <c r="AG76">
        <v>667680.62</v>
      </c>
      <c r="AH76">
        <v>229147.78</v>
      </c>
      <c r="AL76" s="76">
        <f t="shared" si="7"/>
        <v>832343.9800000001</v>
      </c>
      <c r="AM76" s="31">
        <f t="shared" si="8"/>
        <v>23176</v>
      </c>
      <c r="AN76" s="21">
        <f t="shared" si="9"/>
        <v>809167.9800000001</v>
      </c>
      <c r="AO76" s="15">
        <f t="shared" si="10"/>
        <v>2800459.29</v>
      </c>
      <c r="AP76" s="16">
        <f t="shared" si="11"/>
        <v>2492850.0999999996</v>
      </c>
      <c r="AQ76" s="26">
        <f t="shared" si="12"/>
        <v>307609.19000000041</v>
      </c>
    </row>
    <row r="77" spans="1:43">
      <c r="A77" t="s">
        <v>549</v>
      </c>
      <c r="B77" t="s">
        <v>550</v>
      </c>
      <c r="C77" s="71">
        <v>3166</v>
      </c>
      <c r="D77" s="58" t="s">
        <v>1331</v>
      </c>
      <c r="E77" t="s">
        <v>3127</v>
      </c>
      <c r="F77" s="299">
        <v>791430.72</v>
      </c>
      <c r="G77" s="299">
        <v>0</v>
      </c>
      <c r="H77" s="299">
        <v>22046.09</v>
      </c>
      <c r="J77">
        <v>449501.41</v>
      </c>
      <c r="K77">
        <v>283815.37</v>
      </c>
      <c r="O77" s="299">
        <v>36410.75</v>
      </c>
      <c r="P77" s="299">
        <v>276110</v>
      </c>
      <c r="Q77" s="299">
        <v>247</v>
      </c>
      <c r="T77">
        <v>-1065259.42</v>
      </c>
      <c r="U77">
        <v>2233839.69</v>
      </c>
      <c r="X77" s="299">
        <v>733027.83</v>
      </c>
      <c r="Y77" s="299">
        <v>152200</v>
      </c>
      <c r="Z77" s="299">
        <v>1832.04</v>
      </c>
      <c r="AB77" s="299">
        <v>1423124.48</v>
      </c>
      <c r="AC77" s="299">
        <v>353300</v>
      </c>
      <c r="AD77">
        <v>1809091.48</v>
      </c>
      <c r="AE77">
        <v>1500</v>
      </c>
      <c r="AG77">
        <v>586768.73</v>
      </c>
      <c r="AH77">
        <v>200678.57</v>
      </c>
      <c r="AL77" s="76">
        <f t="shared" si="7"/>
        <v>813476.80999999994</v>
      </c>
      <c r="AM77" s="31">
        <f t="shared" si="8"/>
        <v>312767.75</v>
      </c>
      <c r="AN77" s="21">
        <f t="shared" si="9"/>
        <v>500709.05999999994</v>
      </c>
      <c r="AO77" s="15">
        <f t="shared" si="10"/>
        <v>2663484.35</v>
      </c>
      <c r="AP77" s="16">
        <f t="shared" si="11"/>
        <v>2598038.7799999998</v>
      </c>
      <c r="AQ77" s="26">
        <f t="shared" si="12"/>
        <v>65445.570000000298</v>
      </c>
    </row>
    <row r="78" spans="1:43">
      <c r="A78" t="s">
        <v>549</v>
      </c>
      <c r="B78" t="s">
        <v>550</v>
      </c>
      <c r="C78" s="71">
        <v>2186</v>
      </c>
      <c r="D78" s="58" t="s">
        <v>1332</v>
      </c>
      <c r="E78" t="s">
        <v>3183</v>
      </c>
      <c r="F78" s="299">
        <v>544803.06000000006</v>
      </c>
      <c r="G78" s="299">
        <v>0</v>
      </c>
      <c r="H78" s="299">
        <v>57240.34</v>
      </c>
      <c r="J78">
        <v>176713.65</v>
      </c>
      <c r="K78">
        <v>525110.77</v>
      </c>
      <c r="O78" s="299">
        <v>0</v>
      </c>
      <c r="Q78" s="299">
        <v>906</v>
      </c>
      <c r="T78">
        <v>-982756.68</v>
      </c>
      <c r="U78">
        <v>2560558.21</v>
      </c>
      <c r="X78" s="299">
        <v>611758.28</v>
      </c>
      <c r="Y78" s="299">
        <v>40000</v>
      </c>
      <c r="Z78" s="299">
        <v>1655.55</v>
      </c>
      <c r="AB78" s="299">
        <v>1519604.6</v>
      </c>
      <c r="AC78" s="299">
        <v>105609.7</v>
      </c>
      <c r="AD78">
        <v>1845810.45</v>
      </c>
      <c r="AE78">
        <v>360</v>
      </c>
      <c r="AF78">
        <v>300</v>
      </c>
      <c r="AG78">
        <v>588506.91</v>
      </c>
      <c r="AH78">
        <v>118490.48</v>
      </c>
      <c r="AL78" s="76">
        <f t="shared" si="7"/>
        <v>602043.4</v>
      </c>
      <c r="AM78" s="31">
        <f t="shared" si="8"/>
        <v>906</v>
      </c>
      <c r="AN78" s="21">
        <f t="shared" si="9"/>
        <v>601137.4</v>
      </c>
      <c r="AO78" s="15">
        <f t="shared" si="10"/>
        <v>2278628.1300000004</v>
      </c>
      <c r="AP78" s="16">
        <f t="shared" si="11"/>
        <v>2553467.84</v>
      </c>
      <c r="AQ78" s="26">
        <f t="shared" si="12"/>
        <v>-274839.7099999995</v>
      </c>
    </row>
    <row r="79" spans="1:43">
      <c r="A79" t="s">
        <v>553</v>
      </c>
      <c r="B79" t="s">
        <v>554</v>
      </c>
      <c r="C79" s="71">
        <v>3311</v>
      </c>
      <c r="D79" s="58" t="s">
        <v>1333</v>
      </c>
      <c r="E79" t="s">
        <v>3128</v>
      </c>
      <c r="F79" s="299">
        <v>317191.59000000003</v>
      </c>
      <c r="G79" s="299">
        <v>8485</v>
      </c>
      <c r="H79" s="299">
        <v>19747.810000000001</v>
      </c>
      <c r="J79">
        <v>379783.73</v>
      </c>
      <c r="K79">
        <v>695314.28</v>
      </c>
      <c r="O79" s="299">
        <v>-142914.63</v>
      </c>
      <c r="P79" s="299">
        <v>108454</v>
      </c>
      <c r="Q79" s="299">
        <v>-994</v>
      </c>
      <c r="T79">
        <v>22471.66</v>
      </c>
      <c r="U79">
        <v>1212676.51</v>
      </c>
      <c r="X79" s="299">
        <v>897700.96</v>
      </c>
      <c r="Y79" s="299">
        <v>152616</v>
      </c>
      <c r="Z79" s="299">
        <v>665.46</v>
      </c>
      <c r="AB79" s="299">
        <v>1658690</v>
      </c>
      <c r="AC79" s="299">
        <v>54000</v>
      </c>
      <c r="AD79">
        <v>1981390.2</v>
      </c>
      <c r="AF79">
        <v>40111.360000000001</v>
      </c>
      <c r="AG79">
        <v>461432.76</v>
      </c>
      <c r="AH79">
        <v>29908.23</v>
      </c>
      <c r="AK79">
        <v>30001</v>
      </c>
      <c r="AL79" s="76">
        <f t="shared" si="7"/>
        <v>345424.4</v>
      </c>
      <c r="AM79" s="31">
        <f t="shared" si="8"/>
        <v>-35454.630000000005</v>
      </c>
      <c r="AN79" s="21">
        <f t="shared" si="9"/>
        <v>380879.03</v>
      </c>
      <c r="AO79" s="15">
        <f t="shared" si="10"/>
        <v>2763672.42</v>
      </c>
      <c r="AP79" s="16">
        <f t="shared" si="11"/>
        <v>2542843.5500000003</v>
      </c>
      <c r="AQ79" s="26">
        <f t="shared" si="12"/>
        <v>220828.86999999965</v>
      </c>
    </row>
    <row r="80" spans="1:43">
      <c r="A80" t="s">
        <v>553</v>
      </c>
      <c r="B80" t="s">
        <v>554</v>
      </c>
      <c r="C80" s="71">
        <v>2139</v>
      </c>
      <c r="D80" s="58" t="s">
        <v>1334</v>
      </c>
      <c r="E80" t="s">
        <v>3129</v>
      </c>
      <c r="F80" s="299">
        <v>307099.38</v>
      </c>
      <c r="G80" s="299">
        <v>5475</v>
      </c>
      <c r="H80" s="299">
        <v>67991.94</v>
      </c>
      <c r="J80">
        <v>66537.86</v>
      </c>
      <c r="K80">
        <v>145829.14000000001</v>
      </c>
      <c r="O80" s="299">
        <v>281290</v>
      </c>
      <c r="P80" s="299">
        <v>172500</v>
      </c>
      <c r="Q80" s="299">
        <v>999.2</v>
      </c>
      <c r="T80">
        <v>-1162542.96</v>
      </c>
      <c r="U80">
        <v>1431387.54</v>
      </c>
      <c r="X80" s="299">
        <v>807242.57</v>
      </c>
      <c r="Z80" s="299">
        <v>363.54</v>
      </c>
      <c r="AB80" s="299">
        <v>1755120</v>
      </c>
      <c r="AD80">
        <v>2042011</v>
      </c>
      <c r="AE80">
        <v>9400</v>
      </c>
      <c r="AG80">
        <v>502330.93</v>
      </c>
      <c r="AH80">
        <v>139665.19</v>
      </c>
      <c r="AK80">
        <v>19.45</v>
      </c>
      <c r="AL80" s="76">
        <f t="shared" si="7"/>
        <v>380566.32</v>
      </c>
      <c r="AM80" s="31">
        <f t="shared" si="8"/>
        <v>454789.2</v>
      </c>
      <c r="AN80" s="21">
        <f t="shared" si="9"/>
        <v>-74222.880000000005</v>
      </c>
      <c r="AO80" s="15">
        <f t="shared" si="10"/>
        <v>2562726.11</v>
      </c>
      <c r="AP80" s="16">
        <f t="shared" si="11"/>
        <v>2693426.5700000003</v>
      </c>
      <c r="AQ80" s="26">
        <f t="shared" si="12"/>
        <v>-130700.46000000043</v>
      </c>
    </row>
    <row r="81" spans="1:43">
      <c r="A81" t="s">
        <v>553</v>
      </c>
      <c r="B81" t="s">
        <v>554</v>
      </c>
      <c r="C81" s="71">
        <v>4074</v>
      </c>
      <c r="D81" s="58" t="s">
        <v>1335</v>
      </c>
      <c r="E81" t="s">
        <v>3130</v>
      </c>
      <c r="F81" s="299">
        <v>432511.11</v>
      </c>
      <c r="G81" s="299">
        <v>0</v>
      </c>
      <c r="H81" s="299">
        <v>14430.7</v>
      </c>
      <c r="J81">
        <v>352216.24</v>
      </c>
      <c r="K81">
        <v>873827.16</v>
      </c>
      <c r="N81" s="299">
        <v>-75000</v>
      </c>
      <c r="O81" s="299">
        <v>67828.509999999995</v>
      </c>
      <c r="P81" s="299">
        <v>81850</v>
      </c>
      <c r="Q81" s="299">
        <v>13090.91</v>
      </c>
      <c r="T81">
        <v>-372161.7</v>
      </c>
      <c r="U81">
        <v>2041384.85</v>
      </c>
      <c r="X81" s="299">
        <v>953433.37</v>
      </c>
      <c r="Y81" s="299">
        <v>113890</v>
      </c>
      <c r="Z81" s="299">
        <v>676.86</v>
      </c>
      <c r="AB81" s="299">
        <v>1505760</v>
      </c>
      <c r="AC81" s="299">
        <v>117600</v>
      </c>
      <c r="AD81">
        <v>2106556.42</v>
      </c>
      <c r="AF81">
        <v>23512</v>
      </c>
      <c r="AG81">
        <v>451826.69</v>
      </c>
      <c r="AH81">
        <v>163472.48000000001</v>
      </c>
      <c r="AK81">
        <v>30000</v>
      </c>
      <c r="AL81" s="76">
        <f t="shared" si="7"/>
        <v>446941.81</v>
      </c>
      <c r="AM81" s="31">
        <f t="shared" si="8"/>
        <v>87769.42</v>
      </c>
      <c r="AN81" s="21">
        <f t="shared" si="9"/>
        <v>359172.39</v>
      </c>
      <c r="AO81" s="15">
        <f t="shared" si="10"/>
        <v>2691360.2300000004</v>
      </c>
      <c r="AP81" s="16">
        <f t="shared" si="11"/>
        <v>2775367.59</v>
      </c>
      <c r="AQ81" s="26">
        <f t="shared" si="12"/>
        <v>-84007.359999999404</v>
      </c>
    </row>
    <row r="82" spans="1:43">
      <c r="A82" t="s">
        <v>553</v>
      </c>
      <c r="B82" t="s">
        <v>554</v>
      </c>
      <c r="C82" s="71">
        <v>2831</v>
      </c>
      <c r="D82" s="58" t="s">
        <v>1336</v>
      </c>
      <c r="E82" t="s">
        <v>3131</v>
      </c>
      <c r="F82" s="299">
        <v>145189.39000000001</v>
      </c>
      <c r="G82" s="299">
        <v>0</v>
      </c>
      <c r="H82" s="299">
        <v>103696.06</v>
      </c>
      <c r="J82">
        <v>414418.1</v>
      </c>
      <c r="K82">
        <v>364339.02</v>
      </c>
      <c r="O82" s="299">
        <v>5700</v>
      </c>
      <c r="P82" s="299">
        <v>73114.820000000007</v>
      </c>
      <c r="Q82" s="299">
        <v>21519.53</v>
      </c>
      <c r="T82">
        <v>-308058.27</v>
      </c>
      <c r="U82">
        <v>1173118.0900000001</v>
      </c>
      <c r="X82" s="299">
        <v>771781.39</v>
      </c>
      <c r="Y82" s="299">
        <v>45000</v>
      </c>
      <c r="Z82" s="299">
        <v>258.5</v>
      </c>
      <c r="AB82" s="299">
        <v>1606340</v>
      </c>
      <c r="AC82" s="299">
        <v>162000</v>
      </c>
      <c r="AD82">
        <v>1917803</v>
      </c>
      <c r="AF82">
        <v>1035</v>
      </c>
      <c r="AG82">
        <v>513399.89</v>
      </c>
      <c r="AH82">
        <v>83886.88</v>
      </c>
      <c r="AK82">
        <v>7006.72</v>
      </c>
      <c r="AL82" s="76">
        <f t="shared" si="7"/>
        <v>248885.45</v>
      </c>
      <c r="AM82" s="31">
        <f t="shared" si="8"/>
        <v>100334.35</v>
      </c>
      <c r="AN82" s="21">
        <f t="shared" si="9"/>
        <v>148551.1</v>
      </c>
      <c r="AO82" s="15">
        <f t="shared" si="10"/>
        <v>2585379.89</v>
      </c>
      <c r="AP82" s="16">
        <f t="shared" si="11"/>
        <v>2523131.4900000002</v>
      </c>
      <c r="AQ82" s="26">
        <f t="shared" si="12"/>
        <v>62248.399999999907</v>
      </c>
    </row>
    <row r="83" spans="1:43">
      <c r="A83" t="s">
        <v>553</v>
      </c>
      <c r="B83" t="s">
        <v>554</v>
      </c>
      <c r="C83" s="71">
        <v>2983</v>
      </c>
      <c r="D83" s="58" t="s">
        <v>1337</v>
      </c>
      <c r="E83" t="s">
        <v>3132</v>
      </c>
      <c r="F83" s="299">
        <v>525071.4</v>
      </c>
      <c r="G83" s="299">
        <v>0</v>
      </c>
      <c r="H83" s="299">
        <v>13029.32</v>
      </c>
      <c r="J83">
        <v>476453.62</v>
      </c>
      <c r="K83">
        <v>184415.43</v>
      </c>
      <c r="P83" s="299">
        <v>-196890</v>
      </c>
      <c r="Q83" s="299">
        <v>0</v>
      </c>
      <c r="T83">
        <v>-15817.01</v>
      </c>
      <c r="U83">
        <v>1745362.84</v>
      </c>
      <c r="X83" s="299">
        <v>563861.84</v>
      </c>
      <c r="Y83" s="299">
        <v>495780</v>
      </c>
      <c r="Z83" s="299">
        <v>2202.08</v>
      </c>
      <c r="AB83" s="299">
        <v>1704480</v>
      </c>
      <c r="AC83" s="299">
        <v>160800</v>
      </c>
      <c r="AD83">
        <v>2092423</v>
      </c>
      <c r="AF83">
        <v>22940</v>
      </c>
      <c r="AG83">
        <v>840294.09</v>
      </c>
      <c r="AH83">
        <v>255152.89</v>
      </c>
      <c r="AK83">
        <v>50000</v>
      </c>
      <c r="AL83" s="76">
        <f t="shared" si="7"/>
        <v>538100.72</v>
      </c>
      <c r="AM83" s="31">
        <f t="shared" si="8"/>
        <v>-196890</v>
      </c>
      <c r="AN83" s="21">
        <f t="shared" si="9"/>
        <v>734990.72</v>
      </c>
      <c r="AO83" s="15">
        <f t="shared" si="10"/>
        <v>2927123.92</v>
      </c>
      <c r="AP83" s="16">
        <f t="shared" si="11"/>
        <v>3260809.98</v>
      </c>
      <c r="AQ83" s="26">
        <f t="shared" si="12"/>
        <v>-333686.06000000006</v>
      </c>
    </row>
    <row r="84" spans="1:43">
      <c r="A84" t="s">
        <v>553</v>
      </c>
      <c r="B84" t="s">
        <v>554</v>
      </c>
      <c r="C84" s="71">
        <v>1867</v>
      </c>
      <c r="D84" s="58" t="s">
        <v>1338</v>
      </c>
      <c r="E84" t="s">
        <v>3133</v>
      </c>
      <c r="F84" s="299">
        <v>332398.75</v>
      </c>
      <c r="G84" s="299">
        <v>93233.74</v>
      </c>
      <c r="H84" s="299">
        <v>34262.11</v>
      </c>
      <c r="J84">
        <v>972339.53</v>
      </c>
      <c r="K84">
        <v>396468.64</v>
      </c>
      <c r="O84" s="299">
        <v>32465.72</v>
      </c>
      <c r="Q84" s="299">
        <v>145.76</v>
      </c>
      <c r="T84">
        <v>-155564.79</v>
      </c>
      <c r="U84">
        <v>1929262.58</v>
      </c>
      <c r="W84" s="299">
        <v>131.1</v>
      </c>
      <c r="X84" s="299">
        <v>946544.58</v>
      </c>
      <c r="Y84" s="299">
        <v>183225</v>
      </c>
      <c r="Z84" s="299">
        <v>674.68</v>
      </c>
      <c r="AB84" s="299">
        <v>1557720</v>
      </c>
      <c r="AC84" s="299">
        <v>16148.5</v>
      </c>
      <c r="AD84">
        <v>1870797</v>
      </c>
      <c r="AE84">
        <v>22000</v>
      </c>
      <c r="AF84">
        <v>488</v>
      </c>
      <c r="AG84">
        <v>590009.11</v>
      </c>
      <c r="AH84">
        <v>196192.12</v>
      </c>
      <c r="AK84">
        <v>2564.13</v>
      </c>
      <c r="AL84" s="76">
        <f t="shared" si="7"/>
        <v>459894.6</v>
      </c>
      <c r="AM84" s="31">
        <f t="shared" si="8"/>
        <v>32611.48</v>
      </c>
      <c r="AN84" s="21">
        <f t="shared" si="9"/>
        <v>427283.12</v>
      </c>
      <c r="AO84" s="15">
        <f t="shared" si="10"/>
        <v>2704443.86</v>
      </c>
      <c r="AP84" s="16">
        <f t="shared" si="11"/>
        <v>2682050.36</v>
      </c>
      <c r="AQ84" s="26">
        <f t="shared" si="12"/>
        <v>22393.5</v>
      </c>
    </row>
    <row r="85" spans="1:43">
      <c r="A85" t="s">
        <v>553</v>
      </c>
      <c r="B85" t="s">
        <v>554</v>
      </c>
      <c r="C85" s="71">
        <v>2692</v>
      </c>
      <c r="D85" s="58" t="s">
        <v>1339</v>
      </c>
      <c r="E85" t="s">
        <v>3134</v>
      </c>
      <c r="F85" s="299">
        <v>494235.34</v>
      </c>
      <c r="G85" s="299">
        <v>15270</v>
      </c>
      <c r="H85" s="299">
        <v>66350.16</v>
      </c>
      <c r="J85">
        <v>200384.84</v>
      </c>
      <c r="K85">
        <v>227184.06</v>
      </c>
      <c r="P85" s="299">
        <v>56602</v>
      </c>
      <c r="Q85" s="299">
        <v>239.36</v>
      </c>
      <c r="T85">
        <v>-939473.83</v>
      </c>
      <c r="U85">
        <v>1851699.47</v>
      </c>
      <c r="X85" s="299">
        <v>1073065.3999999999</v>
      </c>
      <c r="Z85" s="299">
        <v>431.32</v>
      </c>
      <c r="AB85" s="299">
        <v>1417329</v>
      </c>
      <c r="AC85" s="299">
        <v>44400.25</v>
      </c>
      <c r="AD85">
        <v>2053613</v>
      </c>
      <c r="AE85">
        <v>3288</v>
      </c>
      <c r="AF85">
        <v>18080</v>
      </c>
      <c r="AG85">
        <v>227488.39</v>
      </c>
      <c r="AH85">
        <v>197593.57</v>
      </c>
      <c r="AK85">
        <v>805.61</v>
      </c>
      <c r="AL85" s="76">
        <f t="shared" si="7"/>
        <v>575855.5</v>
      </c>
      <c r="AM85" s="31">
        <f t="shared" si="8"/>
        <v>56841.36</v>
      </c>
      <c r="AN85" s="21">
        <f t="shared" si="9"/>
        <v>519014.14</v>
      </c>
      <c r="AO85" s="15">
        <f t="shared" si="10"/>
        <v>2535225.9699999997</v>
      </c>
      <c r="AP85" s="16">
        <f t="shared" si="11"/>
        <v>2500868.5699999998</v>
      </c>
      <c r="AQ85" s="26">
        <f t="shared" si="12"/>
        <v>34357.399999999907</v>
      </c>
    </row>
    <row r="86" spans="1:43">
      <c r="A86" t="s">
        <v>553</v>
      </c>
      <c r="B86" t="s">
        <v>554</v>
      </c>
      <c r="C86" s="71">
        <v>1950</v>
      </c>
      <c r="D86" s="58" t="s">
        <v>1340</v>
      </c>
      <c r="E86" t="s">
        <v>3135</v>
      </c>
      <c r="F86" s="299">
        <v>208833.15</v>
      </c>
      <c r="G86" s="299">
        <v>25325.13</v>
      </c>
      <c r="H86" s="299">
        <v>40107.480000000003</v>
      </c>
      <c r="J86">
        <v>511079.85</v>
      </c>
      <c r="K86">
        <v>330659.81</v>
      </c>
      <c r="O86" s="299">
        <v>-97900</v>
      </c>
      <c r="Q86" s="299">
        <v>-480</v>
      </c>
      <c r="T86">
        <v>-185357.02</v>
      </c>
      <c r="U86">
        <v>1211766.1200000001</v>
      </c>
      <c r="X86" s="299">
        <v>267893.74</v>
      </c>
      <c r="Z86" s="299">
        <v>535.16999999999996</v>
      </c>
      <c r="AB86" s="299">
        <v>1326255</v>
      </c>
      <c r="AC86" s="299">
        <v>480677.44</v>
      </c>
      <c r="AD86">
        <v>1411518</v>
      </c>
      <c r="AF86">
        <v>3820</v>
      </c>
      <c r="AG86">
        <v>412481.79</v>
      </c>
      <c r="AH86">
        <v>59565.24</v>
      </c>
      <c r="AL86" s="76">
        <f t="shared" si="7"/>
        <v>274265.76</v>
      </c>
      <c r="AM86" s="31">
        <f t="shared" si="8"/>
        <v>-98380</v>
      </c>
      <c r="AN86" s="21">
        <f t="shared" si="9"/>
        <v>372645.76</v>
      </c>
      <c r="AO86" s="15">
        <f t="shared" si="10"/>
        <v>2075361.3499999999</v>
      </c>
      <c r="AP86" s="16">
        <f t="shared" si="11"/>
        <v>1887385.03</v>
      </c>
      <c r="AQ86" s="26">
        <f t="shared" si="12"/>
        <v>187976.31999999983</v>
      </c>
    </row>
    <row r="87" spans="1:43">
      <c r="A87" t="s">
        <v>553</v>
      </c>
      <c r="B87" t="s">
        <v>554</v>
      </c>
      <c r="C87" s="71">
        <v>2898</v>
      </c>
      <c r="D87" s="58" t="s">
        <v>1341</v>
      </c>
      <c r="E87" t="s">
        <v>3136</v>
      </c>
      <c r="F87" s="299">
        <v>565473.27</v>
      </c>
      <c r="G87" s="299">
        <v>0</v>
      </c>
      <c r="H87" s="299">
        <v>68872</v>
      </c>
      <c r="J87">
        <v>2310.91</v>
      </c>
      <c r="K87">
        <v>528169.39</v>
      </c>
      <c r="O87" s="299">
        <v>350</v>
      </c>
      <c r="P87" s="299">
        <v>142500</v>
      </c>
      <c r="Q87" s="299">
        <v>-3046</v>
      </c>
      <c r="T87">
        <v>187263.65</v>
      </c>
      <c r="U87">
        <v>858319.49</v>
      </c>
      <c r="X87" s="299">
        <v>901967.9</v>
      </c>
      <c r="Z87" s="299">
        <v>40.69</v>
      </c>
      <c r="AB87" s="299">
        <v>2043840</v>
      </c>
      <c r="AC87" s="299">
        <v>181200</v>
      </c>
      <c r="AD87">
        <v>2493759</v>
      </c>
      <c r="AF87">
        <v>7374</v>
      </c>
      <c r="AG87">
        <v>492193.94</v>
      </c>
      <c r="AH87">
        <v>124283.22</v>
      </c>
      <c r="AK87">
        <v>30000</v>
      </c>
      <c r="AL87" s="76">
        <f t="shared" si="7"/>
        <v>634345.27</v>
      </c>
      <c r="AM87" s="31">
        <f t="shared" si="8"/>
        <v>139804</v>
      </c>
      <c r="AN87" s="21">
        <f t="shared" si="9"/>
        <v>494541.27</v>
      </c>
      <c r="AO87" s="15">
        <f t="shared" si="10"/>
        <v>3127048.59</v>
      </c>
      <c r="AP87" s="16">
        <f t="shared" si="11"/>
        <v>3147610.16</v>
      </c>
      <c r="AQ87" s="26">
        <f t="shared" si="12"/>
        <v>-20561.570000000298</v>
      </c>
    </row>
    <row r="88" spans="1:43">
      <c r="A88" t="s">
        <v>553</v>
      </c>
      <c r="B88" t="s">
        <v>554</v>
      </c>
      <c r="C88" s="71">
        <v>1653</v>
      </c>
      <c r="D88" s="58" t="s">
        <v>1342</v>
      </c>
      <c r="E88" t="s">
        <v>3188</v>
      </c>
      <c r="F88" s="299">
        <v>281969.82</v>
      </c>
      <c r="G88" s="299">
        <v>730.1</v>
      </c>
      <c r="H88" s="299">
        <v>6359.07</v>
      </c>
      <c r="J88">
        <v>379639.24</v>
      </c>
      <c r="K88">
        <v>147781.35999999999</v>
      </c>
      <c r="O88" s="299">
        <v>38791.43</v>
      </c>
      <c r="P88" s="299">
        <v>45850</v>
      </c>
      <c r="Q88" s="299">
        <v>244</v>
      </c>
      <c r="T88">
        <v>-693413.42</v>
      </c>
      <c r="U88">
        <v>1583723.57</v>
      </c>
      <c r="X88" s="299">
        <v>712366.71</v>
      </c>
      <c r="Y88" s="299">
        <v>83180</v>
      </c>
      <c r="Z88" s="299">
        <v>831.81</v>
      </c>
      <c r="AB88" s="299">
        <v>1246050</v>
      </c>
      <c r="AC88" s="299">
        <v>98400</v>
      </c>
      <c r="AD88">
        <v>1661982</v>
      </c>
      <c r="AF88">
        <v>800</v>
      </c>
      <c r="AG88">
        <v>406780.33</v>
      </c>
      <c r="AH88">
        <v>229982.18</v>
      </c>
      <c r="AL88" s="76">
        <f t="shared" si="7"/>
        <v>289058.99</v>
      </c>
      <c r="AM88" s="31">
        <f t="shared" si="8"/>
        <v>84885.43</v>
      </c>
      <c r="AN88" s="21">
        <f t="shared" si="9"/>
        <v>204173.56</v>
      </c>
      <c r="AO88" s="15">
        <f t="shared" si="10"/>
        <v>2140828.52</v>
      </c>
      <c r="AP88" s="16">
        <f t="shared" si="11"/>
        <v>2299544.5100000002</v>
      </c>
      <c r="AQ88" s="26">
        <f t="shared" si="12"/>
        <v>-158715.99000000022</v>
      </c>
    </row>
    <row r="89" spans="1:43">
      <c r="A89" t="s">
        <v>557</v>
      </c>
      <c r="B89" t="s">
        <v>558</v>
      </c>
      <c r="C89" s="71">
        <v>3711</v>
      </c>
      <c r="D89" s="58" t="s">
        <v>1343</v>
      </c>
      <c r="E89" t="s">
        <v>3337</v>
      </c>
      <c r="F89" s="299">
        <v>357639.55</v>
      </c>
      <c r="G89" s="299">
        <v>0</v>
      </c>
      <c r="H89" s="299">
        <v>16396.419999999998</v>
      </c>
      <c r="J89">
        <v>2</v>
      </c>
      <c r="K89">
        <v>136025.92000000001</v>
      </c>
      <c r="O89" s="299">
        <v>6184</v>
      </c>
      <c r="Q89" s="299">
        <v>484</v>
      </c>
      <c r="T89">
        <v>-102055.58</v>
      </c>
      <c r="U89">
        <v>378255.7</v>
      </c>
      <c r="X89" s="299">
        <v>715784.95</v>
      </c>
      <c r="Y89" s="299">
        <v>209000</v>
      </c>
      <c r="Z89" s="299">
        <v>421.36</v>
      </c>
      <c r="AC89" s="299">
        <v>51000</v>
      </c>
      <c r="AD89">
        <v>277771.84999999998</v>
      </c>
      <c r="AF89">
        <v>480</v>
      </c>
      <c r="AG89">
        <v>335946.43</v>
      </c>
      <c r="AH89">
        <v>134812.26</v>
      </c>
      <c r="AL89" s="76">
        <f t="shared" si="7"/>
        <v>374035.97</v>
      </c>
      <c r="AM89" s="31">
        <f t="shared" si="8"/>
        <v>6668</v>
      </c>
      <c r="AN89" s="21">
        <f t="shared" si="9"/>
        <v>367367.97</v>
      </c>
      <c r="AO89" s="15">
        <f t="shared" si="10"/>
        <v>976206.30999999994</v>
      </c>
      <c r="AP89" s="16">
        <f t="shared" si="11"/>
        <v>749010.54</v>
      </c>
      <c r="AQ89" s="26">
        <f t="shared" si="12"/>
        <v>227195.7699999999</v>
      </c>
    </row>
    <row r="90" spans="1:43">
      <c r="A90" t="s">
        <v>557</v>
      </c>
      <c r="B90" t="s">
        <v>558</v>
      </c>
      <c r="C90" s="71">
        <v>1437</v>
      </c>
      <c r="D90" s="58" t="s">
        <v>1344</v>
      </c>
      <c r="E90" t="s">
        <v>3338</v>
      </c>
      <c r="F90" s="299">
        <v>389434.84</v>
      </c>
      <c r="G90" s="299">
        <v>0</v>
      </c>
      <c r="H90" s="299">
        <v>1086.3499999999999</v>
      </c>
      <c r="J90">
        <v>69192.92</v>
      </c>
      <c r="K90">
        <v>83659.53</v>
      </c>
      <c r="N90" s="299">
        <v>6000</v>
      </c>
      <c r="O90" s="299">
        <v>10754</v>
      </c>
      <c r="T90">
        <v>-178018.93</v>
      </c>
      <c r="U90">
        <v>646850.12</v>
      </c>
      <c r="X90" s="299">
        <v>530566.51</v>
      </c>
      <c r="Y90" s="299">
        <v>71550</v>
      </c>
      <c r="Z90" s="299">
        <v>772.86</v>
      </c>
      <c r="AB90" s="299">
        <v>1605984</v>
      </c>
      <c r="AC90" s="299">
        <v>-10960</v>
      </c>
      <c r="AD90">
        <v>1752745.25</v>
      </c>
      <c r="AE90">
        <v>640</v>
      </c>
      <c r="AG90">
        <v>325381.65999999997</v>
      </c>
      <c r="AH90">
        <v>61358.01</v>
      </c>
      <c r="AL90" s="76">
        <f t="shared" si="7"/>
        <v>390521.19</v>
      </c>
      <c r="AM90" s="31">
        <f t="shared" si="8"/>
        <v>16754</v>
      </c>
      <c r="AN90" s="21">
        <f t="shared" si="9"/>
        <v>373767.19</v>
      </c>
      <c r="AO90" s="15">
        <f t="shared" si="10"/>
        <v>2197913.37</v>
      </c>
      <c r="AP90" s="16">
        <f t="shared" si="11"/>
        <v>2140124.92</v>
      </c>
      <c r="AQ90" s="26">
        <f t="shared" si="12"/>
        <v>57788.450000000186</v>
      </c>
    </row>
    <row r="91" spans="1:43">
      <c r="A91" t="s">
        <v>557</v>
      </c>
      <c r="B91" t="s">
        <v>558</v>
      </c>
      <c r="C91" s="71">
        <v>3388</v>
      </c>
      <c r="D91" s="58" t="s">
        <v>1345</v>
      </c>
      <c r="E91" t="s">
        <v>3339</v>
      </c>
      <c r="F91" s="299">
        <v>355147</v>
      </c>
      <c r="G91" s="299">
        <v>0</v>
      </c>
      <c r="H91" s="299">
        <v>60311.73</v>
      </c>
      <c r="J91">
        <v>2578682.35</v>
      </c>
      <c r="K91">
        <v>292993.48</v>
      </c>
      <c r="N91" s="299">
        <v>55500</v>
      </c>
      <c r="O91" s="299">
        <v>18500</v>
      </c>
      <c r="Q91" s="299">
        <v>481</v>
      </c>
      <c r="S91">
        <v>0</v>
      </c>
      <c r="T91">
        <v>-170201.41</v>
      </c>
      <c r="U91">
        <v>3382854.97</v>
      </c>
      <c r="X91" s="299">
        <v>0</v>
      </c>
      <c r="Y91" s="299">
        <v>0</v>
      </c>
      <c r="Z91" s="299">
        <v>0</v>
      </c>
      <c r="AB91" s="299">
        <v>258454.76</v>
      </c>
      <c r="AC91" s="299">
        <v>0</v>
      </c>
      <c r="AD91">
        <v>184904</v>
      </c>
      <c r="AE91">
        <v>0</v>
      </c>
      <c r="AF91">
        <v>0</v>
      </c>
      <c r="AG91">
        <v>68707.13</v>
      </c>
      <c r="AH91">
        <v>31960.54</v>
      </c>
      <c r="AL91" s="76">
        <f t="shared" si="7"/>
        <v>415458.73</v>
      </c>
      <c r="AM91" s="31">
        <f t="shared" si="8"/>
        <v>74481</v>
      </c>
      <c r="AN91" s="21">
        <f t="shared" si="9"/>
        <v>340977.73</v>
      </c>
      <c r="AO91" s="15">
        <f t="shared" si="10"/>
        <v>258454.76</v>
      </c>
      <c r="AP91" s="16">
        <f t="shared" si="11"/>
        <v>285571.67</v>
      </c>
      <c r="AQ91" s="26">
        <f t="shared" si="12"/>
        <v>-27116.909999999974</v>
      </c>
    </row>
    <row r="92" spans="1:43">
      <c r="A92" t="s">
        <v>557</v>
      </c>
      <c r="B92" t="s">
        <v>558</v>
      </c>
      <c r="C92" s="71">
        <v>2340</v>
      </c>
      <c r="D92" s="58" t="s">
        <v>1346</v>
      </c>
      <c r="E92" t="s">
        <v>3340</v>
      </c>
      <c r="F92" s="299">
        <v>297469.46000000002</v>
      </c>
      <c r="G92" s="299">
        <v>0</v>
      </c>
      <c r="H92" s="299">
        <v>105178.35</v>
      </c>
      <c r="J92">
        <v>383452.13</v>
      </c>
      <c r="K92">
        <v>265552.92</v>
      </c>
      <c r="N92" s="299">
        <v>5600</v>
      </c>
      <c r="O92" s="299">
        <v>5460</v>
      </c>
      <c r="Q92" s="299">
        <v>542</v>
      </c>
      <c r="T92">
        <v>-138524.37</v>
      </c>
      <c r="U92">
        <v>1045747.78</v>
      </c>
      <c r="X92" s="299">
        <v>632227.16</v>
      </c>
      <c r="Y92" s="299">
        <v>45000</v>
      </c>
      <c r="Z92" s="299">
        <v>732.23</v>
      </c>
      <c r="AB92" s="299">
        <v>1303920</v>
      </c>
      <c r="AC92" s="299">
        <v>142300</v>
      </c>
      <c r="AD92">
        <v>1428661.31</v>
      </c>
      <c r="AE92">
        <v>19414</v>
      </c>
      <c r="AG92">
        <v>431543.14</v>
      </c>
      <c r="AH92">
        <v>111733.49</v>
      </c>
      <c r="AL92" s="76">
        <f t="shared" si="7"/>
        <v>402647.81000000006</v>
      </c>
      <c r="AM92" s="31">
        <f t="shared" si="8"/>
        <v>11602</v>
      </c>
      <c r="AN92" s="21">
        <f t="shared" si="9"/>
        <v>391045.81000000006</v>
      </c>
      <c r="AO92" s="15">
        <f t="shared" si="10"/>
        <v>2124179.39</v>
      </c>
      <c r="AP92" s="16">
        <f t="shared" si="11"/>
        <v>1991351.9400000002</v>
      </c>
      <c r="AQ92" s="26">
        <f t="shared" si="12"/>
        <v>132827.44999999995</v>
      </c>
    </row>
    <row r="93" spans="1:43">
      <c r="A93" t="s">
        <v>557</v>
      </c>
      <c r="B93" t="s">
        <v>558</v>
      </c>
      <c r="C93" s="71">
        <v>2160</v>
      </c>
      <c r="D93" s="58" t="s">
        <v>1347</v>
      </c>
      <c r="E93" t="s">
        <v>3341</v>
      </c>
      <c r="F93" s="299">
        <v>298964.28999999998</v>
      </c>
      <c r="G93" s="299">
        <v>0</v>
      </c>
      <c r="H93" s="299">
        <v>18600.11</v>
      </c>
      <c r="J93">
        <v>28400.07</v>
      </c>
      <c r="K93">
        <v>278856.55</v>
      </c>
      <c r="Q93" s="299">
        <v>1477</v>
      </c>
      <c r="S93">
        <v>256891.42</v>
      </c>
      <c r="T93">
        <v>-271183.84999999998</v>
      </c>
      <c r="U93">
        <v>320699.84999999998</v>
      </c>
      <c r="X93" s="299">
        <v>1030933.16</v>
      </c>
      <c r="Y93" s="299">
        <v>160100</v>
      </c>
      <c r="Z93" s="299">
        <v>762.61</v>
      </c>
      <c r="AB93" s="299">
        <v>1166364.5</v>
      </c>
      <c r="AC93" s="299">
        <v>357433</v>
      </c>
      <c r="AD93">
        <v>1558342.11</v>
      </c>
      <c r="AE93">
        <v>3800</v>
      </c>
      <c r="AF93">
        <v>4629.8</v>
      </c>
      <c r="AG93">
        <v>787423.92</v>
      </c>
      <c r="AH93">
        <v>44460.84</v>
      </c>
      <c r="AL93" s="76">
        <f t="shared" si="7"/>
        <v>317564.39999999997</v>
      </c>
      <c r="AM93" s="31">
        <f t="shared" si="8"/>
        <v>1477</v>
      </c>
      <c r="AN93" s="21">
        <f t="shared" si="9"/>
        <v>316087.39999999997</v>
      </c>
      <c r="AO93" s="15">
        <f t="shared" si="10"/>
        <v>2715593.2700000005</v>
      </c>
      <c r="AP93" s="16">
        <f t="shared" si="11"/>
        <v>2398656.67</v>
      </c>
      <c r="AQ93" s="26">
        <f t="shared" si="12"/>
        <v>316936.60000000056</v>
      </c>
    </row>
    <row r="94" spans="1:43">
      <c r="A94" t="s">
        <v>557</v>
      </c>
      <c r="B94" t="s">
        <v>558</v>
      </c>
      <c r="C94" s="71">
        <v>1723</v>
      </c>
      <c r="D94" s="58" t="s">
        <v>1348</v>
      </c>
      <c r="E94" t="s">
        <v>3342</v>
      </c>
      <c r="F94" s="299">
        <v>311979.55</v>
      </c>
      <c r="G94" s="299">
        <v>39100</v>
      </c>
      <c r="H94" s="299">
        <v>36098.43</v>
      </c>
      <c r="J94">
        <v>521260.35</v>
      </c>
      <c r="K94">
        <v>21350.7</v>
      </c>
      <c r="Q94" s="299">
        <v>0</v>
      </c>
      <c r="T94">
        <v>100689.64</v>
      </c>
      <c r="U94">
        <v>1001354.77</v>
      </c>
      <c r="V94" s="299">
        <v>8</v>
      </c>
      <c r="X94" s="299">
        <v>466879.49</v>
      </c>
      <c r="Y94" s="299">
        <v>75000</v>
      </c>
      <c r="Z94" s="299">
        <v>776.27</v>
      </c>
      <c r="AB94" s="299">
        <v>885360</v>
      </c>
      <c r="AC94" s="299">
        <v>138900</v>
      </c>
      <c r="AD94">
        <v>1007865</v>
      </c>
      <c r="AF94">
        <v>25340</v>
      </c>
      <c r="AG94">
        <v>591527.34</v>
      </c>
      <c r="AH94">
        <v>114446.8</v>
      </c>
      <c r="AL94" s="76">
        <f t="shared" si="7"/>
        <v>387177.98</v>
      </c>
      <c r="AM94" s="31">
        <f t="shared" si="8"/>
        <v>0</v>
      </c>
      <c r="AN94" s="21">
        <f t="shared" si="9"/>
        <v>387177.98</v>
      </c>
      <c r="AO94" s="15">
        <f t="shared" si="10"/>
        <v>1566923.76</v>
      </c>
      <c r="AP94" s="16">
        <f t="shared" si="11"/>
        <v>1739179.14</v>
      </c>
      <c r="AQ94" s="26">
        <f t="shared" si="12"/>
        <v>-172255.37999999989</v>
      </c>
    </row>
    <row r="95" spans="1:43">
      <c r="A95" t="s">
        <v>557</v>
      </c>
      <c r="B95" t="s">
        <v>558</v>
      </c>
      <c r="C95" s="71">
        <v>2675</v>
      </c>
      <c r="D95" s="58" t="s">
        <v>1349</v>
      </c>
      <c r="E95" t="s">
        <v>3343</v>
      </c>
      <c r="F95" s="299">
        <v>365479.93</v>
      </c>
      <c r="G95" s="299">
        <v>0</v>
      </c>
      <c r="H95" s="299">
        <v>149963.49</v>
      </c>
      <c r="J95">
        <v>3</v>
      </c>
      <c r="K95">
        <v>685063.26</v>
      </c>
      <c r="N95" s="299">
        <v>6000</v>
      </c>
      <c r="O95" s="299">
        <v>12400</v>
      </c>
      <c r="Q95" s="299">
        <v>472.52</v>
      </c>
      <c r="T95">
        <v>324039.40000000002</v>
      </c>
      <c r="U95">
        <v>573056.03</v>
      </c>
      <c r="W95" s="299">
        <v>1001.32</v>
      </c>
      <c r="X95" s="299">
        <v>710484.51</v>
      </c>
      <c r="Y95" s="299">
        <v>80000</v>
      </c>
      <c r="AB95" s="299">
        <v>1754460</v>
      </c>
      <c r="AC95" s="299">
        <v>533598.25</v>
      </c>
      <c r="AD95">
        <v>1919188</v>
      </c>
      <c r="AE95">
        <v>420</v>
      </c>
      <c r="AG95">
        <v>699604</v>
      </c>
      <c r="AH95">
        <v>175790.35</v>
      </c>
      <c r="AL95" s="76">
        <f t="shared" si="7"/>
        <v>515443.42</v>
      </c>
      <c r="AM95" s="31">
        <f t="shared" si="8"/>
        <v>18872.52</v>
      </c>
      <c r="AN95" s="21">
        <f t="shared" si="9"/>
        <v>496570.89999999997</v>
      </c>
      <c r="AO95" s="15">
        <f t="shared" si="10"/>
        <v>3079544.08</v>
      </c>
      <c r="AP95" s="16">
        <f t="shared" si="11"/>
        <v>2795002.35</v>
      </c>
      <c r="AQ95" s="26">
        <f t="shared" si="12"/>
        <v>284541.73</v>
      </c>
    </row>
    <row r="96" spans="1:43">
      <c r="A96" t="s">
        <v>557</v>
      </c>
      <c r="B96" t="s">
        <v>558</v>
      </c>
      <c r="C96" s="71">
        <v>1715</v>
      </c>
      <c r="D96" s="58" t="s">
        <v>1350</v>
      </c>
      <c r="E96" t="s">
        <v>3344</v>
      </c>
      <c r="F96" s="299">
        <v>143212.53</v>
      </c>
      <c r="G96" s="299">
        <v>0</v>
      </c>
      <c r="H96" s="299">
        <v>112614.42</v>
      </c>
      <c r="J96">
        <v>1392038.64</v>
      </c>
      <c r="K96">
        <v>159454.04</v>
      </c>
      <c r="N96" s="299">
        <v>6000</v>
      </c>
      <c r="O96" s="299">
        <v>2700</v>
      </c>
      <c r="Q96" s="299">
        <v>2616.88</v>
      </c>
      <c r="T96">
        <v>-165493.38</v>
      </c>
      <c r="U96">
        <v>1997218.5</v>
      </c>
      <c r="X96" s="299">
        <v>686887.92</v>
      </c>
      <c r="Y96" s="299">
        <v>35475</v>
      </c>
      <c r="Z96" s="299">
        <v>433.72</v>
      </c>
      <c r="AB96" s="299">
        <v>1325115</v>
      </c>
      <c r="AC96" s="299">
        <v>304082</v>
      </c>
      <c r="AD96">
        <v>1630925</v>
      </c>
      <c r="AE96">
        <v>1180</v>
      </c>
      <c r="AG96">
        <v>523442.81</v>
      </c>
      <c r="AH96">
        <v>181168.2</v>
      </c>
      <c r="AK96">
        <v>51000</v>
      </c>
      <c r="AL96" s="76">
        <f t="shared" si="7"/>
        <v>255826.95</v>
      </c>
      <c r="AM96" s="31">
        <f t="shared" si="8"/>
        <v>11316.880000000001</v>
      </c>
      <c r="AN96" s="21">
        <f t="shared" si="9"/>
        <v>244510.07</v>
      </c>
      <c r="AO96" s="15">
        <f t="shared" si="10"/>
        <v>2351993.64</v>
      </c>
      <c r="AP96" s="16">
        <f t="shared" si="11"/>
        <v>2387716.0100000002</v>
      </c>
      <c r="AQ96" s="26">
        <f t="shared" si="12"/>
        <v>-35722.370000000112</v>
      </c>
    </row>
    <row r="97" spans="1:43">
      <c r="A97" t="s">
        <v>557</v>
      </c>
      <c r="B97" t="s">
        <v>558</v>
      </c>
      <c r="C97" s="71">
        <v>3187</v>
      </c>
      <c r="D97" s="58" t="s">
        <v>1351</v>
      </c>
      <c r="E97" t="s">
        <v>3345</v>
      </c>
      <c r="F97" s="299">
        <v>373571.97</v>
      </c>
      <c r="G97" s="299">
        <v>116520</v>
      </c>
      <c r="H97" s="299">
        <v>13939.7</v>
      </c>
      <c r="J97">
        <v>160443.75</v>
      </c>
      <c r="K97">
        <v>277938.90999999997</v>
      </c>
      <c r="N97" s="299">
        <v>6000</v>
      </c>
      <c r="O97" s="299">
        <v>2400</v>
      </c>
      <c r="Q97" s="299">
        <v>517</v>
      </c>
      <c r="T97">
        <v>217848.71</v>
      </c>
      <c r="U97">
        <v>569833.9</v>
      </c>
      <c r="X97" s="299">
        <v>621725.06000000006</v>
      </c>
      <c r="Y97" s="299">
        <v>0</v>
      </c>
      <c r="Z97" s="299">
        <v>948.96</v>
      </c>
      <c r="AB97" s="299">
        <v>467040</v>
      </c>
      <c r="AC97" s="299">
        <v>371812</v>
      </c>
      <c r="AD97">
        <v>880762</v>
      </c>
      <c r="AG97">
        <v>335012.07</v>
      </c>
      <c r="AH97">
        <v>91957.23</v>
      </c>
      <c r="AK97">
        <v>7980</v>
      </c>
      <c r="AL97" s="76">
        <f t="shared" si="7"/>
        <v>504031.67</v>
      </c>
      <c r="AM97" s="31">
        <f t="shared" si="8"/>
        <v>8917</v>
      </c>
      <c r="AN97" s="21">
        <f t="shared" si="9"/>
        <v>495114.67</v>
      </c>
      <c r="AO97" s="15">
        <f t="shared" si="10"/>
        <v>1461526.02</v>
      </c>
      <c r="AP97" s="16">
        <f t="shared" si="11"/>
        <v>1315711.3</v>
      </c>
      <c r="AQ97" s="26">
        <f t="shared" si="12"/>
        <v>145814.71999999997</v>
      </c>
    </row>
    <row r="98" spans="1:43">
      <c r="A98" t="s">
        <v>557</v>
      </c>
      <c r="B98" t="s">
        <v>558</v>
      </c>
      <c r="C98" s="71">
        <v>2867</v>
      </c>
      <c r="D98" s="58" t="s">
        <v>1352</v>
      </c>
      <c r="E98" t="s">
        <v>3346</v>
      </c>
      <c r="F98" s="299">
        <v>328594.93</v>
      </c>
      <c r="G98" s="299">
        <v>0</v>
      </c>
      <c r="H98" s="299">
        <v>36265.89</v>
      </c>
      <c r="J98">
        <v>9688.76</v>
      </c>
      <c r="K98">
        <v>475689.79</v>
      </c>
      <c r="N98" s="299">
        <v>6000</v>
      </c>
      <c r="O98" s="299">
        <v>7781.41</v>
      </c>
      <c r="Q98" s="299">
        <v>634.5</v>
      </c>
      <c r="T98">
        <v>450457.91</v>
      </c>
      <c r="U98">
        <v>528870.26</v>
      </c>
      <c r="X98" s="299">
        <v>796447.63</v>
      </c>
      <c r="Y98" s="299">
        <v>23250</v>
      </c>
      <c r="Z98" s="299">
        <v>1099.08</v>
      </c>
      <c r="AB98" s="299">
        <v>1105750</v>
      </c>
      <c r="AC98" s="299">
        <v>416400</v>
      </c>
      <c r="AD98">
        <v>1352031</v>
      </c>
      <c r="AE98">
        <v>1048</v>
      </c>
      <c r="AG98">
        <v>1015634.24</v>
      </c>
      <c r="AH98">
        <v>117738.18</v>
      </c>
      <c r="AL98" s="76">
        <f t="shared" si="7"/>
        <v>364860.82</v>
      </c>
      <c r="AM98" s="31">
        <f t="shared" si="8"/>
        <v>14415.91</v>
      </c>
      <c r="AN98" s="21">
        <f t="shared" si="9"/>
        <v>350444.91000000003</v>
      </c>
      <c r="AO98" s="15">
        <f t="shared" si="10"/>
        <v>2342946.71</v>
      </c>
      <c r="AP98" s="16">
        <f t="shared" si="11"/>
        <v>2486451.4200000004</v>
      </c>
      <c r="AQ98" s="26">
        <f t="shared" si="12"/>
        <v>-143504.71000000043</v>
      </c>
    </row>
    <row r="99" spans="1:43">
      <c r="A99" t="s">
        <v>557</v>
      </c>
      <c r="B99" t="s">
        <v>558</v>
      </c>
      <c r="C99" s="71">
        <v>3076</v>
      </c>
      <c r="D99" s="58" t="s">
        <v>1353</v>
      </c>
      <c r="E99" t="s">
        <v>3347</v>
      </c>
      <c r="F99" s="299">
        <v>204393.97</v>
      </c>
      <c r="G99" s="299">
        <v>0</v>
      </c>
      <c r="H99" s="299">
        <v>66187.27</v>
      </c>
      <c r="J99">
        <v>8704.93</v>
      </c>
      <c r="K99">
        <v>225849.93</v>
      </c>
      <c r="N99" s="299">
        <v>7579.01</v>
      </c>
      <c r="O99" s="299">
        <v>5850</v>
      </c>
      <c r="Q99" s="299">
        <v>1025</v>
      </c>
      <c r="T99">
        <v>78770.69</v>
      </c>
      <c r="U99">
        <v>713142.2</v>
      </c>
      <c r="V99" s="299">
        <v>8</v>
      </c>
      <c r="W99" s="299">
        <v>116.68</v>
      </c>
      <c r="X99" s="299">
        <v>702787.4</v>
      </c>
      <c r="Z99" s="299">
        <v>762.39</v>
      </c>
      <c r="AB99" s="299">
        <v>1807486</v>
      </c>
      <c r="AC99" s="299">
        <v>313436</v>
      </c>
      <c r="AD99">
        <v>2074590</v>
      </c>
      <c r="AG99">
        <v>885088.32</v>
      </c>
      <c r="AH99">
        <v>66148.95</v>
      </c>
      <c r="AI99">
        <v>100000</v>
      </c>
      <c r="AL99" s="76">
        <f t="shared" si="7"/>
        <v>270581.24</v>
      </c>
      <c r="AM99" s="31">
        <f t="shared" si="8"/>
        <v>14454.01</v>
      </c>
      <c r="AN99" s="21">
        <f t="shared" si="9"/>
        <v>256127.22999999998</v>
      </c>
      <c r="AO99" s="15">
        <f t="shared" si="10"/>
        <v>2824596.47</v>
      </c>
      <c r="AP99" s="16">
        <f t="shared" si="11"/>
        <v>3125827.27</v>
      </c>
      <c r="AQ99" s="26">
        <f t="shared" si="12"/>
        <v>-301230.79999999981</v>
      </c>
    </row>
    <row r="100" spans="1:43">
      <c r="A100" t="s">
        <v>557</v>
      </c>
      <c r="B100" t="s">
        <v>558</v>
      </c>
      <c r="C100" s="71">
        <v>2086</v>
      </c>
      <c r="D100" s="58" t="s">
        <v>1354</v>
      </c>
      <c r="E100" t="s">
        <v>3348</v>
      </c>
      <c r="F100" s="299">
        <v>303942.90000000002</v>
      </c>
      <c r="G100" s="299">
        <v>0</v>
      </c>
      <c r="H100" s="299">
        <v>202811.4</v>
      </c>
      <c r="J100">
        <v>208181.57</v>
      </c>
      <c r="K100">
        <v>242608.48</v>
      </c>
      <c r="N100" s="299">
        <v>6000</v>
      </c>
      <c r="O100" s="299">
        <v>5850</v>
      </c>
      <c r="Q100" s="299">
        <v>526</v>
      </c>
      <c r="T100">
        <v>209628.05</v>
      </c>
      <c r="U100">
        <v>673323.61</v>
      </c>
      <c r="X100" s="299">
        <v>1117736.72</v>
      </c>
      <c r="Z100" s="299">
        <v>545.9</v>
      </c>
      <c r="AB100" s="299">
        <v>976630</v>
      </c>
      <c r="AC100" s="299">
        <v>126900</v>
      </c>
      <c r="AD100">
        <v>1239430</v>
      </c>
      <c r="AG100">
        <v>745065.14</v>
      </c>
      <c r="AH100">
        <v>170600.79</v>
      </c>
      <c r="AK100">
        <v>4500</v>
      </c>
      <c r="AL100" s="76">
        <f t="shared" si="7"/>
        <v>506754.30000000005</v>
      </c>
      <c r="AM100" s="31">
        <f t="shared" si="8"/>
        <v>12376</v>
      </c>
      <c r="AN100" s="21">
        <f t="shared" si="9"/>
        <v>494378.30000000005</v>
      </c>
      <c r="AO100" s="15">
        <f t="shared" si="10"/>
        <v>2221812.62</v>
      </c>
      <c r="AP100" s="16">
        <f t="shared" si="11"/>
        <v>2159595.9300000002</v>
      </c>
      <c r="AQ100" s="26">
        <f t="shared" si="12"/>
        <v>62216.689999999944</v>
      </c>
    </row>
    <row r="101" spans="1:43">
      <c r="A101" t="s">
        <v>557</v>
      </c>
      <c r="B101" t="s">
        <v>558</v>
      </c>
      <c r="C101" s="71">
        <v>1893</v>
      </c>
      <c r="D101" s="58" t="s">
        <v>1355</v>
      </c>
      <c r="E101" t="s">
        <v>3349</v>
      </c>
      <c r="F101" s="299">
        <v>563499.16</v>
      </c>
      <c r="G101" s="299">
        <v>0</v>
      </c>
      <c r="H101" s="299">
        <v>17985.62</v>
      </c>
      <c r="J101">
        <v>3</v>
      </c>
      <c r="K101">
        <v>259223.91</v>
      </c>
      <c r="N101" s="299">
        <v>5000</v>
      </c>
      <c r="O101" s="299">
        <v>5850</v>
      </c>
      <c r="Q101" s="299">
        <v>185</v>
      </c>
      <c r="T101">
        <v>-754710.04</v>
      </c>
      <c r="U101">
        <v>1404582.07</v>
      </c>
      <c r="X101" s="299">
        <v>481848.21</v>
      </c>
      <c r="Y101" s="299">
        <v>300500</v>
      </c>
      <c r="Z101" s="299">
        <v>991.45</v>
      </c>
      <c r="AB101" s="299">
        <v>1112760</v>
      </c>
      <c r="AC101" s="299">
        <v>245400</v>
      </c>
      <c r="AD101">
        <v>1231892</v>
      </c>
      <c r="AE101">
        <v>420</v>
      </c>
      <c r="AG101">
        <v>659767.09</v>
      </c>
      <c r="AH101">
        <v>69615.91</v>
      </c>
      <c r="AL101" s="76">
        <f t="shared" si="7"/>
        <v>581484.78</v>
      </c>
      <c r="AM101" s="31">
        <f t="shared" si="8"/>
        <v>11035</v>
      </c>
      <c r="AN101" s="21">
        <f t="shared" si="9"/>
        <v>570449.78</v>
      </c>
      <c r="AO101" s="15">
        <f t="shared" si="10"/>
        <v>2141499.66</v>
      </c>
      <c r="AP101" s="16">
        <f t="shared" si="11"/>
        <v>1961694.9999999998</v>
      </c>
      <c r="AQ101" s="26">
        <f t="shared" si="12"/>
        <v>179804.66000000038</v>
      </c>
    </row>
    <row r="102" spans="1:43">
      <c r="A102" t="s">
        <v>557</v>
      </c>
      <c r="B102" t="s">
        <v>558</v>
      </c>
      <c r="C102" s="71">
        <v>2677</v>
      </c>
      <c r="D102" s="58" t="s">
        <v>1356</v>
      </c>
      <c r="E102" t="s">
        <v>3350</v>
      </c>
      <c r="F102" s="299">
        <v>335164.94</v>
      </c>
      <c r="G102" s="299">
        <v>0</v>
      </c>
      <c r="H102" s="299">
        <v>100023.98</v>
      </c>
      <c r="J102">
        <v>190012.53</v>
      </c>
      <c r="K102">
        <v>200871.82</v>
      </c>
      <c r="O102" s="299">
        <v>-31200</v>
      </c>
      <c r="Q102" s="299">
        <v>40320.68</v>
      </c>
      <c r="T102">
        <v>550483.04</v>
      </c>
      <c r="U102">
        <v>819557.49</v>
      </c>
      <c r="W102" s="299">
        <v>33.17</v>
      </c>
      <c r="X102" s="299">
        <v>635626.17000000004</v>
      </c>
      <c r="Y102" s="299">
        <v>288000</v>
      </c>
      <c r="Z102" s="299">
        <v>565.07000000000005</v>
      </c>
      <c r="AB102" s="299">
        <v>1541790</v>
      </c>
      <c r="AC102" s="299">
        <v>173400</v>
      </c>
      <c r="AD102">
        <v>1783814</v>
      </c>
      <c r="AG102">
        <v>1332842.25</v>
      </c>
      <c r="AH102">
        <v>75846.100000000006</v>
      </c>
      <c r="AL102" s="76">
        <f t="shared" si="7"/>
        <v>435188.92</v>
      </c>
      <c r="AM102" s="31">
        <f t="shared" si="8"/>
        <v>9120.68</v>
      </c>
      <c r="AN102" s="21">
        <f t="shared" si="9"/>
        <v>426068.24</v>
      </c>
      <c r="AO102" s="15">
        <f t="shared" si="10"/>
        <v>2639414.41</v>
      </c>
      <c r="AP102" s="16">
        <f t="shared" si="11"/>
        <v>3192502.35</v>
      </c>
      <c r="AQ102" s="26">
        <f t="shared" si="12"/>
        <v>-553087.93999999994</v>
      </c>
    </row>
    <row r="103" spans="1:43">
      <c r="A103" t="s">
        <v>557</v>
      </c>
      <c r="B103" t="s">
        <v>558</v>
      </c>
      <c r="C103" s="71">
        <v>2827</v>
      </c>
      <c r="D103" s="58" t="s">
        <v>1357</v>
      </c>
      <c r="E103" t="s">
        <v>3351</v>
      </c>
      <c r="F103" s="299">
        <v>139801.31</v>
      </c>
      <c r="G103" s="299">
        <v>0</v>
      </c>
      <c r="H103" s="299">
        <v>135745.17000000001</v>
      </c>
      <c r="J103">
        <v>2</v>
      </c>
      <c r="K103">
        <v>407004.43</v>
      </c>
      <c r="N103" s="299">
        <v>6000</v>
      </c>
      <c r="O103" s="299">
        <v>15180</v>
      </c>
      <c r="Q103" s="299">
        <v>0</v>
      </c>
      <c r="S103">
        <v>720331.63</v>
      </c>
      <c r="T103">
        <v>-518420.82</v>
      </c>
      <c r="U103">
        <v>474645.55</v>
      </c>
      <c r="X103" s="299">
        <v>684346.85</v>
      </c>
      <c r="Z103" s="299">
        <v>572.47</v>
      </c>
      <c r="AB103" s="299">
        <v>1987076</v>
      </c>
      <c r="AC103" s="299">
        <v>207108</v>
      </c>
      <c r="AD103">
        <v>2102750</v>
      </c>
      <c r="AF103">
        <v>960</v>
      </c>
      <c r="AG103">
        <v>586795.82999999996</v>
      </c>
      <c r="AH103">
        <v>203780.94</v>
      </c>
      <c r="AL103" s="76">
        <f t="shared" si="7"/>
        <v>275546.48</v>
      </c>
      <c r="AM103" s="31">
        <f t="shared" si="8"/>
        <v>21180</v>
      </c>
      <c r="AN103" s="21">
        <f t="shared" si="9"/>
        <v>254366.47999999998</v>
      </c>
      <c r="AO103" s="15">
        <f t="shared" si="10"/>
        <v>2879103.32</v>
      </c>
      <c r="AP103" s="16">
        <f t="shared" si="11"/>
        <v>2894286.77</v>
      </c>
      <c r="AQ103" s="26">
        <f t="shared" si="12"/>
        <v>-15183.450000000186</v>
      </c>
    </row>
    <row r="104" spans="1:43">
      <c r="A104" t="s">
        <v>557</v>
      </c>
      <c r="B104" t="s">
        <v>558</v>
      </c>
      <c r="C104" s="71">
        <v>3372</v>
      </c>
      <c r="D104" s="58" t="s">
        <v>1358</v>
      </c>
      <c r="E104" t="s">
        <v>3352</v>
      </c>
      <c r="F104" s="299">
        <v>772121.67</v>
      </c>
      <c r="G104" s="299">
        <v>15000</v>
      </c>
      <c r="H104" s="299">
        <v>365080.65</v>
      </c>
      <c r="J104">
        <v>3436.58</v>
      </c>
      <c r="K104">
        <v>310380.19</v>
      </c>
      <c r="N104" s="299">
        <v>0</v>
      </c>
      <c r="O104" s="299">
        <v>3540</v>
      </c>
      <c r="Q104" s="299">
        <v>2923.14</v>
      </c>
      <c r="T104">
        <v>-369567.48</v>
      </c>
      <c r="U104">
        <v>1172968.6100000001</v>
      </c>
      <c r="X104" s="299">
        <v>675051.78</v>
      </c>
      <c r="Y104" s="299">
        <v>504000</v>
      </c>
      <c r="Z104" s="299">
        <v>2402.08</v>
      </c>
      <c r="AB104" s="299">
        <v>1538797</v>
      </c>
      <c r="AC104" s="299">
        <v>483963</v>
      </c>
      <c r="AD104">
        <v>1973737.19</v>
      </c>
      <c r="AF104">
        <v>380</v>
      </c>
      <c r="AG104">
        <v>443881.88</v>
      </c>
      <c r="AH104">
        <v>80059.97</v>
      </c>
      <c r="AK104">
        <v>50000</v>
      </c>
      <c r="AL104" s="76">
        <f t="shared" si="7"/>
        <v>1152202.32</v>
      </c>
      <c r="AM104" s="31">
        <f t="shared" si="8"/>
        <v>6463.1399999999994</v>
      </c>
      <c r="AN104" s="21">
        <f t="shared" si="9"/>
        <v>1145739.1800000002</v>
      </c>
      <c r="AO104" s="15">
        <f t="shared" si="10"/>
        <v>3204213.8600000003</v>
      </c>
      <c r="AP104" s="16">
        <f t="shared" si="11"/>
        <v>2548059.04</v>
      </c>
      <c r="AQ104" s="26">
        <f t="shared" si="12"/>
        <v>656154.8200000003</v>
      </c>
    </row>
    <row r="105" spans="1:43">
      <c r="A105" t="s">
        <v>557</v>
      </c>
      <c r="B105" t="s">
        <v>558</v>
      </c>
      <c r="C105" s="71">
        <v>1747</v>
      </c>
      <c r="D105" s="58" t="s">
        <v>1359</v>
      </c>
      <c r="E105" t="s">
        <v>3353</v>
      </c>
      <c r="F105" s="299">
        <v>358030.23</v>
      </c>
      <c r="G105" s="299">
        <v>0</v>
      </c>
      <c r="H105" s="299">
        <v>57324.7</v>
      </c>
      <c r="J105">
        <v>352613.35</v>
      </c>
      <c r="K105">
        <v>207056.59</v>
      </c>
      <c r="N105" s="299">
        <v>6000</v>
      </c>
      <c r="O105" s="299">
        <v>6000</v>
      </c>
      <c r="Q105" s="299">
        <v>375</v>
      </c>
      <c r="T105">
        <v>174114.6</v>
      </c>
      <c r="U105">
        <v>764463.81</v>
      </c>
      <c r="X105" s="299">
        <v>809560.74</v>
      </c>
      <c r="Y105" s="299">
        <v>35161</v>
      </c>
      <c r="Z105" s="299">
        <v>1061.3599999999999</v>
      </c>
      <c r="AB105" s="299">
        <v>1998620</v>
      </c>
      <c r="AC105" s="299">
        <v>21600</v>
      </c>
      <c r="AD105">
        <v>2115455</v>
      </c>
      <c r="AE105">
        <v>6860</v>
      </c>
      <c r="AG105">
        <v>516976.93</v>
      </c>
      <c r="AH105">
        <v>202639.71</v>
      </c>
      <c r="AL105" s="76">
        <f t="shared" si="7"/>
        <v>415354.93</v>
      </c>
      <c r="AM105" s="31">
        <f t="shared" si="8"/>
        <v>12375</v>
      </c>
      <c r="AN105" s="21">
        <f t="shared" si="9"/>
        <v>402979.93</v>
      </c>
      <c r="AO105" s="15">
        <f t="shared" si="10"/>
        <v>2866003.1</v>
      </c>
      <c r="AP105" s="16">
        <f t="shared" si="11"/>
        <v>2841931.64</v>
      </c>
      <c r="AQ105" s="26">
        <f t="shared" si="12"/>
        <v>24071.459999999963</v>
      </c>
    </row>
    <row r="106" spans="1:43">
      <c r="A106" t="s">
        <v>557</v>
      </c>
      <c r="B106" t="s">
        <v>558</v>
      </c>
      <c r="C106" s="71">
        <v>2607</v>
      </c>
      <c r="D106" s="58" t="s">
        <v>1360</v>
      </c>
      <c r="E106" t="s">
        <v>3354</v>
      </c>
      <c r="F106" s="299">
        <v>140688.54999999999</v>
      </c>
      <c r="G106" s="299">
        <v>0</v>
      </c>
      <c r="H106" s="299">
        <v>67152.039999999994</v>
      </c>
      <c r="J106">
        <v>974650.67</v>
      </c>
      <c r="K106">
        <v>200958.07999999999</v>
      </c>
      <c r="N106" s="299">
        <v>6000</v>
      </c>
      <c r="O106" s="299">
        <v>2700</v>
      </c>
      <c r="Q106" s="299">
        <v>3042</v>
      </c>
      <c r="T106">
        <v>16437.8</v>
      </c>
      <c r="U106">
        <v>1440238.21</v>
      </c>
      <c r="X106" s="299">
        <v>659435.74</v>
      </c>
      <c r="Z106" s="299">
        <v>374.28</v>
      </c>
      <c r="AB106" s="299">
        <v>1661810</v>
      </c>
      <c r="AC106" s="299">
        <v>11600.34</v>
      </c>
      <c r="AD106">
        <v>1886855</v>
      </c>
      <c r="AE106">
        <v>1040</v>
      </c>
      <c r="AG106">
        <v>314057.45</v>
      </c>
      <c r="AH106">
        <v>216085.71</v>
      </c>
      <c r="AK106">
        <v>150.87</v>
      </c>
      <c r="AL106" s="76">
        <f t="shared" si="7"/>
        <v>207840.58999999997</v>
      </c>
      <c r="AM106" s="31">
        <f t="shared" si="8"/>
        <v>11742</v>
      </c>
      <c r="AN106" s="21">
        <f t="shared" si="9"/>
        <v>196098.58999999997</v>
      </c>
      <c r="AO106" s="15">
        <f t="shared" si="10"/>
        <v>2333220.36</v>
      </c>
      <c r="AP106" s="16">
        <f t="shared" si="11"/>
        <v>2418189.0300000003</v>
      </c>
      <c r="AQ106" s="26">
        <f t="shared" si="12"/>
        <v>-84968.670000000391</v>
      </c>
    </row>
    <row r="107" spans="1:43">
      <c r="A107" t="s">
        <v>557</v>
      </c>
      <c r="B107" t="s">
        <v>558</v>
      </c>
      <c r="C107" s="71">
        <v>2124</v>
      </c>
      <c r="D107" s="58" t="s">
        <v>1361</v>
      </c>
      <c r="E107" t="s">
        <v>3190</v>
      </c>
      <c r="F107" s="299">
        <v>962471.85</v>
      </c>
      <c r="G107" s="299">
        <v>0</v>
      </c>
      <c r="H107" s="299">
        <v>65100.19</v>
      </c>
      <c r="J107">
        <v>1807208.7</v>
      </c>
      <c r="K107">
        <v>155415.26</v>
      </c>
      <c r="N107" s="299">
        <v>10600</v>
      </c>
      <c r="O107" s="299">
        <v>6150</v>
      </c>
      <c r="Q107" s="299">
        <v>375</v>
      </c>
      <c r="R107">
        <v>100</v>
      </c>
      <c r="S107">
        <v>-64698.9</v>
      </c>
      <c r="T107">
        <v>313704.14</v>
      </c>
      <c r="U107">
        <v>2616413.23</v>
      </c>
      <c r="X107" s="299">
        <v>594495.22</v>
      </c>
      <c r="Y107" s="299">
        <v>62675</v>
      </c>
      <c r="Z107" s="299">
        <v>2149.52</v>
      </c>
      <c r="AB107" s="299">
        <v>1203240</v>
      </c>
      <c r="AC107" s="299">
        <v>185348</v>
      </c>
      <c r="AD107">
        <v>1267908.21</v>
      </c>
      <c r="AE107">
        <v>7140</v>
      </c>
      <c r="AG107">
        <v>464628.49</v>
      </c>
      <c r="AH107">
        <v>200678.51</v>
      </c>
      <c r="AL107" s="76">
        <f t="shared" si="7"/>
        <v>1027572.04</v>
      </c>
      <c r="AM107" s="31">
        <f t="shared" si="8"/>
        <v>17125</v>
      </c>
      <c r="AN107" s="21">
        <f t="shared" si="9"/>
        <v>1010447.04</v>
      </c>
      <c r="AO107" s="15">
        <f t="shared" si="10"/>
        <v>2047907.74</v>
      </c>
      <c r="AP107" s="16">
        <f t="shared" si="11"/>
        <v>1940355.21</v>
      </c>
      <c r="AQ107" s="26">
        <f t="shared" si="12"/>
        <v>107552.53000000003</v>
      </c>
    </row>
    <row r="108" spans="1:43">
      <c r="A108" t="s">
        <v>561</v>
      </c>
      <c r="B108" t="s">
        <v>562</v>
      </c>
      <c r="C108" s="71">
        <v>2908</v>
      </c>
      <c r="D108" s="58" t="s">
        <v>1362</v>
      </c>
      <c r="E108" t="s">
        <v>3140</v>
      </c>
      <c r="F108" s="299">
        <v>236175.66</v>
      </c>
      <c r="G108" s="299">
        <v>0</v>
      </c>
      <c r="H108" s="299">
        <v>39540.75</v>
      </c>
      <c r="J108">
        <v>12350.18</v>
      </c>
      <c r="K108">
        <v>118544.68</v>
      </c>
      <c r="Q108" s="299">
        <v>712.52</v>
      </c>
      <c r="T108">
        <v>-1821306.82</v>
      </c>
      <c r="U108">
        <v>2310952.34</v>
      </c>
      <c r="X108" s="299">
        <v>1078621.76</v>
      </c>
      <c r="Z108" s="299">
        <v>823.39</v>
      </c>
      <c r="AB108" s="299">
        <v>1179000</v>
      </c>
      <c r="AC108" s="299">
        <v>234920.2</v>
      </c>
      <c r="AD108">
        <v>1558754.45</v>
      </c>
      <c r="AF108">
        <v>18448</v>
      </c>
      <c r="AG108">
        <v>933476.02</v>
      </c>
      <c r="AH108">
        <v>66433.649999999994</v>
      </c>
      <c r="AL108" s="76">
        <f t="shared" si="7"/>
        <v>275716.41000000003</v>
      </c>
      <c r="AM108" s="31">
        <f t="shared" si="8"/>
        <v>712.52</v>
      </c>
      <c r="AN108" s="21">
        <f t="shared" si="9"/>
        <v>275003.89</v>
      </c>
      <c r="AO108" s="15">
        <f t="shared" si="10"/>
        <v>2493365.35</v>
      </c>
      <c r="AP108" s="16">
        <f t="shared" si="11"/>
        <v>2577112.1199999996</v>
      </c>
      <c r="AQ108" s="26">
        <f t="shared" si="12"/>
        <v>-83746.769999999553</v>
      </c>
    </row>
    <row r="109" spans="1:43">
      <c r="A109" t="s">
        <v>561</v>
      </c>
      <c r="B109" t="s">
        <v>562</v>
      </c>
      <c r="C109" s="71">
        <v>2944</v>
      </c>
      <c r="D109" s="58" t="s">
        <v>1363</v>
      </c>
      <c r="E109" t="s">
        <v>3141</v>
      </c>
      <c r="F109" s="299">
        <v>583206.35</v>
      </c>
      <c r="G109" s="299">
        <v>0</v>
      </c>
      <c r="H109" s="299">
        <v>17079.21</v>
      </c>
      <c r="J109">
        <v>1319503.6399999999</v>
      </c>
      <c r="K109">
        <v>110327.73</v>
      </c>
      <c r="O109" s="299">
        <v>7000</v>
      </c>
      <c r="Q109" s="299">
        <v>532.72</v>
      </c>
      <c r="T109">
        <v>841684.91</v>
      </c>
      <c r="U109">
        <v>1228203.58</v>
      </c>
      <c r="X109" s="299">
        <v>661401.34</v>
      </c>
      <c r="Z109" s="299">
        <v>1501.7</v>
      </c>
      <c r="AB109" s="299">
        <v>993840</v>
      </c>
      <c r="AC109" s="299">
        <v>213450.98</v>
      </c>
      <c r="AD109">
        <v>1311226</v>
      </c>
      <c r="AF109">
        <v>1603.2</v>
      </c>
      <c r="AG109">
        <v>456629.41</v>
      </c>
      <c r="AH109">
        <v>148039.69</v>
      </c>
      <c r="AL109" s="76">
        <f t="shared" si="7"/>
        <v>600285.55999999994</v>
      </c>
      <c r="AM109" s="31">
        <f t="shared" si="8"/>
        <v>7532.72</v>
      </c>
      <c r="AN109" s="21">
        <f t="shared" si="9"/>
        <v>592752.84</v>
      </c>
      <c r="AO109" s="15">
        <f t="shared" si="10"/>
        <v>1870194.02</v>
      </c>
      <c r="AP109" s="16">
        <f t="shared" si="11"/>
        <v>1917498.2999999998</v>
      </c>
      <c r="AQ109" s="26">
        <f t="shared" si="12"/>
        <v>-47304.279999999795</v>
      </c>
    </row>
    <row r="110" spans="1:43">
      <c r="A110" t="s">
        <v>561</v>
      </c>
      <c r="B110" t="s">
        <v>562</v>
      </c>
      <c r="C110" s="71">
        <v>4209</v>
      </c>
      <c r="D110" s="58" t="s">
        <v>1364</v>
      </c>
      <c r="E110" t="s">
        <v>3142</v>
      </c>
      <c r="F110" s="299">
        <v>226845.08</v>
      </c>
      <c r="G110" s="299">
        <v>0</v>
      </c>
      <c r="H110" s="299">
        <v>39127.18</v>
      </c>
      <c r="J110">
        <v>1286408.99</v>
      </c>
      <c r="K110">
        <v>99669.42</v>
      </c>
      <c r="O110" s="299">
        <v>26600</v>
      </c>
      <c r="Q110" s="299">
        <v>0</v>
      </c>
      <c r="T110">
        <v>608557.06999999995</v>
      </c>
      <c r="U110">
        <v>1322855.6000000001</v>
      </c>
      <c r="X110" s="299">
        <v>694711.52</v>
      </c>
      <c r="Y110" s="299">
        <v>90000</v>
      </c>
      <c r="Z110" s="299">
        <v>702.97</v>
      </c>
      <c r="AB110" s="299">
        <v>1154750</v>
      </c>
      <c r="AC110" s="299">
        <v>330607.45</v>
      </c>
      <c r="AD110">
        <v>1547229.05</v>
      </c>
      <c r="AE110">
        <v>1260</v>
      </c>
      <c r="AF110">
        <v>14083.89</v>
      </c>
      <c r="AG110">
        <v>840226.76</v>
      </c>
      <c r="AH110">
        <v>154044.24</v>
      </c>
      <c r="AJ110">
        <v>19890</v>
      </c>
      <c r="AL110" s="76">
        <f t="shared" si="7"/>
        <v>265972.26</v>
      </c>
      <c r="AM110" s="31">
        <f t="shared" si="8"/>
        <v>26600</v>
      </c>
      <c r="AN110" s="21">
        <f t="shared" si="9"/>
        <v>239372.26</v>
      </c>
      <c r="AO110" s="15">
        <f t="shared" si="10"/>
        <v>2270771.94</v>
      </c>
      <c r="AP110" s="16">
        <f t="shared" si="11"/>
        <v>2576733.9400000004</v>
      </c>
      <c r="AQ110" s="26">
        <f t="shared" si="12"/>
        <v>-305962.00000000047</v>
      </c>
    </row>
    <row r="111" spans="1:43">
      <c r="A111" t="s">
        <v>561</v>
      </c>
      <c r="B111" t="s">
        <v>562</v>
      </c>
      <c r="C111" s="71">
        <v>4669</v>
      </c>
      <c r="D111" s="58" t="s">
        <v>1365</v>
      </c>
      <c r="E111" t="s">
        <v>3143</v>
      </c>
      <c r="F111" s="299">
        <v>387567.74</v>
      </c>
      <c r="G111" s="299">
        <v>0</v>
      </c>
      <c r="H111" s="299">
        <v>146545.38</v>
      </c>
      <c r="J111">
        <v>1180233.3600000001</v>
      </c>
      <c r="K111">
        <v>334170.46999999997</v>
      </c>
      <c r="O111" s="299">
        <v>7825</v>
      </c>
      <c r="Q111" s="299">
        <v>0</v>
      </c>
      <c r="T111">
        <v>157681.94</v>
      </c>
      <c r="U111">
        <v>2235714.37</v>
      </c>
      <c r="X111" s="299">
        <v>976120.95</v>
      </c>
      <c r="Y111" s="299">
        <v>105000</v>
      </c>
      <c r="Z111" s="299">
        <v>981.27</v>
      </c>
      <c r="AB111" s="299">
        <v>1373814.2</v>
      </c>
      <c r="AC111" s="299">
        <v>172200</v>
      </c>
      <c r="AD111">
        <v>1843323.2</v>
      </c>
      <c r="AE111">
        <v>640</v>
      </c>
      <c r="AF111">
        <v>2528</v>
      </c>
      <c r="AG111">
        <v>748622.22</v>
      </c>
      <c r="AH111">
        <v>385706.36</v>
      </c>
      <c r="AJ111">
        <v>1</v>
      </c>
      <c r="AL111" s="76">
        <f t="shared" si="7"/>
        <v>534113.12</v>
      </c>
      <c r="AM111" s="31">
        <f t="shared" si="8"/>
        <v>7825</v>
      </c>
      <c r="AN111" s="21">
        <f t="shared" si="9"/>
        <v>526288.12</v>
      </c>
      <c r="AO111" s="15">
        <f t="shared" si="10"/>
        <v>2628116.42</v>
      </c>
      <c r="AP111" s="16">
        <f t="shared" si="11"/>
        <v>2980820.78</v>
      </c>
      <c r="AQ111" s="26">
        <f t="shared" si="12"/>
        <v>-352704.35999999987</v>
      </c>
    </row>
    <row r="112" spans="1:43">
      <c r="A112" t="s">
        <v>561</v>
      </c>
      <c r="B112" t="s">
        <v>562</v>
      </c>
      <c r="C112" s="71">
        <v>2279</v>
      </c>
      <c r="D112" s="58" t="s">
        <v>1366</v>
      </c>
      <c r="E112" t="s">
        <v>3144</v>
      </c>
      <c r="F112" s="299">
        <v>282062.90999999997</v>
      </c>
      <c r="G112" s="299">
        <v>0</v>
      </c>
      <c r="H112" s="299">
        <v>79075.649999999994</v>
      </c>
      <c r="J112">
        <v>483080.68</v>
      </c>
      <c r="K112">
        <v>78131.350000000006</v>
      </c>
      <c r="N112" s="299">
        <v>37200</v>
      </c>
      <c r="O112" s="299">
        <v>9925</v>
      </c>
      <c r="Q112" s="299">
        <v>1379.4</v>
      </c>
      <c r="S112">
        <v>32424</v>
      </c>
      <c r="T112">
        <v>-960210.22</v>
      </c>
      <c r="U112">
        <v>1762414.5</v>
      </c>
      <c r="X112" s="299">
        <v>1192420.92</v>
      </c>
      <c r="Y112" s="299">
        <v>115000</v>
      </c>
      <c r="Z112" s="299">
        <v>446.08</v>
      </c>
      <c r="AB112" s="299">
        <v>863815.1</v>
      </c>
      <c r="AC112" s="299">
        <v>171600</v>
      </c>
      <c r="AD112">
        <v>1197349.24</v>
      </c>
      <c r="AF112">
        <v>4032</v>
      </c>
      <c r="AG112">
        <v>774360.28</v>
      </c>
      <c r="AH112">
        <v>328322.67</v>
      </c>
      <c r="AL112" s="76">
        <f t="shared" si="7"/>
        <v>361138.55999999994</v>
      </c>
      <c r="AM112" s="31">
        <f t="shared" si="8"/>
        <v>48504.4</v>
      </c>
      <c r="AN112" s="21">
        <f t="shared" si="9"/>
        <v>312634.15999999992</v>
      </c>
      <c r="AO112" s="15">
        <f t="shared" si="10"/>
        <v>2343282.1</v>
      </c>
      <c r="AP112" s="16">
        <f t="shared" si="11"/>
        <v>2304064.19</v>
      </c>
      <c r="AQ112" s="26">
        <f t="shared" si="12"/>
        <v>39217.910000000149</v>
      </c>
    </row>
    <row r="113" spans="1:43">
      <c r="A113" t="s">
        <v>561</v>
      </c>
      <c r="B113" t="s">
        <v>562</v>
      </c>
      <c r="C113" s="71">
        <v>723</v>
      </c>
      <c r="D113" s="58" t="s">
        <v>1367</v>
      </c>
      <c r="E113" t="s">
        <v>3145</v>
      </c>
      <c r="F113" s="299">
        <v>314067.59000000003</v>
      </c>
      <c r="G113" s="299">
        <v>0</v>
      </c>
      <c r="H113" s="299">
        <v>13923.19</v>
      </c>
      <c r="J113">
        <v>1963193.22</v>
      </c>
      <c r="K113">
        <v>179569.09</v>
      </c>
      <c r="L113">
        <v>1</v>
      </c>
      <c r="O113" s="299">
        <v>7000</v>
      </c>
      <c r="Q113" s="299">
        <v>1310</v>
      </c>
      <c r="T113">
        <v>2041712.13</v>
      </c>
      <c r="U113">
        <v>513834.47</v>
      </c>
      <c r="X113" s="299">
        <v>566524.01</v>
      </c>
      <c r="Y113" s="299">
        <v>193200</v>
      </c>
      <c r="Z113" s="299">
        <v>760.78</v>
      </c>
      <c r="AB113" s="299">
        <v>885120</v>
      </c>
      <c r="AC113" s="299">
        <v>109249.76</v>
      </c>
      <c r="AD113">
        <v>1238316</v>
      </c>
      <c r="AG113">
        <v>433079.03</v>
      </c>
      <c r="AH113">
        <v>176562.03</v>
      </c>
      <c r="AL113" s="76">
        <f t="shared" si="7"/>
        <v>327990.78000000003</v>
      </c>
      <c r="AM113" s="31">
        <f t="shared" si="8"/>
        <v>8310</v>
      </c>
      <c r="AN113" s="21">
        <f t="shared" si="9"/>
        <v>319680.78000000003</v>
      </c>
      <c r="AO113" s="15">
        <f t="shared" si="10"/>
        <v>1754854.55</v>
      </c>
      <c r="AP113" s="16">
        <f t="shared" si="11"/>
        <v>1847957.06</v>
      </c>
      <c r="AQ113" s="26">
        <f t="shared" si="12"/>
        <v>-93102.510000000009</v>
      </c>
    </row>
    <row r="114" spans="1:43">
      <c r="A114" t="s">
        <v>561</v>
      </c>
      <c r="B114" t="s">
        <v>562</v>
      </c>
      <c r="C114" s="71">
        <v>3567</v>
      </c>
      <c r="D114" s="58" t="s">
        <v>1368</v>
      </c>
      <c r="E114" t="s">
        <v>3146</v>
      </c>
      <c r="F114" s="299">
        <v>160699.96</v>
      </c>
      <c r="G114" s="299">
        <v>41662.19</v>
      </c>
      <c r="H114" s="299">
        <v>155640.93</v>
      </c>
      <c r="J114">
        <v>517220.18</v>
      </c>
      <c r="K114">
        <v>239873.46</v>
      </c>
      <c r="O114" s="299">
        <v>9584.26</v>
      </c>
      <c r="Q114" s="299">
        <v>-901</v>
      </c>
      <c r="T114">
        <v>-2679000.09</v>
      </c>
      <c r="U114">
        <v>3774792.24</v>
      </c>
      <c r="X114" s="299">
        <v>1045192.3</v>
      </c>
      <c r="Y114" s="299">
        <v>261103</v>
      </c>
      <c r="Z114" s="299">
        <v>603.94000000000005</v>
      </c>
      <c r="AB114" s="299">
        <v>1421040.6</v>
      </c>
      <c r="AC114" s="299">
        <v>167400</v>
      </c>
      <c r="AD114">
        <v>1862241.32</v>
      </c>
      <c r="AG114">
        <v>833981.31</v>
      </c>
      <c r="AH114">
        <v>188493.9</v>
      </c>
      <c r="AJ114">
        <v>2</v>
      </c>
      <c r="AL114" s="76">
        <f t="shared" si="7"/>
        <v>358003.07999999996</v>
      </c>
      <c r="AM114" s="31">
        <f t="shared" si="8"/>
        <v>8683.26</v>
      </c>
      <c r="AN114" s="21">
        <f t="shared" si="9"/>
        <v>349319.81999999995</v>
      </c>
      <c r="AO114" s="15">
        <f t="shared" si="10"/>
        <v>2895339.84</v>
      </c>
      <c r="AP114" s="16">
        <f t="shared" si="11"/>
        <v>2884718.53</v>
      </c>
      <c r="AQ114" s="26">
        <f t="shared" si="12"/>
        <v>10621.310000000056</v>
      </c>
    </row>
    <row r="115" spans="1:43">
      <c r="A115" t="s">
        <v>561</v>
      </c>
      <c r="B115" t="s">
        <v>562</v>
      </c>
      <c r="C115" s="71">
        <v>2416</v>
      </c>
      <c r="D115" s="58" t="s">
        <v>1369</v>
      </c>
      <c r="E115" t="s">
        <v>3147</v>
      </c>
      <c r="F115" s="299">
        <v>334191.77</v>
      </c>
      <c r="G115" s="299">
        <v>0</v>
      </c>
      <c r="H115" s="299">
        <v>40325.32</v>
      </c>
      <c r="J115">
        <v>262387.67</v>
      </c>
      <c r="K115">
        <v>353879.62</v>
      </c>
      <c r="Q115" s="299">
        <v>-6489.5</v>
      </c>
      <c r="T115">
        <v>-718498.66</v>
      </c>
      <c r="U115">
        <v>1908283.93</v>
      </c>
      <c r="X115" s="299">
        <v>992484.36</v>
      </c>
      <c r="Y115" s="299">
        <v>60000</v>
      </c>
      <c r="Z115" s="299">
        <v>1114.8</v>
      </c>
      <c r="AB115" s="299">
        <v>1211250</v>
      </c>
      <c r="AC115" s="299">
        <v>93600</v>
      </c>
      <c r="AD115">
        <v>1516783.25</v>
      </c>
      <c r="AE115">
        <v>6000</v>
      </c>
      <c r="AF115">
        <v>808</v>
      </c>
      <c r="AG115">
        <v>839952.24</v>
      </c>
      <c r="AH115">
        <v>187417.06</v>
      </c>
      <c r="AL115" s="76">
        <f t="shared" si="7"/>
        <v>374517.09</v>
      </c>
      <c r="AM115" s="31">
        <f t="shared" si="8"/>
        <v>-6489.5</v>
      </c>
      <c r="AN115" s="21">
        <f t="shared" si="9"/>
        <v>381006.59</v>
      </c>
      <c r="AO115" s="15">
        <f t="shared" si="10"/>
        <v>2358449.16</v>
      </c>
      <c r="AP115" s="16">
        <f t="shared" si="11"/>
        <v>2550960.5500000003</v>
      </c>
      <c r="AQ115" s="26">
        <f t="shared" si="12"/>
        <v>-192511.39000000013</v>
      </c>
    </row>
    <row r="116" spans="1:43">
      <c r="A116" t="s">
        <v>561</v>
      </c>
      <c r="B116" t="s">
        <v>562</v>
      </c>
      <c r="C116" s="71">
        <v>1268</v>
      </c>
      <c r="D116" s="58" t="s">
        <v>1370</v>
      </c>
      <c r="E116" t="s">
        <v>3148</v>
      </c>
      <c r="F116" s="299">
        <v>319421.44</v>
      </c>
      <c r="G116" s="299">
        <v>0</v>
      </c>
      <c r="H116" s="299">
        <v>41408.83</v>
      </c>
      <c r="J116">
        <v>968518.24</v>
      </c>
      <c r="K116">
        <v>230229.99</v>
      </c>
      <c r="O116" s="299">
        <v>17018.189999999999</v>
      </c>
      <c r="Q116" s="299">
        <v>-18.72</v>
      </c>
      <c r="T116">
        <v>-181492.16</v>
      </c>
      <c r="U116">
        <v>1980426.11</v>
      </c>
      <c r="X116" s="299">
        <v>672702.69</v>
      </c>
      <c r="Y116" s="299">
        <v>66500</v>
      </c>
      <c r="Z116" s="299">
        <v>1045.8599999999999</v>
      </c>
      <c r="AB116" s="299">
        <v>966306</v>
      </c>
      <c r="AC116" s="299">
        <v>128000</v>
      </c>
      <c r="AD116">
        <v>1192434</v>
      </c>
      <c r="AE116">
        <v>3400</v>
      </c>
      <c r="AF116">
        <v>1580</v>
      </c>
      <c r="AG116">
        <v>686004.06</v>
      </c>
      <c r="AH116">
        <v>207482.41</v>
      </c>
      <c r="AJ116">
        <v>9</v>
      </c>
      <c r="AL116" s="76">
        <f t="shared" si="7"/>
        <v>360830.27</v>
      </c>
      <c r="AM116" s="31">
        <f t="shared" si="8"/>
        <v>16999.469999999998</v>
      </c>
      <c r="AN116" s="21">
        <f t="shared" si="9"/>
        <v>343830.80000000005</v>
      </c>
      <c r="AO116" s="15">
        <f t="shared" si="10"/>
        <v>1834554.5499999998</v>
      </c>
      <c r="AP116" s="16">
        <f t="shared" si="11"/>
        <v>2090909.47</v>
      </c>
      <c r="AQ116" s="26">
        <f t="shared" si="12"/>
        <v>-256354.92000000016</v>
      </c>
    </row>
    <row r="117" spans="1:43">
      <c r="A117" t="s">
        <v>561</v>
      </c>
      <c r="B117" t="s">
        <v>562</v>
      </c>
      <c r="C117" s="71">
        <v>3345</v>
      </c>
      <c r="D117" s="58" t="s">
        <v>1371</v>
      </c>
      <c r="E117" t="s">
        <v>3149</v>
      </c>
      <c r="F117" s="299">
        <v>408440.74</v>
      </c>
      <c r="G117" s="299">
        <v>17680.62</v>
      </c>
      <c r="H117" s="299">
        <v>103057.04</v>
      </c>
      <c r="J117">
        <v>198521.86</v>
      </c>
      <c r="K117">
        <v>379318.69</v>
      </c>
      <c r="O117" s="299">
        <v>28676.799999999999</v>
      </c>
      <c r="Q117" s="299">
        <v>-404</v>
      </c>
      <c r="T117">
        <v>-1279008</v>
      </c>
      <c r="U117">
        <v>2133398.12</v>
      </c>
      <c r="X117" s="299">
        <v>1496520.47</v>
      </c>
      <c r="Z117" s="299">
        <v>1115.5899999999999</v>
      </c>
      <c r="AB117" s="299">
        <v>1910104.2</v>
      </c>
      <c r="AC117" s="299">
        <v>181200</v>
      </c>
      <c r="AD117">
        <v>2342449.8199999998</v>
      </c>
      <c r="AG117">
        <v>855198.96</v>
      </c>
      <c r="AH117">
        <v>166935.45000000001</v>
      </c>
      <c r="AL117" s="76">
        <f t="shared" si="7"/>
        <v>529178.4</v>
      </c>
      <c r="AM117" s="31">
        <f t="shared" si="8"/>
        <v>28272.799999999999</v>
      </c>
      <c r="AN117" s="21">
        <f t="shared" si="9"/>
        <v>500905.60000000003</v>
      </c>
      <c r="AO117" s="15">
        <f t="shared" si="10"/>
        <v>3588940.26</v>
      </c>
      <c r="AP117" s="16">
        <f t="shared" si="11"/>
        <v>3364584.23</v>
      </c>
      <c r="AQ117" s="26">
        <f t="shared" si="12"/>
        <v>224356.0299999998</v>
      </c>
    </row>
    <row r="118" spans="1:43">
      <c r="A118" t="s">
        <v>561</v>
      </c>
      <c r="B118" t="s">
        <v>562</v>
      </c>
      <c r="C118" s="71">
        <v>1431</v>
      </c>
      <c r="D118" s="58" t="s">
        <v>1372</v>
      </c>
      <c r="E118" t="s">
        <v>3150</v>
      </c>
      <c r="F118" s="299">
        <v>250184.42</v>
      </c>
      <c r="G118" s="299">
        <v>0</v>
      </c>
      <c r="H118" s="299">
        <v>41817.78</v>
      </c>
      <c r="J118">
        <v>5</v>
      </c>
      <c r="K118">
        <v>164519.32999999999</v>
      </c>
      <c r="O118" s="299">
        <v>22325</v>
      </c>
      <c r="Q118" s="299">
        <v>504</v>
      </c>
      <c r="T118">
        <v>-1570620.07</v>
      </c>
      <c r="U118">
        <v>1945240.49</v>
      </c>
      <c r="X118" s="299">
        <v>785659.96</v>
      </c>
      <c r="Y118" s="299">
        <v>269200</v>
      </c>
      <c r="Z118" s="299">
        <v>572.67999999999995</v>
      </c>
      <c r="AB118" s="299">
        <v>1073243.75</v>
      </c>
      <c r="AC118" s="299">
        <v>192512</v>
      </c>
      <c r="AD118">
        <v>1446376.75</v>
      </c>
      <c r="AF118">
        <v>2260</v>
      </c>
      <c r="AG118">
        <v>767662.83</v>
      </c>
      <c r="AH118">
        <v>45811.7</v>
      </c>
      <c r="AL118" s="76">
        <f t="shared" si="7"/>
        <v>292002.2</v>
      </c>
      <c r="AM118" s="31">
        <f t="shared" si="8"/>
        <v>22829</v>
      </c>
      <c r="AN118" s="21">
        <f t="shared" si="9"/>
        <v>269173.2</v>
      </c>
      <c r="AO118" s="15">
        <f t="shared" si="10"/>
        <v>2321188.3899999997</v>
      </c>
      <c r="AP118" s="16">
        <f t="shared" si="11"/>
        <v>2262111.2800000003</v>
      </c>
      <c r="AQ118" s="26">
        <f t="shared" si="12"/>
        <v>59077.109999999404</v>
      </c>
    </row>
    <row r="119" spans="1:43">
      <c r="A119" t="s">
        <v>561</v>
      </c>
      <c r="B119" t="s">
        <v>562</v>
      </c>
      <c r="C119" s="71">
        <v>2020</v>
      </c>
      <c r="D119" s="58" t="s">
        <v>1373</v>
      </c>
      <c r="E119" t="s">
        <v>3151</v>
      </c>
      <c r="F119" s="299">
        <v>112458.74</v>
      </c>
      <c r="G119" s="299">
        <v>0</v>
      </c>
      <c r="H119" s="299">
        <v>15863.78</v>
      </c>
      <c r="J119">
        <v>325632.86</v>
      </c>
      <c r="K119">
        <v>153927.91</v>
      </c>
      <c r="O119" s="299">
        <v>7000</v>
      </c>
      <c r="Q119" s="299">
        <v>-1744.5</v>
      </c>
      <c r="T119">
        <v>-1682558.71</v>
      </c>
      <c r="U119">
        <v>2404357.2799999998</v>
      </c>
      <c r="W119" s="299">
        <v>118.96</v>
      </c>
      <c r="X119" s="299">
        <v>864446.41</v>
      </c>
      <c r="Y119" s="299">
        <v>75975</v>
      </c>
      <c r="Z119" s="299">
        <v>298.01</v>
      </c>
      <c r="AB119" s="299">
        <v>1571670</v>
      </c>
      <c r="AC119" s="299">
        <v>114424.79</v>
      </c>
      <c r="AD119">
        <v>1867763.5</v>
      </c>
      <c r="AE119">
        <v>10160</v>
      </c>
      <c r="AF119">
        <v>12832</v>
      </c>
      <c r="AG119">
        <v>736691.35</v>
      </c>
      <c r="AH119">
        <v>118657.1</v>
      </c>
      <c r="AL119" s="76">
        <f t="shared" si="7"/>
        <v>128322.52</v>
      </c>
      <c r="AM119" s="31">
        <f t="shared" si="8"/>
        <v>5255.5</v>
      </c>
      <c r="AN119" s="21">
        <f t="shared" si="9"/>
        <v>123067.02</v>
      </c>
      <c r="AO119" s="15">
        <f t="shared" si="10"/>
        <v>2626933.17</v>
      </c>
      <c r="AP119" s="16">
        <f t="shared" si="11"/>
        <v>2746103.95</v>
      </c>
      <c r="AQ119" s="26">
        <f t="shared" si="12"/>
        <v>-119170.78000000026</v>
      </c>
    </row>
    <row r="120" spans="1:43">
      <c r="A120" t="s">
        <v>561</v>
      </c>
      <c r="B120" t="s">
        <v>562</v>
      </c>
      <c r="C120" s="71">
        <v>3005</v>
      </c>
      <c r="D120" s="58" t="s">
        <v>1374</v>
      </c>
      <c r="E120" t="s">
        <v>3152</v>
      </c>
      <c r="F120" s="299">
        <v>264052.65000000002</v>
      </c>
      <c r="G120" s="299">
        <v>0</v>
      </c>
      <c r="H120" s="299">
        <v>27571.9</v>
      </c>
      <c r="J120">
        <v>7</v>
      </c>
      <c r="K120">
        <v>153125.35</v>
      </c>
      <c r="Q120" s="299">
        <v>-3880.27</v>
      </c>
      <c r="T120">
        <v>-2659248.91</v>
      </c>
      <c r="U120">
        <v>3154007.83</v>
      </c>
      <c r="X120" s="299">
        <v>802222.38</v>
      </c>
      <c r="Y120" s="299">
        <v>89120</v>
      </c>
      <c r="Z120" s="299">
        <v>672.35</v>
      </c>
      <c r="AB120" s="299">
        <v>1273170</v>
      </c>
      <c r="AC120" s="299">
        <v>157200</v>
      </c>
      <c r="AD120">
        <v>1641747.9</v>
      </c>
      <c r="AE120">
        <v>2320</v>
      </c>
      <c r="AF120">
        <v>9384</v>
      </c>
      <c r="AG120">
        <v>658419.96</v>
      </c>
      <c r="AH120">
        <v>56634.62</v>
      </c>
      <c r="AL120" s="76">
        <f t="shared" si="7"/>
        <v>291624.55000000005</v>
      </c>
      <c r="AM120" s="31">
        <f t="shared" si="8"/>
        <v>-3880.27</v>
      </c>
      <c r="AN120" s="21">
        <f t="shared" si="9"/>
        <v>295504.82000000007</v>
      </c>
      <c r="AO120" s="15">
        <f t="shared" si="10"/>
        <v>2322384.73</v>
      </c>
      <c r="AP120" s="16">
        <f t="shared" si="11"/>
        <v>2368506.48</v>
      </c>
      <c r="AQ120" s="26">
        <f t="shared" si="12"/>
        <v>-46121.75</v>
      </c>
    </row>
    <row r="121" spans="1:43">
      <c r="A121" t="s">
        <v>561</v>
      </c>
      <c r="B121" t="s">
        <v>562</v>
      </c>
      <c r="C121" s="71">
        <v>2671</v>
      </c>
      <c r="D121" s="58" t="s">
        <v>1375</v>
      </c>
      <c r="E121" t="s">
        <v>3153</v>
      </c>
      <c r="F121" s="299">
        <v>323890.71000000002</v>
      </c>
      <c r="G121" s="299">
        <v>0</v>
      </c>
      <c r="H121" s="299">
        <v>48152.11</v>
      </c>
      <c r="J121">
        <v>600009.34</v>
      </c>
      <c r="K121">
        <v>236026.73</v>
      </c>
      <c r="O121" s="299">
        <v>14550</v>
      </c>
      <c r="P121" s="299">
        <v>251395</v>
      </c>
      <c r="Q121" s="299">
        <v>199</v>
      </c>
      <c r="T121">
        <v>-1090982.8500000001</v>
      </c>
      <c r="U121">
        <v>2272032.2400000002</v>
      </c>
      <c r="X121" s="299">
        <v>957045.42</v>
      </c>
      <c r="Z121" s="299">
        <v>956</v>
      </c>
      <c r="AB121" s="299">
        <v>1115047.6000000001</v>
      </c>
      <c r="AC121" s="299">
        <v>86400</v>
      </c>
      <c r="AD121">
        <v>1300145.6000000001</v>
      </c>
      <c r="AE121">
        <v>2786</v>
      </c>
      <c r="AG121">
        <v>906351.43</v>
      </c>
      <c r="AH121">
        <v>189280.49</v>
      </c>
      <c r="AL121" s="76">
        <f t="shared" si="7"/>
        <v>372042.82</v>
      </c>
      <c r="AM121" s="31">
        <f t="shared" si="8"/>
        <v>266144</v>
      </c>
      <c r="AN121" s="21">
        <f t="shared" si="9"/>
        <v>105898.82</v>
      </c>
      <c r="AO121" s="15">
        <f t="shared" si="10"/>
        <v>2159449.02</v>
      </c>
      <c r="AP121" s="16">
        <f t="shared" si="11"/>
        <v>2398563.5200000005</v>
      </c>
      <c r="AQ121" s="26">
        <f t="shared" si="12"/>
        <v>-239114.50000000047</v>
      </c>
    </row>
    <row r="122" spans="1:43">
      <c r="A122" t="s">
        <v>561</v>
      </c>
      <c r="B122" t="s">
        <v>562</v>
      </c>
      <c r="C122" s="71">
        <v>1913</v>
      </c>
      <c r="D122" s="58" t="s">
        <v>1376</v>
      </c>
      <c r="E122" t="s">
        <v>3154</v>
      </c>
      <c r="F122" s="299">
        <v>92947.35</v>
      </c>
      <c r="G122" s="299">
        <v>0</v>
      </c>
      <c r="H122" s="299">
        <v>213523.11</v>
      </c>
      <c r="J122">
        <v>253430.5</v>
      </c>
      <c r="K122">
        <v>46438.94</v>
      </c>
      <c r="O122" s="299">
        <v>5938.89</v>
      </c>
      <c r="Q122" s="299">
        <v>705</v>
      </c>
      <c r="T122">
        <v>-922934.93</v>
      </c>
      <c r="U122">
        <v>1679735.01</v>
      </c>
      <c r="X122" s="299">
        <v>703990.99</v>
      </c>
      <c r="Y122" s="299">
        <v>29880</v>
      </c>
      <c r="Z122" s="299">
        <v>361.48</v>
      </c>
      <c r="AB122" s="299">
        <v>526320</v>
      </c>
      <c r="AC122" s="299">
        <v>194046</v>
      </c>
      <c r="AD122">
        <v>837009.63</v>
      </c>
      <c r="AE122">
        <v>1920</v>
      </c>
      <c r="AF122">
        <v>4232</v>
      </c>
      <c r="AG122">
        <v>518071.38</v>
      </c>
      <c r="AH122">
        <v>250469.53</v>
      </c>
      <c r="AL122" s="76">
        <f t="shared" si="7"/>
        <v>306470.45999999996</v>
      </c>
      <c r="AM122" s="31">
        <f t="shared" si="8"/>
        <v>6643.89</v>
      </c>
      <c r="AN122" s="21">
        <f t="shared" si="9"/>
        <v>299826.56999999995</v>
      </c>
      <c r="AO122" s="15">
        <f t="shared" si="10"/>
        <v>1454598.47</v>
      </c>
      <c r="AP122" s="16">
        <f t="shared" si="11"/>
        <v>1611702.54</v>
      </c>
      <c r="AQ122" s="26">
        <f t="shared" si="12"/>
        <v>-157104.07000000007</v>
      </c>
    </row>
    <row r="123" spans="1:43">
      <c r="A123" t="s">
        <v>561</v>
      </c>
      <c r="B123" t="s">
        <v>562</v>
      </c>
      <c r="C123" s="71">
        <v>2409</v>
      </c>
      <c r="D123" s="58" t="s">
        <v>1377</v>
      </c>
      <c r="E123" t="s">
        <v>3155</v>
      </c>
      <c r="F123" s="299">
        <v>241216.25</v>
      </c>
      <c r="G123" s="299">
        <v>0</v>
      </c>
      <c r="H123" s="299">
        <v>39380.35</v>
      </c>
      <c r="J123">
        <v>-26831.83</v>
      </c>
      <c r="K123">
        <v>137669.19</v>
      </c>
      <c r="O123" s="299">
        <v>21200</v>
      </c>
      <c r="Q123" s="299">
        <v>650.61</v>
      </c>
      <c r="T123">
        <v>-1059736.8999999999</v>
      </c>
      <c r="U123">
        <v>1611506.92</v>
      </c>
      <c r="X123" s="299">
        <v>771895.48</v>
      </c>
      <c r="Y123" s="299">
        <v>40080</v>
      </c>
      <c r="Z123" s="299">
        <v>906.23</v>
      </c>
      <c r="AB123" s="299">
        <v>1174560</v>
      </c>
      <c r="AC123" s="299">
        <v>205677.13</v>
      </c>
      <c r="AD123">
        <v>1499876</v>
      </c>
      <c r="AG123">
        <v>761422.43</v>
      </c>
      <c r="AH123">
        <v>114007.08</v>
      </c>
      <c r="AL123" s="76">
        <f t="shared" si="7"/>
        <v>280596.59999999998</v>
      </c>
      <c r="AM123" s="31">
        <f t="shared" si="8"/>
        <v>21850.61</v>
      </c>
      <c r="AN123" s="21">
        <f t="shared" si="9"/>
        <v>258745.99</v>
      </c>
      <c r="AO123" s="15">
        <f t="shared" si="10"/>
        <v>2193118.84</v>
      </c>
      <c r="AP123" s="16">
        <f t="shared" si="11"/>
        <v>2375305.5100000002</v>
      </c>
      <c r="AQ123" s="26">
        <f t="shared" si="12"/>
        <v>-182186.67000000039</v>
      </c>
    </row>
    <row r="124" spans="1:43">
      <c r="A124" t="s">
        <v>561</v>
      </c>
      <c r="B124" t="s">
        <v>562</v>
      </c>
      <c r="C124" s="71">
        <v>1702</v>
      </c>
      <c r="D124" s="58" t="s">
        <v>1378</v>
      </c>
      <c r="E124" t="s">
        <v>3156</v>
      </c>
      <c r="F124" s="299">
        <v>189548.72</v>
      </c>
      <c r="G124" s="299">
        <v>83864.460000000006</v>
      </c>
      <c r="H124" s="299">
        <v>279608.68</v>
      </c>
      <c r="J124">
        <v>-12177.14</v>
      </c>
      <c r="K124">
        <v>515854.03</v>
      </c>
      <c r="N124" s="299">
        <v>59800</v>
      </c>
      <c r="O124" s="299">
        <v>4000</v>
      </c>
      <c r="Q124" s="299">
        <v>1512.34</v>
      </c>
      <c r="S124">
        <v>180366.51</v>
      </c>
      <c r="T124">
        <v>-5872.3</v>
      </c>
      <c r="U124">
        <v>667875.67000000004</v>
      </c>
      <c r="X124" s="299">
        <v>810926.43</v>
      </c>
      <c r="Y124" s="299">
        <v>157000</v>
      </c>
      <c r="Z124" s="299">
        <v>1129.03</v>
      </c>
      <c r="AB124" s="299">
        <v>213025.9</v>
      </c>
      <c r="AC124" s="299">
        <v>140662</v>
      </c>
      <c r="AD124">
        <v>549905.9</v>
      </c>
      <c r="AE124">
        <v>3800</v>
      </c>
      <c r="AF124">
        <v>13024</v>
      </c>
      <c r="AG124">
        <v>536926.29</v>
      </c>
      <c r="AH124">
        <v>70070.64</v>
      </c>
      <c r="AL124" s="76">
        <f t="shared" si="7"/>
        <v>553021.86</v>
      </c>
      <c r="AM124" s="31">
        <f t="shared" si="8"/>
        <v>65312.34</v>
      </c>
      <c r="AN124" s="21">
        <f t="shared" si="9"/>
        <v>487709.52</v>
      </c>
      <c r="AO124" s="15">
        <f t="shared" si="10"/>
        <v>1322743.3600000001</v>
      </c>
      <c r="AP124" s="16">
        <f t="shared" si="11"/>
        <v>1173726.8299999998</v>
      </c>
      <c r="AQ124" s="26">
        <f t="shared" si="12"/>
        <v>149016.53000000026</v>
      </c>
    </row>
    <row r="125" spans="1:43">
      <c r="A125" t="s">
        <v>561</v>
      </c>
      <c r="B125" t="s">
        <v>562</v>
      </c>
      <c r="C125" s="71">
        <v>2179</v>
      </c>
      <c r="D125" s="58" t="s">
        <v>1379</v>
      </c>
      <c r="E125" t="s">
        <v>3157</v>
      </c>
      <c r="F125" s="299">
        <v>197525.98</v>
      </c>
      <c r="G125" s="299">
        <v>0</v>
      </c>
      <c r="H125" s="299">
        <v>46622.65</v>
      </c>
      <c r="J125">
        <v>588498.80000000005</v>
      </c>
      <c r="K125">
        <v>280369.43</v>
      </c>
      <c r="L125">
        <v>1</v>
      </c>
      <c r="O125" s="299">
        <v>440</v>
      </c>
      <c r="Q125" s="299">
        <v>-1754.37</v>
      </c>
      <c r="T125">
        <v>552998.77</v>
      </c>
      <c r="U125">
        <v>654977.96</v>
      </c>
      <c r="X125" s="299">
        <v>827425.32</v>
      </c>
      <c r="Y125" s="299">
        <v>217000</v>
      </c>
      <c r="Z125" s="299">
        <v>529.84</v>
      </c>
      <c r="AB125" s="299">
        <v>780564.88</v>
      </c>
      <c r="AC125" s="299">
        <v>139200</v>
      </c>
      <c r="AD125">
        <v>1153000.3600000001</v>
      </c>
      <c r="AE125">
        <v>6320</v>
      </c>
      <c r="AF125">
        <v>2968</v>
      </c>
      <c r="AG125">
        <v>613604.25</v>
      </c>
      <c r="AH125">
        <v>282471.93</v>
      </c>
      <c r="AL125" s="76">
        <f t="shared" si="7"/>
        <v>244148.63</v>
      </c>
      <c r="AM125" s="31">
        <f t="shared" si="8"/>
        <v>-1314.37</v>
      </c>
      <c r="AN125" s="21">
        <f t="shared" si="9"/>
        <v>245463</v>
      </c>
      <c r="AO125" s="15">
        <f t="shared" si="10"/>
        <v>1964720.04</v>
      </c>
      <c r="AP125" s="16">
        <f t="shared" si="11"/>
        <v>2058364.54</v>
      </c>
      <c r="AQ125" s="26">
        <f t="shared" si="12"/>
        <v>-93644.5</v>
      </c>
    </row>
    <row r="126" spans="1:43">
      <c r="A126" t="s">
        <v>565</v>
      </c>
      <c r="B126" t="s">
        <v>566</v>
      </c>
      <c r="C126" s="71">
        <v>3793</v>
      </c>
      <c r="D126" s="58" t="s">
        <v>1380</v>
      </c>
      <c r="E126" t="s">
        <v>3158</v>
      </c>
      <c r="F126" s="299">
        <v>374320.62</v>
      </c>
      <c r="G126" s="299">
        <v>0</v>
      </c>
      <c r="H126" s="299">
        <v>224136.99</v>
      </c>
      <c r="J126">
        <v>172265.44</v>
      </c>
      <c r="K126">
        <v>124894.15</v>
      </c>
      <c r="O126" s="299">
        <v>17000</v>
      </c>
      <c r="Q126" s="299">
        <v>387.17</v>
      </c>
      <c r="T126">
        <v>-2162761.71</v>
      </c>
      <c r="U126">
        <v>3175397.16</v>
      </c>
      <c r="X126" s="299">
        <v>1199753.18</v>
      </c>
      <c r="Y126" s="299">
        <v>460000</v>
      </c>
      <c r="Z126" s="299">
        <v>1129.33</v>
      </c>
      <c r="AB126" s="299">
        <v>1850880</v>
      </c>
      <c r="AD126">
        <v>2362127</v>
      </c>
      <c r="AG126">
        <v>1061126.7</v>
      </c>
      <c r="AH126">
        <v>222914.23</v>
      </c>
      <c r="AL126" s="76">
        <f t="shared" si="7"/>
        <v>598457.61</v>
      </c>
      <c r="AM126" s="31">
        <f t="shared" si="8"/>
        <v>17387.169999999998</v>
      </c>
      <c r="AN126" s="21">
        <f t="shared" si="9"/>
        <v>581070.43999999994</v>
      </c>
      <c r="AO126" s="15">
        <f t="shared" si="10"/>
        <v>3511762.51</v>
      </c>
      <c r="AP126" s="16">
        <f t="shared" si="11"/>
        <v>3646167.93</v>
      </c>
      <c r="AQ126" s="26">
        <f t="shared" si="12"/>
        <v>-134405.42000000039</v>
      </c>
    </row>
    <row r="127" spans="1:43">
      <c r="A127" t="s">
        <v>565</v>
      </c>
      <c r="B127" t="s">
        <v>566</v>
      </c>
      <c r="C127" s="71">
        <v>1435</v>
      </c>
      <c r="D127" s="58" t="s">
        <v>1381</v>
      </c>
      <c r="E127" t="s">
        <v>3159</v>
      </c>
      <c r="F127" s="299">
        <v>254905.9</v>
      </c>
      <c r="G127" s="299">
        <v>7000</v>
      </c>
      <c r="H127" s="299">
        <v>114705.44</v>
      </c>
      <c r="J127">
        <v>92343.17</v>
      </c>
      <c r="K127">
        <v>86399.9</v>
      </c>
      <c r="O127" s="299">
        <v>0</v>
      </c>
      <c r="Q127" s="299">
        <v>0</v>
      </c>
      <c r="T127">
        <v>-747248.99</v>
      </c>
      <c r="U127">
        <v>1191484.79</v>
      </c>
      <c r="X127" s="299">
        <v>809028.68</v>
      </c>
      <c r="Y127" s="299">
        <v>46200</v>
      </c>
      <c r="Z127" s="299">
        <v>605.75</v>
      </c>
      <c r="AB127" s="299">
        <v>922600</v>
      </c>
      <c r="AC127" s="299">
        <v>128995</v>
      </c>
      <c r="AD127">
        <v>1447934</v>
      </c>
      <c r="AE127">
        <v>960</v>
      </c>
      <c r="AF127">
        <v>2808</v>
      </c>
      <c r="AG127">
        <v>306372.14</v>
      </c>
      <c r="AH127">
        <v>38236.68</v>
      </c>
      <c r="AL127" s="76">
        <f t="shared" si="7"/>
        <v>376611.33999999997</v>
      </c>
      <c r="AM127" s="31">
        <f t="shared" si="8"/>
        <v>0</v>
      </c>
      <c r="AN127" s="21">
        <f t="shared" si="9"/>
        <v>376611.33999999997</v>
      </c>
      <c r="AO127" s="15">
        <f t="shared" si="10"/>
        <v>1907429.4300000002</v>
      </c>
      <c r="AP127" s="16">
        <f t="shared" si="11"/>
        <v>1796310.82</v>
      </c>
      <c r="AQ127" s="26">
        <f t="shared" si="12"/>
        <v>111118.6100000001</v>
      </c>
    </row>
    <row r="128" spans="1:43">
      <c r="A128" t="s">
        <v>565</v>
      </c>
      <c r="B128" t="s">
        <v>566</v>
      </c>
      <c r="C128" s="71">
        <v>1980</v>
      </c>
      <c r="D128" s="58" t="s">
        <v>1382</v>
      </c>
      <c r="E128" t="s">
        <v>3160</v>
      </c>
      <c r="F128" s="299">
        <v>474339.34</v>
      </c>
      <c r="G128" s="299">
        <v>0</v>
      </c>
      <c r="H128" s="299">
        <v>304581.09000000003</v>
      </c>
      <c r="J128">
        <v>2216692.14</v>
      </c>
      <c r="K128">
        <v>118034.3</v>
      </c>
      <c r="O128" s="299">
        <v>4500</v>
      </c>
      <c r="Q128" s="299">
        <v>0</v>
      </c>
      <c r="T128">
        <v>2201666.79</v>
      </c>
      <c r="U128">
        <v>918887.6</v>
      </c>
      <c r="X128" s="299">
        <v>957768</v>
      </c>
      <c r="Y128" s="299">
        <v>63919</v>
      </c>
      <c r="Z128" s="299">
        <v>1526.6</v>
      </c>
      <c r="AB128" s="299">
        <v>1667190</v>
      </c>
      <c r="AC128" s="299">
        <v>136080</v>
      </c>
      <c r="AD128">
        <v>2207845</v>
      </c>
      <c r="AE128">
        <v>800</v>
      </c>
      <c r="AF128">
        <v>1760</v>
      </c>
      <c r="AG128">
        <v>434040.54</v>
      </c>
      <c r="AH128">
        <v>193445.58</v>
      </c>
      <c r="AL128" s="76">
        <f t="shared" si="7"/>
        <v>778920.43</v>
      </c>
      <c r="AM128" s="31">
        <f t="shared" si="8"/>
        <v>4500</v>
      </c>
      <c r="AN128" s="21">
        <f t="shared" si="9"/>
        <v>774420.43</v>
      </c>
      <c r="AO128" s="15">
        <f t="shared" si="10"/>
        <v>2826483.6</v>
      </c>
      <c r="AP128" s="16">
        <f t="shared" si="11"/>
        <v>2837891.12</v>
      </c>
      <c r="AQ128" s="26">
        <f t="shared" si="12"/>
        <v>-11407.520000000019</v>
      </c>
    </row>
    <row r="129" spans="1:43">
      <c r="A129" t="s">
        <v>565</v>
      </c>
      <c r="B129" t="s">
        <v>566</v>
      </c>
      <c r="C129" s="71">
        <v>2225</v>
      </c>
      <c r="D129" s="58" t="s">
        <v>1383</v>
      </c>
      <c r="E129" t="s">
        <v>3161</v>
      </c>
      <c r="F129" s="299">
        <v>253684.46</v>
      </c>
      <c r="G129" s="299">
        <v>0</v>
      </c>
      <c r="H129" s="299">
        <v>47213.35</v>
      </c>
      <c r="J129">
        <v>88440.65</v>
      </c>
      <c r="K129">
        <v>151325.37</v>
      </c>
      <c r="O129" s="299">
        <v>5000</v>
      </c>
      <c r="Q129" s="299">
        <v>1247.76</v>
      </c>
      <c r="T129">
        <v>-1299691.8</v>
      </c>
      <c r="U129">
        <v>1855787.89</v>
      </c>
      <c r="X129" s="299">
        <v>965622.2</v>
      </c>
      <c r="Y129" s="299">
        <v>272750</v>
      </c>
      <c r="Z129" s="299">
        <v>686.91</v>
      </c>
      <c r="AB129" s="299">
        <v>1350200</v>
      </c>
      <c r="AC129" s="299">
        <v>56700</v>
      </c>
      <c r="AD129">
        <v>1755761</v>
      </c>
      <c r="AE129">
        <v>2880</v>
      </c>
      <c r="AF129">
        <v>3936</v>
      </c>
      <c r="AG129">
        <v>771579.55</v>
      </c>
      <c r="AH129">
        <v>133482.57999999999</v>
      </c>
      <c r="AL129" s="76">
        <f t="shared" si="7"/>
        <v>300897.81</v>
      </c>
      <c r="AM129" s="31">
        <f t="shared" si="8"/>
        <v>6247.76</v>
      </c>
      <c r="AN129" s="21">
        <f t="shared" si="9"/>
        <v>294650.05</v>
      </c>
      <c r="AO129" s="15">
        <f t="shared" si="10"/>
        <v>2645959.11</v>
      </c>
      <c r="AP129" s="16">
        <f t="shared" si="11"/>
        <v>2667639.13</v>
      </c>
      <c r="AQ129" s="26">
        <f t="shared" si="12"/>
        <v>-21680.020000000019</v>
      </c>
    </row>
    <row r="130" spans="1:43">
      <c r="A130" t="s">
        <v>565</v>
      </c>
      <c r="B130" t="s">
        <v>566</v>
      </c>
      <c r="C130" s="71">
        <v>2531</v>
      </c>
      <c r="D130" s="58" t="s">
        <v>1384</v>
      </c>
      <c r="E130" t="s">
        <v>3162</v>
      </c>
      <c r="F130" s="299">
        <v>372059.36</v>
      </c>
      <c r="G130" s="299">
        <v>0</v>
      </c>
      <c r="H130" s="299">
        <v>83075.570000000007</v>
      </c>
      <c r="J130">
        <v>320240.59999999998</v>
      </c>
      <c r="K130">
        <v>223682.58</v>
      </c>
      <c r="O130" s="299">
        <v>0</v>
      </c>
      <c r="Q130" s="299">
        <v>0</v>
      </c>
      <c r="T130">
        <v>-666036.57999999996</v>
      </c>
      <c r="U130">
        <v>1498231.3</v>
      </c>
      <c r="X130" s="299">
        <v>1245934.8799999999</v>
      </c>
      <c r="Y130" s="299">
        <v>25800</v>
      </c>
      <c r="Z130" s="299">
        <v>429.08</v>
      </c>
      <c r="AB130" s="299">
        <v>1308410</v>
      </c>
      <c r="AD130">
        <v>1741620</v>
      </c>
      <c r="AE130">
        <v>160</v>
      </c>
      <c r="AF130">
        <v>536</v>
      </c>
      <c r="AG130">
        <v>516304.26</v>
      </c>
      <c r="AH130">
        <v>155090.31</v>
      </c>
      <c r="AL130" s="76">
        <f t="shared" si="7"/>
        <v>455134.93</v>
      </c>
      <c r="AM130" s="31">
        <f t="shared" si="8"/>
        <v>0</v>
      </c>
      <c r="AN130" s="21">
        <f t="shared" si="9"/>
        <v>455134.93</v>
      </c>
      <c r="AO130" s="15">
        <f t="shared" si="10"/>
        <v>2580573.96</v>
      </c>
      <c r="AP130" s="16">
        <f t="shared" si="11"/>
        <v>2413710.5699999998</v>
      </c>
      <c r="AQ130" s="26">
        <f t="shared" si="12"/>
        <v>166863.39000000013</v>
      </c>
    </row>
    <row r="131" spans="1:43">
      <c r="A131" t="s">
        <v>565</v>
      </c>
      <c r="B131" t="s">
        <v>566</v>
      </c>
      <c r="C131" s="71">
        <v>3452</v>
      </c>
      <c r="D131" s="58" t="s">
        <v>1385</v>
      </c>
      <c r="E131" t="s">
        <v>3163</v>
      </c>
      <c r="F131" s="299">
        <v>485543.75</v>
      </c>
      <c r="H131" s="299">
        <v>94733.79</v>
      </c>
      <c r="J131">
        <v>295145.51</v>
      </c>
      <c r="K131">
        <v>23654.21</v>
      </c>
      <c r="Q131" s="299">
        <v>0</v>
      </c>
      <c r="T131">
        <v>-1361021.17</v>
      </c>
      <c r="U131">
        <v>2202136.4300000002</v>
      </c>
      <c r="X131" s="299">
        <v>968984.26</v>
      </c>
      <c r="Y131" s="299">
        <v>283500</v>
      </c>
      <c r="Z131" s="299">
        <v>1341.91</v>
      </c>
      <c r="AB131" s="299">
        <v>1678031</v>
      </c>
      <c r="AD131">
        <v>2122673</v>
      </c>
      <c r="AF131">
        <v>6796</v>
      </c>
      <c r="AG131">
        <v>610856.4</v>
      </c>
      <c r="AH131">
        <v>133569.76999999999</v>
      </c>
      <c r="AL131" s="76">
        <f t="shared" si="7"/>
        <v>580277.54</v>
      </c>
      <c r="AM131" s="31">
        <f t="shared" si="8"/>
        <v>0</v>
      </c>
      <c r="AN131" s="21">
        <f t="shared" si="9"/>
        <v>580277.54</v>
      </c>
      <c r="AO131" s="15">
        <f t="shared" si="10"/>
        <v>2931857.17</v>
      </c>
      <c r="AP131" s="16">
        <f t="shared" si="11"/>
        <v>2873895.17</v>
      </c>
      <c r="AQ131" s="26">
        <f t="shared" si="12"/>
        <v>57962</v>
      </c>
    </row>
    <row r="132" spans="1:43">
      <c r="A132" t="s">
        <v>565</v>
      </c>
      <c r="B132" t="s">
        <v>566</v>
      </c>
      <c r="C132" s="71">
        <v>3453</v>
      </c>
      <c r="D132" s="58" t="s">
        <v>1386</v>
      </c>
      <c r="E132" t="s">
        <v>3164</v>
      </c>
      <c r="F132" s="299">
        <v>518494.66</v>
      </c>
      <c r="G132" s="299">
        <v>0</v>
      </c>
      <c r="H132" s="299">
        <v>5558.24</v>
      </c>
      <c r="J132">
        <v>2070145.54</v>
      </c>
      <c r="K132">
        <v>515917.54</v>
      </c>
      <c r="O132" s="299">
        <v>48350</v>
      </c>
      <c r="Q132" s="299">
        <v>2430</v>
      </c>
      <c r="T132">
        <v>2831754.61</v>
      </c>
      <c r="U132">
        <v>655276.54</v>
      </c>
      <c r="X132" s="299">
        <v>961430.36</v>
      </c>
      <c r="Y132" s="299">
        <v>110000</v>
      </c>
      <c r="Z132" s="299">
        <v>1277.6300000000001</v>
      </c>
      <c r="AB132" s="299">
        <v>1550300</v>
      </c>
      <c r="AC132" s="299">
        <v>149820</v>
      </c>
      <c r="AD132">
        <v>2108042</v>
      </c>
      <c r="AE132">
        <v>2080</v>
      </c>
      <c r="AF132">
        <v>7960</v>
      </c>
      <c r="AG132">
        <v>641118.19999999995</v>
      </c>
      <c r="AH132">
        <v>441322.96</v>
      </c>
      <c r="AL132" s="76">
        <f t="shared" si="7"/>
        <v>524052.89999999997</v>
      </c>
      <c r="AM132" s="31">
        <f t="shared" si="8"/>
        <v>50780</v>
      </c>
      <c r="AN132" s="21">
        <f t="shared" si="9"/>
        <v>473272.89999999997</v>
      </c>
      <c r="AO132" s="15">
        <f t="shared" si="10"/>
        <v>2772827.9899999998</v>
      </c>
      <c r="AP132" s="16">
        <f t="shared" si="11"/>
        <v>3200523.16</v>
      </c>
      <c r="AQ132" s="26">
        <f t="shared" si="12"/>
        <v>-427695.17000000039</v>
      </c>
    </row>
    <row r="133" spans="1:43">
      <c r="A133" t="s">
        <v>565</v>
      </c>
      <c r="B133" t="s">
        <v>566</v>
      </c>
      <c r="C133" s="71">
        <v>3635</v>
      </c>
      <c r="D133" s="58" t="s">
        <v>1387</v>
      </c>
      <c r="E133" t="s">
        <v>3165</v>
      </c>
      <c r="F133" s="299">
        <v>485943.09</v>
      </c>
      <c r="G133" s="299">
        <v>39900</v>
      </c>
      <c r="H133" s="299">
        <v>174424.97</v>
      </c>
      <c r="J133">
        <v>1284509.5900000001</v>
      </c>
      <c r="K133">
        <v>130956.7</v>
      </c>
      <c r="O133" s="299">
        <v>40000</v>
      </c>
      <c r="Q133" s="299">
        <v>3405.62</v>
      </c>
      <c r="T133">
        <v>37760.18</v>
      </c>
      <c r="U133">
        <v>1904716.16</v>
      </c>
      <c r="X133" s="299">
        <v>1385145.24</v>
      </c>
      <c r="Z133" s="299">
        <v>1576.82</v>
      </c>
      <c r="AB133" s="299">
        <v>1306320</v>
      </c>
      <c r="AC133" s="299">
        <v>450</v>
      </c>
      <c r="AD133">
        <v>1718198</v>
      </c>
      <c r="AG133">
        <v>666220.29</v>
      </c>
      <c r="AH133">
        <v>179221.38</v>
      </c>
      <c r="AL133" s="76">
        <f t="shared" ref="AL133:AL154" si="13">SUM(F133:I133)</f>
        <v>700268.06</v>
      </c>
      <c r="AM133" s="31">
        <f t="shared" ref="AM133:AM154" si="14">SUM(N133:Q133)</f>
        <v>43405.62</v>
      </c>
      <c r="AN133" s="21">
        <f t="shared" ref="AN133:AN154" si="15">AL133-AM133</f>
        <v>656862.44000000006</v>
      </c>
      <c r="AO133" s="15">
        <f t="shared" ref="AO133:AO154" si="16">SUM(V133:AC133)</f>
        <v>2693492.06</v>
      </c>
      <c r="AP133" s="16">
        <f t="shared" ref="AP133:AP154" si="17">SUM(AD133:AK133)</f>
        <v>2563639.67</v>
      </c>
      <c r="AQ133" s="26">
        <f t="shared" ref="AQ133:AQ154" si="18">AO133-AP133</f>
        <v>129852.39000000013</v>
      </c>
    </row>
    <row r="134" spans="1:43">
      <c r="A134" t="s">
        <v>565</v>
      </c>
      <c r="B134" t="s">
        <v>566</v>
      </c>
      <c r="C134" s="71">
        <v>4256</v>
      </c>
      <c r="D134" s="58" t="s">
        <v>1388</v>
      </c>
      <c r="E134" t="s">
        <v>3166</v>
      </c>
      <c r="F134" s="299">
        <v>453809.22</v>
      </c>
      <c r="G134" s="299">
        <v>0</v>
      </c>
      <c r="H134" s="299">
        <v>206128.18</v>
      </c>
      <c r="J134">
        <v>221858.63</v>
      </c>
      <c r="K134">
        <v>344276.45</v>
      </c>
      <c r="Q134" s="299">
        <v>-50</v>
      </c>
      <c r="T134">
        <v>-1267603.1499999999</v>
      </c>
      <c r="U134">
        <v>2482221.21</v>
      </c>
      <c r="X134" s="299">
        <v>1077221.3</v>
      </c>
      <c r="Y134" s="299">
        <v>558586.51</v>
      </c>
      <c r="Z134" s="299">
        <v>1318.07</v>
      </c>
      <c r="AB134" s="299">
        <v>1506970</v>
      </c>
      <c r="AC134" s="299">
        <v>11800</v>
      </c>
      <c r="AD134">
        <v>2023895</v>
      </c>
      <c r="AE134">
        <v>480</v>
      </c>
      <c r="AF134">
        <v>3360</v>
      </c>
      <c r="AG134">
        <v>899515.52</v>
      </c>
      <c r="AH134">
        <v>207140.94</v>
      </c>
      <c r="AI134">
        <v>10000</v>
      </c>
      <c r="AL134" s="76">
        <f t="shared" si="13"/>
        <v>659937.39999999991</v>
      </c>
      <c r="AM134" s="31">
        <f t="shared" si="14"/>
        <v>-50</v>
      </c>
      <c r="AN134" s="21">
        <f t="shared" si="15"/>
        <v>659987.39999999991</v>
      </c>
      <c r="AO134" s="15">
        <f t="shared" si="16"/>
        <v>3155895.88</v>
      </c>
      <c r="AP134" s="16">
        <f t="shared" si="17"/>
        <v>3144391.46</v>
      </c>
      <c r="AQ134" s="26">
        <f t="shared" si="18"/>
        <v>11504.419999999925</v>
      </c>
    </row>
    <row r="135" spans="1:43">
      <c r="A135" t="s">
        <v>569</v>
      </c>
      <c r="B135" t="s">
        <v>570</v>
      </c>
      <c r="C135" s="71">
        <v>2177</v>
      </c>
      <c r="D135" s="58" t="s">
        <v>1389</v>
      </c>
      <c r="E135" t="s">
        <v>3167</v>
      </c>
      <c r="F135" s="299">
        <v>244743.96</v>
      </c>
      <c r="G135" s="299">
        <v>0</v>
      </c>
      <c r="H135" s="299">
        <v>127467.9</v>
      </c>
      <c r="J135">
        <v>601109.68000000005</v>
      </c>
      <c r="K135">
        <v>48919.29</v>
      </c>
      <c r="Q135" s="299">
        <v>1878</v>
      </c>
      <c r="T135">
        <v>-2142285.2799999998</v>
      </c>
      <c r="U135">
        <v>3637434.23</v>
      </c>
      <c r="X135" s="299">
        <v>644963.87</v>
      </c>
      <c r="Y135" s="299">
        <v>140000</v>
      </c>
      <c r="Z135" s="299">
        <v>984.25</v>
      </c>
      <c r="AB135" s="299">
        <v>1279200</v>
      </c>
      <c r="AC135" s="299">
        <v>95200</v>
      </c>
      <c r="AD135">
        <v>1521981</v>
      </c>
      <c r="AF135">
        <v>1888</v>
      </c>
      <c r="AG135">
        <v>954680.6</v>
      </c>
      <c r="AH135">
        <v>156584.64000000001</v>
      </c>
      <c r="AL135" s="76">
        <f t="shared" si="13"/>
        <v>372211.86</v>
      </c>
      <c r="AM135" s="31">
        <f t="shared" si="14"/>
        <v>1878</v>
      </c>
      <c r="AN135" s="21">
        <f t="shared" si="15"/>
        <v>370333.86</v>
      </c>
      <c r="AO135" s="15">
        <f t="shared" si="16"/>
        <v>2160348.12</v>
      </c>
      <c r="AP135" s="16">
        <f t="shared" si="17"/>
        <v>2635134.2400000002</v>
      </c>
      <c r="AQ135" s="26">
        <f t="shared" si="18"/>
        <v>-474786.12000000011</v>
      </c>
    </row>
    <row r="136" spans="1:43">
      <c r="A136" t="s">
        <v>569</v>
      </c>
      <c r="B136" t="s">
        <v>570</v>
      </c>
      <c r="C136" s="71">
        <v>3300</v>
      </c>
      <c r="D136" s="58" t="s">
        <v>1390</v>
      </c>
      <c r="E136" t="s">
        <v>3168</v>
      </c>
      <c r="F136" s="299">
        <v>249614.15</v>
      </c>
      <c r="G136" s="299">
        <v>28930</v>
      </c>
      <c r="H136" s="299">
        <v>357170.04</v>
      </c>
      <c r="J136">
        <v>2214264.2000000002</v>
      </c>
      <c r="K136">
        <v>162935.93</v>
      </c>
      <c r="Q136" s="299">
        <v>0</v>
      </c>
      <c r="T136">
        <v>2755107.99</v>
      </c>
      <c r="U136">
        <v>364715.82</v>
      </c>
      <c r="X136" s="299">
        <v>981933.18</v>
      </c>
      <c r="Z136" s="299">
        <v>1108.8499999999999</v>
      </c>
      <c r="AB136" s="299">
        <v>1055280</v>
      </c>
      <c r="AC136" s="299">
        <v>52800</v>
      </c>
      <c r="AD136">
        <v>1198414.8</v>
      </c>
      <c r="AF136">
        <v>14840</v>
      </c>
      <c r="AG136">
        <v>745527.35</v>
      </c>
      <c r="AH136">
        <v>239249.37</v>
      </c>
      <c r="AL136" s="76">
        <f t="shared" si="13"/>
        <v>635714.18999999994</v>
      </c>
      <c r="AM136" s="31">
        <f t="shared" si="14"/>
        <v>0</v>
      </c>
      <c r="AN136" s="21">
        <f t="shared" si="15"/>
        <v>635714.18999999994</v>
      </c>
      <c r="AO136" s="15">
        <f t="shared" si="16"/>
        <v>2091122.03</v>
      </c>
      <c r="AP136" s="16">
        <f t="shared" si="17"/>
        <v>2198031.52</v>
      </c>
      <c r="AQ136" s="26">
        <f t="shared" si="18"/>
        <v>-106909.48999999999</v>
      </c>
    </row>
    <row r="137" spans="1:43">
      <c r="A137" t="s">
        <v>569</v>
      </c>
      <c r="B137" t="s">
        <v>570</v>
      </c>
      <c r="C137" s="71">
        <v>1172</v>
      </c>
      <c r="D137" s="58" t="s">
        <v>1391</v>
      </c>
      <c r="E137" t="s">
        <v>3169</v>
      </c>
      <c r="F137" s="299">
        <v>420512.79</v>
      </c>
      <c r="G137" s="299">
        <v>0</v>
      </c>
      <c r="H137" s="299">
        <v>216528.76</v>
      </c>
      <c r="J137">
        <v>86437.72</v>
      </c>
      <c r="K137">
        <v>336425.22</v>
      </c>
      <c r="Q137" s="299">
        <v>503</v>
      </c>
      <c r="T137">
        <v>428525.4</v>
      </c>
      <c r="U137">
        <v>431249.19</v>
      </c>
      <c r="X137" s="299">
        <v>446646.39</v>
      </c>
      <c r="Z137" s="299">
        <v>1018.07</v>
      </c>
      <c r="AC137" s="299">
        <v>344031</v>
      </c>
      <c r="AD137">
        <v>330472</v>
      </c>
      <c r="AG137">
        <v>261559.56</v>
      </c>
      <c r="AH137">
        <v>37</v>
      </c>
      <c r="AL137" s="76">
        <f t="shared" si="13"/>
        <v>637041.55000000005</v>
      </c>
      <c r="AM137" s="31">
        <f t="shared" si="14"/>
        <v>503</v>
      </c>
      <c r="AN137" s="21">
        <f t="shared" si="15"/>
        <v>636538.55000000005</v>
      </c>
      <c r="AO137" s="15">
        <f t="shared" si="16"/>
        <v>791695.46</v>
      </c>
      <c r="AP137" s="16">
        <f t="shared" si="17"/>
        <v>592068.56000000006</v>
      </c>
      <c r="AQ137" s="26">
        <f t="shared" si="18"/>
        <v>199626.89999999991</v>
      </c>
    </row>
    <row r="138" spans="1:43">
      <c r="A138" t="s">
        <v>569</v>
      </c>
      <c r="B138" t="s">
        <v>570</v>
      </c>
      <c r="C138" s="71">
        <v>2177</v>
      </c>
      <c r="D138" s="58" t="s">
        <v>1392</v>
      </c>
      <c r="E138" t="s">
        <v>3170</v>
      </c>
      <c r="F138" s="299">
        <v>183017.21</v>
      </c>
      <c r="G138" s="299">
        <v>0</v>
      </c>
      <c r="H138" s="299">
        <v>532443.21</v>
      </c>
      <c r="J138">
        <v>68234.81</v>
      </c>
      <c r="K138">
        <v>107502.01</v>
      </c>
      <c r="Q138" s="299">
        <v>0</v>
      </c>
      <c r="T138">
        <v>-986342.65</v>
      </c>
      <c r="U138">
        <v>1781769.65</v>
      </c>
      <c r="X138" s="299">
        <v>767531.9</v>
      </c>
      <c r="Y138" s="299">
        <v>289500</v>
      </c>
      <c r="Z138" s="299">
        <v>680.41</v>
      </c>
      <c r="AC138" s="299">
        <v>25617.57</v>
      </c>
      <c r="AD138">
        <v>320358.57</v>
      </c>
      <c r="AE138">
        <v>1056</v>
      </c>
      <c r="AF138">
        <v>1608</v>
      </c>
      <c r="AG138">
        <v>664501.06999999995</v>
      </c>
      <c r="AH138">
        <v>36</v>
      </c>
      <c r="AL138" s="76">
        <f t="shared" si="13"/>
        <v>715460.41999999993</v>
      </c>
      <c r="AM138" s="31">
        <f t="shared" si="14"/>
        <v>0</v>
      </c>
      <c r="AN138" s="21">
        <f t="shared" si="15"/>
        <v>715460.41999999993</v>
      </c>
      <c r="AO138" s="15">
        <f t="shared" si="16"/>
        <v>1083329.8799999999</v>
      </c>
      <c r="AP138" s="16">
        <f t="shared" si="17"/>
        <v>987559.6399999999</v>
      </c>
      <c r="AQ138" s="26">
        <f t="shared" si="18"/>
        <v>95770.239999999991</v>
      </c>
    </row>
    <row r="139" spans="1:43">
      <c r="A139" t="s">
        <v>569</v>
      </c>
      <c r="B139" t="s">
        <v>570</v>
      </c>
      <c r="C139" s="71">
        <v>4986</v>
      </c>
      <c r="D139" s="58" t="s">
        <v>1393</v>
      </c>
      <c r="E139" t="s">
        <v>3171</v>
      </c>
      <c r="F139" s="299">
        <v>654432.71</v>
      </c>
      <c r="G139" s="299">
        <v>0</v>
      </c>
      <c r="H139" s="299">
        <v>365566.42</v>
      </c>
      <c r="J139">
        <v>-419059.95</v>
      </c>
      <c r="K139">
        <v>172221.67</v>
      </c>
      <c r="O139" s="299">
        <v>34800</v>
      </c>
      <c r="Q139" s="299">
        <v>3.9</v>
      </c>
      <c r="T139">
        <v>394165.99</v>
      </c>
      <c r="U139">
        <v>343312.84</v>
      </c>
      <c r="X139" s="299">
        <v>1023429.68</v>
      </c>
      <c r="Y139" s="299">
        <v>339440</v>
      </c>
      <c r="Z139" s="299">
        <v>700.13</v>
      </c>
      <c r="AB139" s="299">
        <v>1697060</v>
      </c>
      <c r="AC139" s="299">
        <v>129944</v>
      </c>
      <c r="AD139">
        <v>1974342</v>
      </c>
      <c r="AE139">
        <v>240</v>
      </c>
      <c r="AF139">
        <v>1734</v>
      </c>
      <c r="AG139">
        <v>890014.46</v>
      </c>
      <c r="AH139">
        <v>283365.23</v>
      </c>
      <c r="AK139">
        <v>40000</v>
      </c>
      <c r="AL139" s="76">
        <f t="shared" si="13"/>
        <v>1019999.1299999999</v>
      </c>
      <c r="AM139" s="31">
        <f t="shared" si="14"/>
        <v>34803.9</v>
      </c>
      <c r="AN139" s="21">
        <f t="shared" si="15"/>
        <v>985195.22999999986</v>
      </c>
      <c r="AO139" s="15">
        <f t="shared" si="16"/>
        <v>3190573.81</v>
      </c>
      <c r="AP139" s="16">
        <f t="shared" si="17"/>
        <v>3189695.69</v>
      </c>
      <c r="AQ139" s="26">
        <f t="shared" si="18"/>
        <v>878.12000000011176</v>
      </c>
    </row>
    <row r="140" spans="1:43">
      <c r="A140" t="s">
        <v>569</v>
      </c>
      <c r="B140" t="s">
        <v>570</v>
      </c>
      <c r="C140" s="71">
        <v>4194</v>
      </c>
      <c r="D140" s="58" t="s">
        <v>1394</v>
      </c>
      <c r="E140" t="s">
        <v>3172</v>
      </c>
      <c r="F140" s="299">
        <v>231175.9</v>
      </c>
      <c r="G140" s="299">
        <v>0</v>
      </c>
      <c r="H140" s="299">
        <v>487100.82</v>
      </c>
      <c r="J140">
        <v>119699.55</v>
      </c>
      <c r="K140">
        <v>172967.19</v>
      </c>
      <c r="Q140" s="299">
        <v>0</v>
      </c>
      <c r="T140">
        <v>-612267.78</v>
      </c>
      <c r="U140">
        <v>1627802.29</v>
      </c>
      <c r="X140" s="299">
        <v>893507.31</v>
      </c>
      <c r="Z140" s="299">
        <v>1138.1300000000001</v>
      </c>
      <c r="AB140" s="299">
        <v>830760</v>
      </c>
      <c r="AC140" s="299">
        <v>265024.52</v>
      </c>
      <c r="AD140">
        <v>1301832.8799999999</v>
      </c>
      <c r="AE140">
        <v>15672</v>
      </c>
      <c r="AF140">
        <v>528</v>
      </c>
      <c r="AG140">
        <v>643166.44999999995</v>
      </c>
      <c r="AH140">
        <v>33821.68</v>
      </c>
      <c r="AL140" s="76">
        <f t="shared" si="13"/>
        <v>718276.72</v>
      </c>
      <c r="AM140" s="31">
        <f t="shared" si="14"/>
        <v>0</v>
      </c>
      <c r="AN140" s="21">
        <f t="shared" si="15"/>
        <v>718276.72</v>
      </c>
      <c r="AO140" s="15">
        <f t="shared" si="16"/>
        <v>1990429.96</v>
      </c>
      <c r="AP140" s="16">
        <f t="shared" si="17"/>
        <v>1995021.0099999998</v>
      </c>
      <c r="AQ140" s="26">
        <f t="shared" si="18"/>
        <v>-4591.0499999998137</v>
      </c>
    </row>
    <row r="141" spans="1:43">
      <c r="A141" t="s">
        <v>569</v>
      </c>
      <c r="B141" t="s">
        <v>570</v>
      </c>
      <c r="C141" s="71">
        <v>4296</v>
      </c>
      <c r="D141" s="58" t="s">
        <v>1395</v>
      </c>
      <c r="E141" t="s">
        <v>3173</v>
      </c>
      <c r="F141" s="299">
        <v>542052.02</v>
      </c>
      <c r="G141" s="299">
        <v>0</v>
      </c>
      <c r="H141" s="299">
        <v>771638.05</v>
      </c>
      <c r="J141">
        <v>17</v>
      </c>
      <c r="K141">
        <v>108288.42</v>
      </c>
      <c r="Q141" s="299">
        <v>0</v>
      </c>
      <c r="T141">
        <v>-1197168.6399999999</v>
      </c>
      <c r="U141">
        <v>2560000</v>
      </c>
      <c r="X141" s="299">
        <v>1103874.3400000001</v>
      </c>
      <c r="Z141" s="299">
        <v>1843.27</v>
      </c>
      <c r="AB141" s="299">
        <v>986760</v>
      </c>
      <c r="AD141">
        <v>1306816</v>
      </c>
      <c r="AE141">
        <v>2400</v>
      </c>
      <c r="AG141">
        <v>626817.59</v>
      </c>
      <c r="AH141">
        <v>47279.89</v>
      </c>
      <c r="AK141">
        <v>50000</v>
      </c>
      <c r="AL141" s="76">
        <f t="shared" si="13"/>
        <v>1313690.07</v>
      </c>
      <c r="AM141" s="31">
        <f t="shared" si="14"/>
        <v>0</v>
      </c>
      <c r="AN141" s="21">
        <f t="shared" si="15"/>
        <v>1313690.07</v>
      </c>
      <c r="AO141" s="15">
        <f t="shared" si="16"/>
        <v>2092477.61</v>
      </c>
      <c r="AP141" s="16">
        <f t="shared" si="17"/>
        <v>2033313.4799999997</v>
      </c>
      <c r="AQ141" s="26">
        <f t="shared" si="18"/>
        <v>59164.130000000354</v>
      </c>
    </row>
    <row r="142" spans="1:43">
      <c r="A142" t="s">
        <v>569</v>
      </c>
      <c r="B142" t="s">
        <v>570</v>
      </c>
      <c r="C142" s="71">
        <v>2528</v>
      </c>
      <c r="D142" s="58" t="s">
        <v>1396</v>
      </c>
      <c r="E142" t="s">
        <v>3174</v>
      </c>
      <c r="F142" s="299">
        <v>334600.05</v>
      </c>
      <c r="G142" s="299">
        <v>0</v>
      </c>
      <c r="H142" s="299">
        <v>119167.24</v>
      </c>
      <c r="J142">
        <v>701214.02</v>
      </c>
      <c r="K142">
        <v>140616</v>
      </c>
      <c r="Q142" s="299">
        <v>0</v>
      </c>
      <c r="R142">
        <v>1000</v>
      </c>
      <c r="T142">
        <v>1317677.8400000001</v>
      </c>
      <c r="X142" s="299">
        <v>466494.19</v>
      </c>
      <c r="Z142" s="299">
        <v>1060.3599999999999</v>
      </c>
      <c r="AB142" s="299">
        <v>1864530</v>
      </c>
      <c r="AC142" s="299">
        <v>1071493.1299999999</v>
      </c>
      <c r="AD142">
        <v>2399663</v>
      </c>
      <c r="AF142">
        <v>18808</v>
      </c>
      <c r="AG142">
        <v>923285.59</v>
      </c>
      <c r="AH142">
        <v>84901.62</v>
      </c>
      <c r="AL142" s="76">
        <f t="shared" si="13"/>
        <v>453767.29</v>
      </c>
      <c r="AM142" s="31">
        <f t="shared" si="14"/>
        <v>0</v>
      </c>
      <c r="AN142" s="21">
        <f t="shared" si="15"/>
        <v>453767.29</v>
      </c>
      <c r="AO142" s="15">
        <f t="shared" si="16"/>
        <v>3403577.6799999997</v>
      </c>
      <c r="AP142" s="16">
        <f t="shared" si="17"/>
        <v>3426658.21</v>
      </c>
      <c r="AQ142" s="26">
        <f t="shared" si="18"/>
        <v>-23080.530000000261</v>
      </c>
    </row>
    <row r="143" spans="1:43">
      <c r="A143" t="s">
        <v>569</v>
      </c>
      <c r="B143" t="s">
        <v>570</v>
      </c>
      <c r="C143" s="71">
        <v>3203</v>
      </c>
      <c r="D143" s="58" t="s">
        <v>1397</v>
      </c>
      <c r="E143" t="s">
        <v>3175</v>
      </c>
      <c r="F143" s="299">
        <v>506149.25</v>
      </c>
      <c r="G143" s="299">
        <v>0</v>
      </c>
      <c r="H143" s="299">
        <v>2337.61</v>
      </c>
      <c r="J143">
        <v>1593946.8</v>
      </c>
      <c r="K143">
        <v>841367.86</v>
      </c>
      <c r="Q143" s="299">
        <v>0</v>
      </c>
      <c r="T143">
        <v>771275.54</v>
      </c>
      <c r="U143">
        <v>2368242.5</v>
      </c>
      <c r="X143" s="299">
        <v>780482.69</v>
      </c>
      <c r="Y143" s="299">
        <v>305960</v>
      </c>
      <c r="Z143" s="299">
        <v>1338.52</v>
      </c>
      <c r="AB143" s="299">
        <v>1377870</v>
      </c>
      <c r="AD143">
        <v>1634562</v>
      </c>
      <c r="AE143">
        <v>16759</v>
      </c>
      <c r="AG143">
        <v>821939.67</v>
      </c>
      <c r="AH143">
        <v>188107.06</v>
      </c>
      <c r="AL143" s="76">
        <f t="shared" si="13"/>
        <v>508486.86</v>
      </c>
      <c r="AM143" s="31">
        <f t="shared" si="14"/>
        <v>0</v>
      </c>
      <c r="AN143" s="21">
        <f t="shared" si="15"/>
        <v>508486.86</v>
      </c>
      <c r="AO143" s="15">
        <f t="shared" si="16"/>
        <v>2465651.21</v>
      </c>
      <c r="AP143" s="16">
        <f t="shared" si="17"/>
        <v>2661367.73</v>
      </c>
      <c r="AQ143" s="26">
        <f t="shared" si="18"/>
        <v>-195716.52000000002</v>
      </c>
    </row>
    <row r="144" spans="1:43">
      <c r="A144" t="s">
        <v>569</v>
      </c>
      <c r="B144" t="s">
        <v>570</v>
      </c>
      <c r="C144" s="71">
        <v>3469</v>
      </c>
      <c r="D144" s="58" t="s">
        <v>1398</v>
      </c>
      <c r="E144" t="s">
        <v>3176</v>
      </c>
      <c r="F144" s="299">
        <v>495156.14</v>
      </c>
      <c r="G144" s="299">
        <v>0</v>
      </c>
      <c r="H144" s="299">
        <v>109437.44</v>
      </c>
      <c r="J144">
        <v>1742459.89</v>
      </c>
      <c r="K144">
        <v>131735.56</v>
      </c>
      <c r="N144" s="299">
        <v>30000</v>
      </c>
      <c r="Q144" s="299">
        <v>-144</v>
      </c>
      <c r="T144">
        <v>817625.85</v>
      </c>
      <c r="U144">
        <v>1552681.09</v>
      </c>
      <c r="X144" s="299">
        <v>260013.38</v>
      </c>
      <c r="Y144" s="299">
        <v>100970</v>
      </c>
      <c r="Z144" s="299">
        <v>1223.4100000000001</v>
      </c>
      <c r="AB144" s="299">
        <v>43080</v>
      </c>
      <c r="AC144" s="299">
        <v>105796.57</v>
      </c>
      <c r="AD144">
        <v>130430</v>
      </c>
      <c r="AE144">
        <v>16100</v>
      </c>
      <c r="AG144">
        <v>235062.81</v>
      </c>
      <c r="AH144">
        <v>50864.46</v>
      </c>
      <c r="AL144" s="76">
        <f t="shared" si="13"/>
        <v>604593.58000000007</v>
      </c>
      <c r="AM144" s="31">
        <f t="shared" si="14"/>
        <v>29856</v>
      </c>
      <c r="AN144" s="21">
        <f t="shared" si="15"/>
        <v>574737.58000000007</v>
      </c>
      <c r="AO144" s="15">
        <f t="shared" si="16"/>
        <v>511083.36</v>
      </c>
      <c r="AP144" s="16">
        <f t="shared" si="17"/>
        <v>432457.27</v>
      </c>
      <c r="AQ144" s="26">
        <f t="shared" si="18"/>
        <v>78626.089999999967</v>
      </c>
    </row>
    <row r="145" spans="1:43">
      <c r="A145" t="s">
        <v>569</v>
      </c>
      <c r="B145" t="s">
        <v>570</v>
      </c>
      <c r="C145" s="71">
        <v>3469</v>
      </c>
      <c r="D145" s="58" t="s">
        <v>1399</v>
      </c>
      <c r="E145" t="s">
        <v>3189</v>
      </c>
      <c r="F145" s="299">
        <v>898105.23</v>
      </c>
      <c r="G145" s="299">
        <v>92365</v>
      </c>
      <c r="H145" s="299">
        <v>257156.94</v>
      </c>
      <c r="J145">
        <v>1431997.23</v>
      </c>
      <c r="K145">
        <v>726054.6</v>
      </c>
      <c r="O145" s="299">
        <v>55000</v>
      </c>
      <c r="Q145" s="299">
        <v>12080.83</v>
      </c>
      <c r="T145">
        <v>443068.66</v>
      </c>
      <c r="U145">
        <v>2662147.65</v>
      </c>
      <c r="X145" s="299">
        <v>988586.57</v>
      </c>
      <c r="Z145" s="299">
        <v>-1914.66</v>
      </c>
      <c r="AB145" s="299">
        <v>475332</v>
      </c>
      <c r="AD145">
        <v>602374</v>
      </c>
      <c r="AF145">
        <v>4288</v>
      </c>
      <c r="AG145">
        <v>496487.21</v>
      </c>
      <c r="AH145">
        <v>125472.84</v>
      </c>
      <c r="AL145" s="76">
        <f t="shared" si="13"/>
        <v>1247627.17</v>
      </c>
      <c r="AM145" s="31">
        <f t="shared" si="14"/>
        <v>67080.83</v>
      </c>
      <c r="AN145" s="21">
        <f t="shared" si="15"/>
        <v>1180546.3399999999</v>
      </c>
      <c r="AO145" s="15">
        <f t="shared" si="16"/>
        <v>1462003.91</v>
      </c>
      <c r="AP145" s="16">
        <f t="shared" si="17"/>
        <v>1228622.05</v>
      </c>
      <c r="AQ145" s="26">
        <f t="shared" si="18"/>
        <v>233381.85999999987</v>
      </c>
    </row>
    <row r="146" spans="1:43">
      <c r="A146" t="s">
        <v>573</v>
      </c>
      <c r="B146" t="s">
        <v>574</v>
      </c>
      <c r="C146" s="71">
        <v>2217</v>
      </c>
      <c r="D146" s="58" t="s">
        <v>1400</v>
      </c>
      <c r="E146" t="s">
        <v>3177</v>
      </c>
      <c r="F146" s="299">
        <v>277375.44</v>
      </c>
      <c r="G146" s="299">
        <v>7720</v>
      </c>
      <c r="H146" s="299">
        <v>393996.02</v>
      </c>
      <c r="J146">
        <v>4</v>
      </c>
      <c r="K146">
        <v>-17935.64</v>
      </c>
      <c r="O146" s="299">
        <v>950</v>
      </c>
      <c r="Q146" s="299">
        <v>1306.8499999999999</v>
      </c>
      <c r="T146">
        <v>-1322463.53</v>
      </c>
      <c r="U146">
        <v>1849445.73</v>
      </c>
      <c r="X146" s="299">
        <v>967720.74</v>
      </c>
      <c r="Y146" s="299">
        <v>89700</v>
      </c>
      <c r="Z146" s="299">
        <v>36.44</v>
      </c>
      <c r="AB146" s="299">
        <v>1350019.8</v>
      </c>
      <c r="AC146" s="299">
        <v>306857.83</v>
      </c>
      <c r="AD146">
        <v>1742612.8</v>
      </c>
      <c r="AF146">
        <v>12770</v>
      </c>
      <c r="AG146">
        <v>769777.66</v>
      </c>
      <c r="AH146">
        <v>57253.58</v>
      </c>
      <c r="AL146" s="76">
        <f t="shared" si="13"/>
        <v>679091.46</v>
      </c>
      <c r="AM146" s="31">
        <f t="shared" si="14"/>
        <v>2256.85</v>
      </c>
      <c r="AN146" s="21">
        <f t="shared" si="15"/>
        <v>676834.61</v>
      </c>
      <c r="AO146" s="15">
        <f t="shared" si="16"/>
        <v>2714334.81</v>
      </c>
      <c r="AP146" s="16">
        <f t="shared" si="17"/>
        <v>2582414.04</v>
      </c>
      <c r="AQ146" s="26">
        <f t="shared" si="18"/>
        <v>131920.77000000002</v>
      </c>
    </row>
    <row r="147" spans="1:43">
      <c r="A147" t="s">
        <v>573</v>
      </c>
      <c r="B147" t="s">
        <v>574</v>
      </c>
      <c r="C147" s="71">
        <v>3536</v>
      </c>
      <c r="D147" s="58" t="s">
        <v>1401</v>
      </c>
      <c r="E147" t="s">
        <v>3178</v>
      </c>
      <c r="F147" s="299">
        <v>118516.34</v>
      </c>
      <c r="G147" s="299">
        <v>80000</v>
      </c>
      <c r="H147" s="299">
        <v>113579.53</v>
      </c>
      <c r="J147">
        <v>96700.98</v>
      </c>
      <c r="K147">
        <v>196707</v>
      </c>
      <c r="N147" s="299">
        <v>14000</v>
      </c>
      <c r="O147" s="299">
        <v>29679.279999999999</v>
      </c>
      <c r="Q147" s="299">
        <v>232.15</v>
      </c>
      <c r="T147">
        <v>-2031201.46</v>
      </c>
      <c r="U147">
        <v>2606531.4300000002</v>
      </c>
      <c r="X147" s="299">
        <v>812177.17</v>
      </c>
      <c r="Y147" s="299">
        <v>262300</v>
      </c>
      <c r="Z147" s="299">
        <v>848.66</v>
      </c>
      <c r="AB147" s="299">
        <v>1342726.6</v>
      </c>
      <c r="AC147" s="299">
        <v>417092.02</v>
      </c>
      <c r="AD147">
        <v>1820617.6</v>
      </c>
      <c r="AE147">
        <v>20624</v>
      </c>
      <c r="AG147">
        <v>940169.86</v>
      </c>
      <c r="AH147">
        <v>66970.539999999994</v>
      </c>
      <c r="AK147">
        <v>500</v>
      </c>
      <c r="AL147" s="76">
        <f t="shared" si="13"/>
        <v>312095.87</v>
      </c>
      <c r="AM147" s="31">
        <f t="shared" si="14"/>
        <v>43911.43</v>
      </c>
      <c r="AN147" s="21">
        <f t="shared" si="15"/>
        <v>268184.44</v>
      </c>
      <c r="AO147" s="15">
        <f t="shared" si="16"/>
        <v>2835144.4499999997</v>
      </c>
      <c r="AP147" s="16">
        <f t="shared" si="17"/>
        <v>2848882</v>
      </c>
      <c r="AQ147" s="26">
        <f t="shared" si="18"/>
        <v>-13737.550000000279</v>
      </c>
    </row>
    <row r="148" spans="1:43">
      <c r="A148" t="s">
        <v>573</v>
      </c>
      <c r="B148" t="s">
        <v>574</v>
      </c>
      <c r="C148" s="71">
        <v>4975</v>
      </c>
      <c r="D148" s="58" t="s">
        <v>1402</v>
      </c>
      <c r="E148" t="s">
        <v>3179</v>
      </c>
      <c r="F148" s="299">
        <v>349063.77</v>
      </c>
      <c r="G148" s="299">
        <v>27000</v>
      </c>
      <c r="H148" s="299">
        <v>26638.1</v>
      </c>
      <c r="J148">
        <v>6</v>
      </c>
      <c r="K148">
        <v>30514.25</v>
      </c>
      <c r="O148" s="299">
        <v>33850</v>
      </c>
      <c r="Q148" s="299">
        <v>1299.7</v>
      </c>
      <c r="T148">
        <v>-905949.05</v>
      </c>
      <c r="U148">
        <v>1289115.33</v>
      </c>
      <c r="X148" s="299">
        <v>1091351.33</v>
      </c>
      <c r="Y148" s="299">
        <v>120000</v>
      </c>
      <c r="Z148" s="299">
        <v>690.87</v>
      </c>
      <c r="AB148" s="299">
        <v>1488562</v>
      </c>
      <c r="AC148" s="299">
        <v>205049.24</v>
      </c>
      <c r="AD148">
        <v>1835801.5</v>
      </c>
      <c r="AE148">
        <v>4000</v>
      </c>
      <c r="AG148">
        <v>975677.45</v>
      </c>
      <c r="AH148">
        <v>75268.350000000006</v>
      </c>
      <c r="AL148" s="76">
        <f t="shared" si="13"/>
        <v>402701.87</v>
      </c>
      <c r="AM148" s="31">
        <f t="shared" si="14"/>
        <v>35149.699999999997</v>
      </c>
      <c r="AN148" s="21">
        <f t="shared" si="15"/>
        <v>367552.17</v>
      </c>
      <c r="AO148" s="15">
        <f t="shared" si="16"/>
        <v>2905653.4400000004</v>
      </c>
      <c r="AP148" s="16">
        <f t="shared" si="17"/>
        <v>2890747.3000000003</v>
      </c>
      <c r="AQ148" s="26">
        <f t="shared" si="18"/>
        <v>14906.14000000013</v>
      </c>
    </row>
    <row r="149" spans="1:43">
      <c r="A149" t="s">
        <v>573</v>
      </c>
      <c r="B149" t="s">
        <v>574</v>
      </c>
      <c r="C149" s="71">
        <v>2059</v>
      </c>
      <c r="D149" s="58" t="s">
        <v>1403</v>
      </c>
      <c r="E149" t="s">
        <v>3180</v>
      </c>
      <c r="F149" s="299">
        <v>318696.51</v>
      </c>
      <c r="G149" s="299">
        <v>0</v>
      </c>
      <c r="H149" s="299">
        <v>17699.48</v>
      </c>
      <c r="J149">
        <v>1882661.35</v>
      </c>
      <c r="K149">
        <v>90394.26</v>
      </c>
      <c r="O149" s="299">
        <v>27850</v>
      </c>
      <c r="Q149" s="299">
        <v>268</v>
      </c>
      <c r="T149">
        <v>48723.77</v>
      </c>
      <c r="U149">
        <v>2316929.4300000002</v>
      </c>
      <c r="X149" s="299">
        <v>855162.7</v>
      </c>
      <c r="Y149" s="299">
        <v>75000</v>
      </c>
      <c r="Z149" s="299">
        <v>338.65</v>
      </c>
      <c r="AB149" s="299">
        <v>1266200</v>
      </c>
      <c r="AC149" s="299">
        <v>190529.1</v>
      </c>
      <c r="AD149">
        <v>1622281.1</v>
      </c>
      <c r="AE149">
        <v>26880</v>
      </c>
      <c r="AG149">
        <v>580437.48</v>
      </c>
      <c r="AH149">
        <v>241951.47</v>
      </c>
      <c r="AL149" s="76">
        <f t="shared" si="13"/>
        <v>336395.99</v>
      </c>
      <c r="AM149" s="31">
        <f t="shared" si="14"/>
        <v>28118</v>
      </c>
      <c r="AN149" s="21">
        <f t="shared" si="15"/>
        <v>308277.99</v>
      </c>
      <c r="AO149" s="15">
        <f t="shared" si="16"/>
        <v>2387230.4500000002</v>
      </c>
      <c r="AP149" s="16">
        <f t="shared" si="17"/>
        <v>2471550.0500000003</v>
      </c>
      <c r="AQ149" s="26">
        <f t="shared" si="18"/>
        <v>-84319.600000000093</v>
      </c>
    </row>
    <row r="150" spans="1:43">
      <c r="A150" t="s">
        <v>573</v>
      </c>
      <c r="B150" t="s">
        <v>574</v>
      </c>
      <c r="C150" s="71">
        <v>1986</v>
      </c>
      <c r="D150" s="58" t="s">
        <v>1404</v>
      </c>
      <c r="E150" t="s">
        <v>3181</v>
      </c>
      <c r="F150" s="299">
        <v>261242.55</v>
      </c>
      <c r="G150" s="299">
        <v>0</v>
      </c>
      <c r="H150" s="299">
        <v>72600.97</v>
      </c>
      <c r="J150">
        <v>941033.45</v>
      </c>
      <c r="K150">
        <v>90997.15</v>
      </c>
      <c r="O150" s="299">
        <v>8700</v>
      </c>
      <c r="Q150" s="299">
        <v>0</v>
      </c>
      <c r="T150">
        <v>-1320311.94</v>
      </c>
      <c r="U150">
        <v>2601070</v>
      </c>
      <c r="X150" s="299">
        <v>887376.09</v>
      </c>
      <c r="Y150" s="299">
        <v>159860</v>
      </c>
      <c r="Z150" s="299">
        <v>615.12</v>
      </c>
      <c r="AB150" s="299">
        <v>566450</v>
      </c>
      <c r="AC150" s="299">
        <v>137200</v>
      </c>
      <c r="AD150">
        <v>909560.88</v>
      </c>
      <c r="AF150">
        <v>9018</v>
      </c>
      <c r="AG150">
        <v>625974.81999999995</v>
      </c>
      <c r="AH150">
        <v>130531.45</v>
      </c>
      <c r="AL150" s="76">
        <f t="shared" si="13"/>
        <v>333843.52</v>
      </c>
      <c r="AM150" s="31">
        <f t="shared" si="14"/>
        <v>8700</v>
      </c>
      <c r="AN150" s="21">
        <f t="shared" si="15"/>
        <v>325143.52</v>
      </c>
      <c r="AO150" s="15">
        <f t="shared" si="16"/>
        <v>1751501.21</v>
      </c>
      <c r="AP150" s="16">
        <f t="shared" si="17"/>
        <v>1675085.15</v>
      </c>
      <c r="AQ150" s="26">
        <f t="shared" si="18"/>
        <v>76416.060000000056</v>
      </c>
    </row>
    <row r="151" spans="1:43">
      <c r="A151" t="s">
        <v>577</v>
      </c>
      <c r="B151" t="s">
        <v>579</v>
      </c>
      <c r="C151" s="71">
        <v>2574</v>
      </c>
      <c r="D151" s="58" t="s">
        <v>1405</v>
      </c>
      <c r="E151" t="s">
        <v>3137</v>
      </c>
      <c r="F151" s="299">
        <v>184220.77</v>
      </c>
      <c r="G151" s="299">
        <v>0</v>
      </c>
      <c r="H151" s="299">
        <v>69881.13</v>
      </c>
      <c r="J151">
        <v>591706.72</v>
      </c>
      <c r="K151">
        <v>71684.97</v>
      </c>
      <c r="P151" s="299">
        <v>73000</v>
      </c>
      <c r="Q151" s="299">
        <v>14031</v>
      </c>
      <c r="S151">
        <v>0</v>
      </c>
      <c r="T151">
        <v>-632827.66</v>
      </c>
      <c r="U151">
        <v>1474940.27</v>
      </c>
      <c r="V151" s="321"/>
      <c r="W151" s="321"/>
      <c r="X151" s="321">
        <v>900539.25</v>
      </c>
      <c r="Y151" s="321"/>
      <c r="Z151" s="321">
        <v>27.26</v>
      </c>
      <c r="AA151" s="321"/>
      <c r="AB151" s="321">
        <v>1194056</v>
      </c>
      <c r="AC151" s="321">
        <v>100800</v>
      </c>
      <c r="AD151" s="300">
        <v>1604708</v>
      </c>
      <c r="AE151" s="300"/>
      <c r="AF151" s="300">
        <v>6416</v>
      </c>
      <c r="AG151" s="300">
        <v>784583.95</v>
      </c>
      <c r="AH151" s="300">
        <v>191454.31</v>
      </c>
      <c r="AI151" s="300"/>
      <c r="AJ151" s="300"/>
      <c r="AK151" s="300">
        <v>30000</v>
      </c>
      <c r="AL151" s="76">
        <f t="shared" si="13"/>
        <v>254101.9</v>
      </c>
      <c r="AM151" s="31">
        <f t="shared" si="14"/>
        <v>87031</v>
      </c>
      <c r="AN151" s="21">
        <f t="shared" si="15"/>
        <v>167070.9</v>
      </c>
      <c r="AO151" s="15">
        <f t="shared" si="16"/>
        <v>2195422.5099999998</v>
      </c>
      <c r="AP151" s="16">
        <f t="shared" si="17"/>
        <v>2617162.2600000002</v>
      </c>
      <c r="AQ151" s="26">
        <f t="shared" si="18"/>
        <v>-421739.75000000047</v>
      </c>
    </row>
    <row r="152" spans="1:43">
      <c r="A152" t="s">
        <v>577</v>
      </c>
      <c r="B152" t="s">
        <v>579</v>
      </c>
      <c r="C152" s="71">
        <v>918</v>
      </c>
      <c r="D152" s="58" t="s">
        <v>1406</v>
      </c>
      <c r="E152" t="s">
        <v>3138</v>
      </c>
      <c r="F152" s="299">
        <v>422936.76</v>
      </c>
      <c r="G152" s="299">
        <v>0</v>
      </c>
      <c r="H152" s="299">
        <v>248778.79</v>
      </c>
      <c r="J152">
        <v>-63234.06</v>
      </c>
      <c r="K152">
        <v>-245889.7</v>
      </c>
      <c r="M152">
        <v>120500</v>
      </c>
      <c r="P152" s="299">
        <v>38600</v>
      </c>
      <c r="Q152" s="299">
        <v>1</v>
      </c>
      <c r="T152">
        <v>-1029105.22</v>
      </c>
      <c r="U152">
        <v>1115345.6000000001</v>
      </c>
      <c r="X152" s="299">
        <v>954642.42</v>
      </c>
      <c r="Z152" s="299">
        <v>832.83</v>
      </c>
      <c r="AB152" s="299">
        <v>1129010</v>
      </c>
      <c r="AC152" s="299">
        <v>41600</v>
      </c>
      <c r="AD152">
        <v>1355940</v>
      </c>
      <c r="AF152">
        <v>6680</v>
      </c>
      <c r="AG152">
        <v>312020.76</v>
      </c>
      <c r="AH152">
        <v>73194.080000000002</v>
      </c>
      <c r="AK152">
        <v>20000</v>
      </c>
      <c r="AL152" s="76">
        <f t="shared" si="13"/>
        <v>671715.55</v>
      </c>
      <c r="AM152" s="31">
        <f t="shared" si="14"/>
        <v>38601</v>
      </c>
      <c r="AN152" s="21">
        <f t="shared" si="15"/>
        <v>633114.55000000005</v>
      </c>
      <c r="AO152" s="15">
        <f t="shared" si="16"/>
        <v>2126085.25</v>
      </c>
      <c r="AP152" s="16">
        <f t="shared" si="17"/>
        <v>1767834.84</v>
      </c>
      <c r="AQ152" s="26">
        <f t="shared" si="18"/>
        <v>358250.40999999992</v>
      </c>
    </row>
    <row r="153" spans="1:43">
      <c r="A153" t="s">
        <v>577</v>
      </c>
      <c r="B153" t="s">
        <v>579</v>
      </c>
      <c r="C153" s="71">
        <v>4046</v>
      </c>
      <c r="D153" s="58" t="s">
        <v>1407</v>
      </c>
      <c r="E153" t="s">
        <v>3139</v>
      </c>
      <c r="F153" s="299">
        <v>753209.44</v>
      </c>
      <c r="G153" s="299">
        <v>0</v>
      </c>
      <c r="H153" s="299">
        <v>57878.98</v>
      </c>
      <c r="J153">
        <v>490653.42</v>
      </c>
      <c r="K153">
        <v>93082.42</v>
      </c>
      <c r="N153" s="299">
        <v>0</v>
      </c>
      <c r="O153" s="299">
        <v>0</v>
      </c>
      <c r="P153" s="299">
        <v>76400</v>
      </c>
      <c r="Q153" s="299">
        <v>0</v>
      </c>
      <c r="T153">
        <v>263132.26</v>
      </c>
      <c r="U153">
        <v>1286034.42</v>
      </c>
      <c r="X153" s="299">
        <v>808453.38</v>
      </c>
      <c r="Y153" s="299">
        <v>56400</v>
      </c>
      <c r="Z153" s="299">
        <v>1774.81</v>
      </c>
      <c r="AB153" s="299">
        <v>1506150</v>
      </c>
      <c r="AC153" s="299">
        <v>253896</v>
      </c>
      <c r="AD153">
        <v>1858544</v>
      </c>
      <c r="AF153">
        <v>26240</v>
      </c>
      <c r="AG153">
        <v>855308.06</v>
      </c>
      <c r="AH153">
        <v>96324.55</v>
      </c>
      <c r="AK153">
        <v>21000</v>
      </c>
      <c r="AL153" s="76">
        <f t="shared" si="13"/>
        <v>811088.41999999993</v>
      </c>
      <c r="AM153" s="31">
        <f t="shared" si="14"/>
        <v>76400</v>
      </c>
      <c r="AN153" s="21">
        <f t="shared" si="15"/>
        <v>734688.41999999993</v>
      </c>
      <c r="AO153" s="15">
        <f t="shared" si="16"/>
        <v>2626674.19</v>
      </c>
      <c r="AP153" s="16">
        <f t="shared" si="17"/>
        <v>2857416.61</v>
      </c>
      <c r="AQ153" s="26">
        <f t="shared" si="18"/>
        <v>-230742.41999999993</v>
      </c>
    </row>
    <row r="154" spans="1:43">
      <c r="A154" t="s">
        <v>577</v>
      </c>
      <c r="B154" t="s">
        <v>579</v>
      </c>
      <c r="C154" s="71">
        <v>1868</v>
      </c>
      <c r="D154" s="58" t="s">
        <v>1408</v>
      </c>
      <c r="E154" t="s">
        <v>3186</v>
      </c>
      <c r="F154" s="299">
        <v>215409.64</v>
      </c>
      <c r="G154" s="299">
        <v>0</v>
      </c>
      <c r="H154" s="299">
        <v>206803.64</v>
      </c>
      <c r="J154">
        <v>833956.26</v>
      </c>
      <c r="K154">
        <v>77999.44</v>
      </c>
      <c r="O154" s="299">
        <v>7500</v>
      </c>
      <c r="P154" s="299">
        <v>36475</v>
      </c>
      <c r="T154">
        <v>-857407.63</v>
      </c>
      <c r="U154">
        <v>1993235.29</v>
      </c>
      <c r="X154" s="299">
        <v>970710.26</v>
      </c>
      <c r="Z154" s="299">
        <v>384.44</v>
      </c>
      <c r="AB154" s="299">
        <v>1283920</v>
      </c>
      <c r="AC154" s="299">
        <v>134400</v>
      </c>
      <c r="AD154">
        <v>1508160</v>
      </c>
      <c r="AF154">
        <v>12432</v>
      </c>
      <c r="AG154">
        <v>467390.73</v>
      </c>
      <c r="AH154">
        <v>227065.65</v>
      </c>
      <c r="AK154">
        <v>20000</v>
      </c>
      <c r="AL154" s="76">
        <f t="shared" si="13"/>
        <v>422213.28</v>
      </c>
      <c r="AM154" s="31">
        <f t="shared" si="14"/>
        <v>43975</v>
      </c>
      <c r="AN154" s="21">
        <f t="shared" si="15"/>
        <v>378238.28</v>
      </c>
      <c r="AO154" s="15">
        <f t="shared" si="16"/>
        <v>2389414.7000000002</v>
      </c>
      <c r="AP154" s="16">
        <f t="shared" si="17"/>
        <v>2235048.38</v>
      </c>
      <c r="AQ154" s="26">
        <f t="shared" si="18"/>
        <v>154366.3200000003</v>
      </c>
    </row>
    <row r="157" spans="1:43">
      <c r="D157" s="44"/>
    </row>
    <row r="158" spans="1:43">
      <c r="D158" s="44"/>
    </row>
    <row r="159" spans="1:43">
      <c r="D159" s="44"/>
    </row>
    <row r="160" spans="1:43">
      <c r="D160" s="44"/>
    </row>
    <row r="161" spans="4:4">
      <c r="D161" s="44"/>
    </row>
    <row r="162" spans="4:4">
      <c r="D162" s="44"/>
    </row>
    <row r="163" spans="4:4">
      <c r="D163" s="44"/>
    </row>
    <row r="164" spans="4:4">
      <c r="D164" s="44"/>
    </row>
    <row r="165" spans="4:4">
      <c r="D165" s="44"/>
    </row>
  </sheetData>
  <autoFilter ref="AO1:AP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zoomScaleNormal="100" workbookViewId="0">
      <selection activeCell="K7" sqref="K7"/>
    </sheetView>
  </sheetViews>
  <sheetFormatPr defaultRowHeight="15.6"/>
  <cols>
    <col min="1" max="1" width="6.3984375" style="78" customWidth="1"/>
    <col min="2" max="2" width="14.09765625" style="78" customWidth="1"/>
    <col min="3" max="3" width="12.69921875" style="78" customWidth="1"/>
    <col min="4" max="4" width="9.59765625" style="78" customWidth="1"/>
    <col min="5" max="5" width="11.69921875" style="78" customWidth="1"/>
    <col min="6" max="6" width="13.59765625" style="78" customWidth="1"/>
    <col min="7" max="7" width="9.8984375" style="78" customWidth="1"/>
    <col min="8" max="8" width="17.59765625" style="78" customWidth="1"/>
    <col min="9" max="241" width="9" style="78"/>
    <col min="242" max="242" width="7.09765625" style="78" customWidth="1"/>
    <col min="243" max="243" width="12.69921875" style="78" customWidth="1"/>
    <col min="244" max="244" width="12.8984375" style="78" customWidth="1"/>
    <col min="245" max="248" width="10.3984375" style="78" customWidth="1"/>
    <col min="249" max="249" width="65.19921875" style="78" customWidth="1"/>
    <col min="250" max="497" width="9" style="78"/>
    <col min="498" max="498" width="7.09765625" style="78" customWidth="1"/>
    <col min="499" max="499" width="12.69921875" style="78" customWidth="1"/>
    <col min="500" max="500" width="12.8984375" style="78" customWidth="1"/>
    <col min="501" max="504" width="10.3984375" style="78" customWidth="1"/>
    <col min="505" max="505" width="65.19921875" style="78" customWidth="1"/>
    <col min="506" max="753" width="9" style="78"/>
    <col min="754" max="754" width="7.09765625" style="78" customWidth="1"/>
    <col min="755" max="755" width="12.69921875" style="78" customWidth="1"/>
    <col min="756" max="756" width="12.8984375" style="78" customWidth="1"/>
    <col min="757" max="760" width="10.3984375" style="78" customWidth="1"/>
    <col min="761" max="761" width="65.19921875" style="78" customWidth="1"/>
    <col min="762" max="1009" width="9" style="78"/>
    <col min="1010" max="1010" width="7.09765625" style="78" customWidth="1"/>
    <col min="1011" max="1011" width="12.69921875" style="78" customWidth="1"/>
    <col min="1012" max="1012" width="12.8984375" style="78" customWidth="1"/>
    <col min="1013" max="1016" width="10.3984375" style="78" customWidth="1"/>
    <col min="1017" max="1017" width="65.19921875" style="78" customWidth="1"/>
    <col min="1018" max="1265" width="9" style="78"/>
    <col min="1266" max="1266" width="7.09765625" style="78" customWidth="1"/>
    <col min="1267" max="1267" width="12.69921875" style="78" customWidth="1"/>
    <col min="1268" max="1268" width="12.8984375" style="78" customWidth="1"/>
    <col min="1269" max="1272" width="10.3984375" style="78" customWidth="1"/>
    <col min="1273" max="1273" width="65.19921875" style="78" customWidth="1"/>
    <col min="1274" max="1521" width="9" style="78"/>
    <col min="1522" max="1522" width="7.09765625" style="78" customWidth="1"/>
    <col min="1523" max="1523" width="12.69921875" style="78" customWidth="1"/>
    <col min="1524" max="1524" width="12.8984375" style="78" customWidth="1"/>
    <col min="1525" max="1528" width="10.3984375" style="78" customWidth="1"/>
    <col min="1529" max="1529" width="65.19921875" style="78" customWidth="1"/>
    <col min="1530" max="1777" width="9" style="78"/>
    <col min="1778" max="1778" width="7.09765625" style="78" customWidth="1"/>
    <col min="1779" max="1779" width="12.69921875" style="78" customWidth="1"/>
    <col min="1780" max="1780" width="12.8984375" style="78" customWidth="1"/>
    <col min="1781" max="1784" width="10.3984375" style="78" customWidth="1"/>
    <col min="1785" max="1785" width="65.19921875" style="78" customWidth="1"/>
    <col min="1786" max="2033" width="9" style="78"/>
    <col min="2034" max="2034" width="7.09765625" style="78" customWidth="1"/>
    <col min="2035" max="2035" width="12.69921875" style="78" customWidth="1"/>
    <col min="2036" max="2036" width="12.8984375" style="78" customWidth="1"/>
    <col min="2037" max="2040" width="10.3984375" style="78" customWidth="1"/>
    <col min="2041" max="2041" width="65.19921875" style="78" customWidth="1"/>
    <col min="2042" max="2289" width="9" style="78"/>
    <col min="2290" max="2290" width="7.09765625" style="78" customWidth="1"/>
    <col min="2291" max="2291" width="12.69921875" style="78" customWidth="1"/>
    <col min="2292" max="2292" width="12.8984375" style="78" customWidth="1"/>
    <col min="2293" max="2296" width="10.3984375" style="78" customWidth="1"/>
    <col min="2297" max="2297" width="65.19921875" style="78" customWidth="1"/>
    <col min="2298" max="2545" width="9" style="78"/>
    <col min="2546" max="2546" width="7.09765625" style="78" customWidth="1"/>
    <col min="2547" max="2547" width="12.69921875" style="78" customWidth="1"/>
    <col min="2548" max="2548" width="12.8984375" style="78" customWidth="1"/>
    <col min="2549" max="2552" width="10.3984375" style="78" customWidth="1"/>
    <col min="2553" max="2553" width="65.19921875" style="78" customWidth="1"/>
    <col min="2554" max="2801" width="9" style="78"/>
    <col min="2802" max="2802" width="7.09765625" style="78" customWidth="1"/>
    <col min="2803" max="2803" width="12.69921875" style="78" customWidth="1"/>
    <col min="2804" max="2804" width="12.8984375" style="78" customWidth="1"/>
    <col min="2805" max="2808" width="10.3984375" style="78" customWidth="1"/>
    <col min="2809" max="2809" width="65.19921875" style="78" customWidth="1"/>
    <col min="2810" max="3057" width="9" style="78"/>
    <col min="3058" max="3058" width="7.09765625" style="78" customWidth="1"/>
    <col min="3059" max="3059" width="12.69921875" style="78" customWidth="1"/>
    <col min="3060" max="3060" width="12.8984375" style="78" customWidth="1"/>
    <col min="3061" max="3064" width="10.3984375" style="78" customWidth="1"/>
    <col min="3065" max="3065" width="65.19921875" style="78" customWidth="1"/>
    <col min="3066" max="3313" width="9" style="78"/>
    <col min="3314" max="3314" width="7.09765625" style="78" customWidth="1"/>
    <col min="3315" max="3315" width="12.69921875" style="78" customWidth="1"/>
    <col min="3316" max="3316" width="12.8984375" style="78" customWidth="1"/>
    <col min="3317" max="3320" width="10.3984375" style="78" customWidth="1"/>
    <col min="3321" max="3321" width="65.19921875" style="78" customWidth="1"/>
    <col min="3322" max="3569" width="9" style="78"/>
    <col min="3570" max="3570" width="7.09765625" style="78" customWidth="1"/>
    <col min="3571" max="3571" width="12.69921875" style="78" customWidth="1"/>
    <col min="3572" max="3572" width="12.8984375" style="78" customWidth="1"/>
    <col min="3573" max="3576" width="10.3984375" style="78" customWidth="1"/>
    <col min="3577" max="3577" width="65.19921875" style="78" customWidth="1"/>
    <col min="3578" max="3825" width="9" style="78"/>
    <col min="3826" max="3826" width="7.09765625" style="78" customWidth="1"/>
    <col min="3827" max="3827" width="12.69921875" style="78" customWidth="1"/>
    <col min="3828" max="3828" width="12.8984375" style="78" customWidth="1"/>
    <col min="3829" max="3832" width="10.3984375" style="78" customWidth="1"/>
    <col min="3833" max="3833" width="65.19921875" style="78" customWidth="1"/>
    <col min="3834" max="4081" width="9" style="78"/>
    <col min="4082" max="4082" width="7.09765625" style="78" customWidth="1"/>
    <col min="4083" max="4083" width="12.69921875" style="78" customWidth="1"/>
    <col min="4084" max="4084" width="12.8984375" style="78" customWidth="1"/>
    <col min="4085" max="4088" width="10.3984375" style="78" customWidth="1"/>
    <col min="4089" max="4089" width="65.19921875" style="78" customWidth="1"/>
    <col min="4090" max="4337" width="9" style="78"/>
    <col min="4338" max="4338" width="7.09765625" style="78" customWidth="1"/>
    <col min="4339" max="4339" width="12.69921875" style="78" customWidth="1"/>
    <col min="4340" max="4340" width="12.8984375" style="78" customWidth="1"/>
    <col min="4341" max="4344" width="10.3984375" style="78" customWidth="1"/>
    <col min="4345" max="4345" width="65.19921875" style="78" customWidth="1"/>
    <col min="4346" max="4593" width="9" style="78"/>
    <col min="4594" max="4594" width="7.09765625" style="78" customWidth="1"/>
    <col min="4595" max="4595" width="12.69921875" style="78" customWidth="1"/>
    <col min="4596" max="4596" width="12.8984375" style="78" customWidth="1"/>
    <col min="4597" max="4600" width="10.3984375" style="78" customWidth="1"/>
    <col min="4601" max="4601" width="65.19921875" style="78" customWidth="1"/>
    <col min="4602" max="4849" width="9" style="78"/>
    <col min="4850" max="4850" width="7.09765625" style="78" customWidth="1"/>
    <col min="4851" max="4851" width="12.69921875" style="78" customWidth="1"/>
    <col min="4852" max="4852" width="12.8984375" style="78" customWidth="1"/>
    <col min="4853" max="4856" width="10.3984375" style="78" customWidth="1"/>
    <col min="4857" max="4857" width="65.19921875" style="78" customWidth="1"/>
    <col min="4858" max="5105" width="9" style="78"/>
    <col min="5106" max="5106" width="7.09765625" style="78" customWidth="1"/>
    <col min="5107" max="5107" width="12.69921875" style="78" customWidth="1"/>
    <col min="5108" max="5108" width="12.8984375" style="78" customWidth="1"/>
    <col min="5109" max="5112" width="10.3984375" style="78" customWidth="1"/>
    <col min="5113" max="5113" width="65.19921875" style="78" customWidth="1"/>
    <col min="5114" max="5361" width="9" style="78"/>
    <col min="5362" max="5362" width="7.09765625" style="78" customWidth="1"/>
    <col min="5363" max="5363" width="12.69921875" style="78" customWidth="1"/>
    <col min="5364" max="5364" width="12.8984375" style="78" customWidth="1"/>
    <col min="5365" max="5368" width="10.3984375" style="78" customWidth="1"/>
    <col min="5369" max="5369" width="65.19921875" style="78" customWidth="1"/>
    <col min="5370" max="5617" width="9" style="78"/>
    <col min="5618" max="5618" width="7.09765625" style="78" customWidth="1"/>
    <col min="5619" max="5619" width="12.69921875" style="78" customWidth="1"/>
    <col min="5620" max="5620" width="12.8984375" style="78" customWidth="1"/>
    <col min="5621" max="5624" width="10.3984375" style="78" customWidth="1"/>
    <col min="5625" max="5625" width="65.19921875" style="78" customWidth="1"/>
    <col min="5626" max="5873" width="9" style="78"/>
    <col min="5874" max="5874" width="7.09765625" style="78" customWidth="1"/>
    <col min="5875" max="5875" width="12.69921875" style="78" customWidth="1"/>
    <col min="5876" max="5876" width="12.8984375" style="78" customWidth="1"/>
    <col min="5877" max="5880" width="10.3984375" style="78" customWidth="1"/>
    <col min="5881" max="5881" width="65.19921875" style="78" customWidth="1"/>
    <col min="5882" max="6129" width="9" style="78"/>
    <col min="6130" max="6130" width="7.09765625" style="78" customWidth="1"/>
    <col min="6131" max="6131" width="12.69921875" style="78" customWidth="1"/>
    <col min="6132" max="6132" width="12.8984375" style="78" customWidth="1"/>
    <col min="6133" max="6136" width="10.3984375" style="78" customWidth="1"/>
    <col min="6137" max="6137" width="65.19921875" style="78" customWidth="1"/>
    <col min="6138" max="6385" width="9" style="78"/>
    <col min="6386" max="6386" width="7.09765625" style="78" customWidth="1"/>
    <col min="6387" max="6387" width="12.69921875" style="78" customWidth="1"/>
    <col min="6388" max="6388" width="12.8984375" style="78" customWidth="1"/>
    <col min="6389" max="6392" width="10.3984375" style="78" customWidth="1"/>
    <col min="6393" max="6393" width="65.19921875" style="78" customWidth="1"/>
    <col min="6394" max="6641" width="9" style="78"/>
    <col min="6642" max="6642" width="7.09765625" style="78" customWidth="1"/>
    <col min="6643" max="6643" width="12.69921875" style="78" customWidth="1"/>
    <col min="6644" max="6644" width="12.8984375" style="78" customWidth="1"/>
    <col min="6645" max="6648" width="10.3984375" style="78" customWidth="1"/>
    <col min="6649" max="6649" width="65.19921875" style="78" customWidth="1"/>
    <col min="6650" max="6897" width="9" style="78"/>
    <col min="6898" max="6898" width="7.09765625" style="78" customWidth="1"/>
    <col min="6899" max="6899" width="12.69921875" style="78" customWidth="1"/>
    <col min="6900" max="6900" width="12.8984375" style="78" customWidth="1"/>
    <col min="6901" max="6904" width="10.3984375" style="78" customWidth="1"/>
    <col min="6905" max="6905" width="65.19921875" style="78" customWidth="1"/>
    <col min="6906" max="7153" width="9" style="78"/>
    <col min="7154" max="7154" width="7.09765625" style="78" customWidth="1"/>
    <col min="7155" max="7155" width="12.69921875" style="78" customWidth="1"/>
    <col min="7156" max="7156" width="12.8984375" style="78" customWidth="1"/>
    <col min="7157" max="7160" width="10.3984375" style="78" customWidth="1"/>
    <col min="7161" max="7161" width="65.19921875" style="78" customWidth="1"/>
    <col min="7162" max="7409" width="9" style="78"/>
    <col min="7410" max="7410" width="7.09765625" style="78" customWidth="1"/>
    <col min="7411" max="7411" width="12.69921875" style="78" customWidth="1"/>
    <col min="7412" max="7412" width="12.8984375" style="78" customWidth="1"/>
    <col min="7413" max="7416" width="10.3984375" style="78" customWidth="1"/>
    <col min="7417" max="7417" width="65.19921875" style="78" customWidth="1"/>
    <col min="7418" max="7665" width="9" style="78"/>
    <col min="7666" max="7666" width="7.09765625" style="78" customWidth="1"/>
    <col min="7667" max="7667" width="12.69921875" style="78" customWidth="1"/>
    <col min="7668" max="7668" width="12.8984375" style="78" customWidth="1"/>
    <col min="7669" max="7672" width="10.3984375" style="78" customWidth="1"/>
    <col min="7673" max="7673" width="65.19921875" style="78" customWidth="1"/>
    <col min="7674" max="7921" width="9" style="78"/>
    <col min="7922" max="7922" width="7.09765625" style="78" customWidth="1"/>
    <col min="7923" max="7923" width="12.69921875" style="78" customWidth="1"/>
    <col min="7924" max="7924" width="12.8984375" style="78" customWidth="1"/>
    <col min="7925" max="7928" width="10.3984375" style="78" customWidth="1"/>
    <col min="7929" max="7929" width="65.19921875" style="78" customWidth="1"/>
    <col min="7930" max="8177" width="9" style="78"/>
    <col min="8178" max="8178" width="7.09765625" style="78" customWidth="1"/>
    <col min="8179" max="8179" width="12.69921875" style="78" customWidth="1"/>
    <col min="8180" max="8180" width="12.8984375" style="78" customWidth="1"/>
    <col min="8181" max="8184" width="10.3984375" style="78" customWidth="1"/>
    <col min="8185" max="8185" width="65.19921875" style="78" customWidth="1"/>
    <col min="8186" max="8433" width="9" style="78"/>
    <col min="8434" max="8434" width="7.09765625" style="78" customWidth="1"/>
    <col min="8435" max="8435" width="12.69921875" style="78" customWidth="1"/>
    <col min="8436" max="8436" width="12.8984375" style="78" customWidth="1"/>
    <col min="8437" max="8440" width="10.3984375" style="78" customWidth="1"/>
    <col min="8441" max="8441" width="65.19921875" style="78" customWidth="1"/>
    <col min="8442" max="8689" width="9" style="78"/>
    <col min="8690" max="8690" width="7.09765625" style="78" customWidth="1"/>
    <col min="8691" max="8691" width="12.69921875" style="78" customWidth="1"/>
    <col min="8692" max="8692" width="12.8984375" style="78" customWidth="1"/>
    <col min="8693" max="8696" width="10.3984375" style="78" customWidth="1"/>
    <col min="8697" max="8697" width="65.19921875" style="78" customWidth="1"/>
    <col min="8698" max="8945" width="9" style="78"/>
    <col min="8946" max="8946" width="7.09765625" style="78" customWidth="1"/>
    <col min="8947" max="8947" width="12.69921875" style="78" customWidth="1"/>
    <col min="8948" max="8948" width="12.8984375" style="78" customWidth="1"/>
    <col min="8949" max="8952" width="10.3984375" style="78" customWidth="1"/>
    <col min="8953" max="8953" width="65.19921875" style="78" customWidth="1"/>
    <col min="8954" max="9201" width="9" style="78"/>
    <col min="9202" max="9202" width="7.09765625" style="78" customWidth="1"/>
    <col min="9203" max="9203" width="12.69921875" style="78" customWidth="1"/>
    <col min="9204" max="9204" width="12.8984375" style="78" customWidth="1"/>
    <col min="9205" max="9208" width="10.3984375" style="78" customWidth="1"/>
    <col min="9209" max="9209" width="65.19921875" style="78" customWidth="1"/>
    <col min="9210" max="9457" width="9" style="78"/>
    <col min="9458" max="9458" width="7.09765625" style="78" customWidth="1"/>
    <col min="9459" max="9459" width="12.69921875" style="78" customWidth="1"/>
    <col min="9460" max="9460" width="12.8984375" style="78" customWidth="1"/>
    <col min="9461" max="9464" width="10.3984375" style="78" customWidth="1"/>
    <col min="9465" max="9465" width="65.19921875" style="78" customWidth="1"/>
    <col min="9466" max="9713" width="9" style="78"/>
    <col min="9714" max="9714" width="7.09765625" style="78" customWidth="1"/>
    <col min="9715" max="9715" width="12.69921875" style="78" customWidth="1"/>
    <col min="9716" max="9716" width="12.8984375" style="78" customWidth="1"/>
    <col min="9717" max="9720" width="10.3984375" style="78" customWidth="1"/>
    <col min="9721" max="9721" width="65.19921875" style="78" customWidth="1"/>
    <col min="9722" max="9969" width="9" style="78"/>
    <col min="9970" max="9970" width="7.09765625" style="78" customWidth="1"/>
    <col min="9971" max="9971" width="12.69921875" style="78" customWidth="1"/>
    <col min="9972" max="9972" width="12.8984375" style="78" customWidth="1"/>
    <col min="9973" max="9976" width="10.3984375" style="78" customWidth="1"/>
    <col min="9977" max="9977" width="65.19921875" style="78" customWidth="1"/>
    <col min="9978" max="10225" width="9" style="78"/>
    <col min="10226" max="10226" width="7.09765625" style="78" customWidth="1"/>
    <col min="10227" max="10227" width="12.69921875" style="78" customWidth="1"/>
    <col min="10228" max="10228" width="12.8984375" style="78" customWidth="1"/>
    <col min="10229" max="10232" width="10.3984375" style="78" customWidth="1"/>
    <col min="10233" max="10233" width="65.19921875" style="78" customWidth="1"/>
    <col min="10234" max="10481" width="9" style="78"/>
    <col min="10482" max="10482" width="7.09765625" style="78" customWidth="1"/>
    <col min="10483" max="10483" width="12.69921875" style="78" customWidth="1"/>
    <col min="10484" max="10484" width="12.8984375" style="78" customWidth="1"/>
    <col min="10485" max="10488" width="10.3984375" style="78" customWidth="1"/>
    <col min="10489" max="10489" width="65.19921875" style="78" customWidth="1"/>
    <col min="10490" max="10737" width="9" style="78"/>
    <col min="10738" max="10738" width="7.09765625" style="78" customWidth="1"/>
    <col min="10739" max="10739" width="12.69921875" style="78" customWidth="1"/>
    <col min="10740" max="10740" width="12.8984375" style="78" customWidth="1"/>
    <col min="10741" max="10744" width="10.3984375" style="78" customWidth="1"/>
    <col min="10745" max="10745" width="65.19921875" style="78" customWidth="1"/>
    <col min="10746" max="10993" width="9" style="78"/>
    <col min="10994" max="10994" width="7.09765625" style="78" customWidth="1"/>
    <col min="10995" max="10995" width="12.69921875" style="78" customWidth="1"/>
    <col min="10996" max="10996" width="12.8984375" style="78" customWidth="1"/>
    <col min="10997" max="11000" width="10.3984375" style="78" customWidth="1"/>
    <col min="11001" max="11001" width="65.19921875" style="78" customWidth="1"/>
    <col min="11002" max="11249" width="9" style="78"/>
    <col min="11250" max="11250" width="7.09765625" style="78" customWidth="1"/>
    <col min="11251" max="11251" width="12.69921875" style="78" customWidth="1"/>
    <col min="11252" max="11252" width="12.8984375" style="78" customWidth="1"/>
    <col min="11253" max="11256" width="10.3984375" style="78" customWidth="1"/>
    <col min="11257" max="11257" width="65.19921875" style="78" customWidth="1"/>
    <col min="11258" max="11505" width="9" style="78"/>
    <col min="11506" max="11506" width="7.09765625" style="78" customWidth="1"/>
    <col min="11507" max="11507" width="12.69921875" style="78" customWidth="1"/>
    <col min="11508" max="11508" width="12.8984375" style="78" customWidth="1"/>
    <col min="11509" max="11512" width="10.3984375" style="78" customWidth="1"/>
    <col min="11513" max="11513" width="65.19921875" style="78" customWidth="1"/>
    <col min="11514" max="11761" width="9" style="78"/>
    <col min="11762" max="11762" width="7.09765625" style="78" customWidth="1"/>
    <col min="11763" max="11763" width="12.69921875" style="78" customWidth="1"/>
    <col min="11764" max="11764" width="12.8984375" style="78" customWidth="1"/>
    <col min="11765" max="11768" width="10.3984375" style="78" customWidth="1"/>
    <col min="11769" max="11769" width="65.19921875" style="78" customWidth="1"/>
    <col min="11770" max="12017" width="9" style="78"/>
    <col min="12018" max="12018" width="7.09765625" style="78" customWidth="1"/>
    <col min="12019" max="12019" width="12.69921875" style="78" customWidth="1"/>
    <col min="12020" max="12020" width="12.8984375" style="78" customWidth="1"/>
    <col min="12021" max="12024" width="10.3984375" style="78" customWidth="1"/>
    <col min="12025" max="12025" width="65.19921875" style="78" customWidth="1"/>
    <col min="12026" max="12273" width="9" style="78"/>
    <col min="12274" max="12274" width="7.09765625" style="78" customWidth="1"/>
    <col min="12275" max="12275" width="12.69921875" style="78" customWidth="1"/>
    <col min="12276" max="12276" width="12.8984375" style="78" customWidth="1"/>
    <col min="12277" max="12280" width="10.3984375" style="78" customWidth="1"/>
    <col min="12281" max="12281" width="65.19921875" style="78" customWidth="1"/>
    <col min="12282" max="12529" width="9" style="78"/>
    <col min="12530" max="12530" width="7.09765625" style="78" customWidth="1"/>
    <col min="12531" max="12531" width="12.69921875" style="78" customWidth="1"/>
    <col min="12532" max="12532" width="12.8984375" style="78" customWidth="1"/>
    <col min="12533" max="12536" width="10.3984375" style="78" customWidth="1"/>
    <col min="12537" max="12537" width="65.19921875" style="78" customWidth="1"/>
    <col min="12538" max="12785" width="9" style="78"/>
    <col min="12786" max="12786" width="7.09765625" style="78" customWidth="1"/>
    <col min="12787" max="12787" width="12.69921875" style="78" customWidth="1"/>
    <col min="12788" max="12788" width="12.8984375" style="78" customWidth="1"/>
    <col min="12789" max="12792" width="10.3984375" style="78" customWidth="1"/>
    <col min="12793" max="12793" width="65.19921875" style="78" customWidth="1"/>
    <col min="12794" max="13041" width="9" style="78"/>
    <col min="13042" max="13042" width="7.09765625" style="78" customWidth="1"/>
    <col min="13043" max="13043" width="12.69921875" style="78" customWidth="1"/>
    <col min="13044" max="13044" width="12.8984375" style="78" customWidth="1"/>
    <col min="13045" max="13048" width="10.3984375" style="78" customWidth="1"/>
    <col min="13049" max="13049" width="65.19921875" style="78" customWidth="1"/>
    <col min="13050" max="13297" width="9" style="78"/>
    <col min="13298" max="13298" width="7.09765625" style="78" customWidth="1"/>
    <col min="13299" max="13299" width="12.69921875" style="78" customWidth="1"/>
    <col min="13300" max="13300" width="12.8984375" style="78" customWidth="1"/>
    <col min="13301" max="13304" width="10.3984375" style="78" customWidth="1"/>
    <col min="13305" max="13305" width="65.19921875" style="78" customWidth="1"/>
    <col min="13306" max="13553" width="9" style="78"/>
    <col min="13554" max="13554" width="7.09765625" style="78" customWidth="1"/>
    <col min="13555" max="13555" width="12.69921875" style="78" customWidth="1"/>
    <col min="13556" max="13556" width="12.8984375" style="78" customWidth="1"/>
    <col min="13557" max="13560" width="10.3984375" style="78" customWidth="1"/>
    <col min="13561" max="13561" width="65.19921875" style="78" customWidth="1"/>
    <col min="13562" max="13809" width="9" style="78"/>
    <col min="13810" max="13810" width="7.09765625" style="78" customWidth="1"/>
    <col min="13811" max="13811" width="12.69921875" style="78" customWidth="1"/>
    <col min="13812" max="13812" width="12.8984375" style="78" customWidth="1"/>
    <col min="13813" max="13816" width="10.3984375" style="78" customWidth="1"/>
    <col min="13817" max="13817" width="65.19921875" style="78" customWidth="1"/>
    <col min="13818" max="14065" width="9" style="78"/>
    <col min="14066" max="14066" width="7.09765625" style="78" customWidth="1"/>
    <col min="14067" max="14067" width="12.69921875" style="78" customWidth="1"/>
    <col min="14068" max="14068" width="12.8984375" style="78" customWidth="1"/>
    <col min="14069" max="14072" width="10.3984375" style="78" customWidth="1"/>
    <col min="14073" max="14073" width="65.19921875" style="78" customWidth="1"/>
    <col min="14074" max="14321" width="9" style="78"/>
    <col min="14322" max="14322" width="7.09765625" style="78" customWidth="1"/>
    <col min="14323" max="14323" width="12.69921875" style="78" customWidth="1"/>
    <col min="14324" max="14324" width="12.8984375" style="78" customWidth="1"/>
    <col min="14325" max="14328" width="10.3984375" style="78" customWidth="1"/>
    <col min="14329" max="14329" width="65.19921875" style="78" customWidth="1"/>
    <col min="14330" max="14577" width="9" style="78"/>
    <col min="14578" max="14578" width="7.09765625" style="78" customWidth="1"/>
    <col min="14579" max="14579" width="12.69921875" style="78" customWidth="1"/>
    <col min="14580" max="14580" width="12.8984375" style="78" customWidth="1"/>
    <col min="14581" max="14584" width="10.3984375" style="78" customWidth="1"/>
    <col min="14585" max="14585" width="65.19921875" style="78" customWidth="1"/>
    <col min="14586" max="14833" width="9" style="78"/>
    <col min="14834" max="14834" width="7.09765625" style="78" customWidth="1"/>
    <col min="14835" max="14835" width="12.69921875" style="78" customWidth="1"/>
    <col min="14836" max="14836" width="12.8984375" style="78" customWidth="1"/>
    <col min="14837" max="14840" width="10.3984375" style="78" customWidth="1"/>
    <col min="14841" max="14841" width="65.19921875" style="78" customWidth="1"/>
    <col min="14842" max="15089" width="9" style="78"/>
    <col min="15090" max="15090" width="7.09765625" style="78" customWidth="1"/>
    <col min="15091" max="15091" width="12.69921875" style="78" customWidth="1"/>
    <col min="15092" max="15092" width="12.8984375" style="78" customWidth="1"/>
    <col min="15093" max="15096" width="10.3984375" style="78" customWidth="1"/>
    <col min="15097" max="15097" width="65.19921875" style="78" customWidth="1"/>
    <col min="15098" max="15345" width="9" style="78"/>
    <col min="15346" max="15346" width="7.09765625" style="78" customWidth="1"/>
    <col min="15347" max="15347" width="12.69921875" style="78" customWidth="1"/>
    <col min="15348" max="15348" width="12.8984375" style="78" customWidth="1"/>
    <col min="15349" max="15352" width="10.3984375" style="78" customWidth="1"/>
    <col min="15353" max="15353" width="65.19921875" style="78" customWidth="1"/>
    <col min="15354" max="15601" width="9" style="78"/>
    <col min="15602" max="15602" width="7.09765625" style="78" customWidth="1"/>
    <col min="15603" max="15603" width="12.69921875" style="78" customWidth="1"/>
    <col min="15604" max="15604" width="12.8984375" style="78" customWidth="1"/>
    <col min="15605" max="15608" width="10.3984375" style="78" customWidth="1"/>
    <col min="15609" max="15609" width="65.19921875" style="78" customWidth="1"/>
    <col min="15610" max="15857" width="9" style="78"/>
    <col min="15858" max="15858" width="7.09765625" style="78" customWidth="1"/>
    <col min="15859" max="15859" width="12.69921875" style="78" customWidth="1"/>
    <col min="15860" max="15860" width="12.8984375" style="78" customWidth="1"/>
    <col min="15861" max="15864" width="10.3984375" style="78" customWidth="1"/>
    <col min="15865" max="15865" width="65.19921875" style="78" customWidth="1"/>
    <col min="15866" max="16113" width="9" style="78"/>
    <col min="16114" max="16114" width="7.09765625" style="78" customWidth="1"/>
    <col min="16115" max="16115" width="12.69921875" style="78" customWidth="1"/>
    <col min="16116" max="16116" width="12.8984375" style="78" customWidth="1"/>
    <col min="16117" max="16120" width="10.3984375" style="78" customWidth="1"/>
    <col min="16121" max="16121" width="65.19921875" style="78" customWidth="1"/>
    <col min="16122" max="16384" width="9" style="78"/>
  </cols>
  <sheetData>
    <row r="1" spans="1:8" ht="24.6">
      <c r="H1" s="294" t="s">
        <v>2447</v>
      </c>
    </row>
    <row r="2" spans="1:8" ht="24.6">
      <c r="A2" s="327" t="s">
        <v>1413</v>
      </c>
      <c r="B2" s="327"/>
      <c r="C2" s="327"/>
      <c r="D2" s="327"/>
      <c r="E2" s="327"/>
      <c r="F2" s="327"/>
      <c r="G2" s="327"/>
      <c r="H2" s="327"/>
    </row>
    <row r="3" spans="1:8" ht="24.6">
      <c r="A3" s="328" t="s">
        <v>3191</v>
      </c>
      <c r="B3" s="328"/>
      <c r="C3" s="328"/>
      <c r="D3" s="328"/>
      <c r="E3" s="328"/>
      <c r="F3" s="328"/>
      <c r="G3" s="328"/>
      <c r="H3" s="328"/>
    </row>
    <row r="4" spans="1:8" s="79" customFormat="1" ht="24.6">
      <c r="A4" s="329" t="s">
        <v>59</v>
      </c>
      <c r="B4" s="329" t="s">
        <v>1414</v>
      </c>
      <c r="C4" s="204" t="s">
        <v>1415</v>
      </c>
      <c r="D4" s="205" t="s">
        <v>1416</v>
      </c>
      <c r="E4" s="331" t="s">
        <v>60</v>
      </c>
      <c r="F4" s="206" t="s">
        <v>61</v>
      </c>
      <c r="G4" s="333" t="s">
        <v>60</v>
      </c>
      <c r="H4" s="329" t="s">
        <v>1417</v>
      </c>
    </row>
    <row r="5" spans="1:8" s="79" customFormat="1" ht="24.6">
      <c r="A5" s="330"/>
      <c r="B5" s="330"/>
      <c r="C5" s="204" t="s">
        <v>1418</v>
      </c>
      <c r="D5" s="207" t="s">
        <v>1418</v>
      </c>
      <c r="E5" s="332"/>
      <c r="F5" s="206" t="s">
        <v>1418</v>
      </c>
      <c r="G5" s="334"/>
      <c r="H5" s="330"/>
    </row>
    <row r="6" spans="1:8" s="228" customFormat="1" ht="24.6">
      <c r="A6" s="222">
        <v>1</v>
      </c>
      <c r="B6" s="223" t="s">
        <v>53</v>
      </c>
      <c r="C6" s="224">
        <v>61</v>
      </c>
      <c r="D6" s="205">
        <f>C6-F6</f>
        <v>61</v>
      </c>
      <c r="E6" s="225">
        <f t="shared" ref="E6:E13" si="0">D6/C6*100</f>
        <v>100</v>
      </c>
      <c r="F6" s="206">
        <v>0</v>
      </c>
      <c r="G6" s="226">
        <f t="shared" ref="G6:G12" si="1">F6/C6*100</f>
        <v>0</v>
      </c>
      <c r="H6" s="227"/>
    </row>
    <row r="7" spans="1:8" s="228" customFormat="1" ht="24.6">
      <c r="A7" s="222">
        <v>2</v>
      </c>
      <c r="B7" s="223" t="s">
        <v>57</v>
      </c>
      <c r="C7" s="224">
        <v>83</v>
      </c>
      <c r="D7" s="205">
        <f t="shared" ref="D7:D12" si="2">C7-F7</f>
        <v>83</v>
      </c>
      <c r="E7" s="225">
        <f t="shared" si="0"/>
        <v>100</v>
      </c>
      <c r="F7" s="206">
        <v>0</v>
      </c>
      <c r="G7" s="226">
        <f t="shared" si="1"/>
        <v>0</v>
      </c>
      <c r="H7" s="227"/>
    </row>
    <row r="8" spans="1:8" ht="24.6">
      <c r="A8" s="165">
        <v>3</v>
      </c>
      <c r="B8" s="140" t="s">
        <v>58</v>
      </c>
      <c r="C8" s="208">
        <v>210</v>
      </c>
      <c r="D8" s="205">
        <f t="shared" si="2"/>
        <v>210</v>
      </c>
      <c r="E8" s="209">
        <f t="shared" si="0"/>
        <v>100</v>
      </c>
      <c r="F8" s="210">
        <v>0</v>
      </c>
      <c r="G8" s="211">
        <f t="shared" si="1"/>
        <v>0</v>
      </c>
      <c r="H8" s="212" t="s">
        <v>1422</v>
      </c>
    </row>
    <row r="9" spans="1:8" ht="24.6">
      <c r="A9" s="165">
        <v>4</v>
      </c>
      <c r="B9" s="140" t="s">
        <v>54</v>
      </c>
      <c r="C9" s="208">
        <v>127</v>
      </c>
      <c r="D9" s="205">
        <f t="shared" si="2"/>
        <v>127</v>
      </c>
      <c r="E9" s="209">
        <f t="shared" si="0"/>
        <v>100</v>
      </c>
      <c r="F9" s="210">
        <v>0</v>
      </c>
      <c r="G9" s="211">
        <f t="shared" si="1"/>
        <v>0</v>
      </c>
      <c r="H9" s="140"/>
    </row>
    <row r="10" spans="1:8" ht="24.6">
      <c r="A10" s="165">
        <v>5</v>
      </c>
      <c r="B10" s="140" t="s">
        <v>56</v>
      </c>
      <c r="C10" s="208">
        <v>74</v>
      </c>
      <c r="D10" s="205">
        <f t="shared" si="2"/>
        <v>74</v>
      </c>
      <c r="E10" s="209">
        <f t="shared" si="0"/>
        <v>100</v>
      </c>
      <c r="F10" s="210">
        <v>0</v>
      </c>
      <c r="G10" s="211">
        <f t="shared" si="1"/>
        <v>0</v>
      </c>
      <c r="H10" s="140"/>
    </row>
    <row r="11" spans="1:8" ht="24.6">
      <c r="A11" s="165">
        <v>6</v>
      </c>
      <c r="B11" s="140" t="s">
        <v>55</v>
      </c>
      <c r="C11" s="208">
        <v>168</v>
      </c>
      <c r="D11" s="205">
        <f t="shared" si="2"/>
        <v>168</v>
      </c>
      <c r="E11" s="209">
        <f t="shared" si="0"/>
        <v>100</v>
      </c>
      <c r="F11" s="210">
        <v>0</v>
      </c>
      <c r="G11" s="211">
        <f t="shared" si="1"/>
        <v>0</v>
      </c>
      <c r="H11" s="140"/>
    </row>
    <row r="12" spans="1:8" ht="24.6">
      <c r="A12" s="165">
        <v>7</v>
      </c>
      <c r="B12" s="140" t="s">
        <v>52</v>
      </c>
      <c r="C12" s="208">
        <v>151</v>
      </c>
      <c r="D12" s="205">
        <f t="shared" si="2"/>
        <v>151</v>
      </c>
      <c r="E12" s="209">
        <f t="shared" si="0"/>
        <v>100</v>
      </c>
      <c r="F12" s="210">
        <v>0</v>
      </c>
      <c r="G12" s="213">
        <f t="shared" si="1"/>
        <v>0</v>
      </c>
      <c r="H12" s="212"/>
    </row>
    <row r="13" spans="1:8" ht="25.2" thickBot="1">
      <c r="A13" s="322" t="s">
        <v>1419</v>
      </c>
      <c r="B13" s="323"/>
      <c r="C13" s="214">
        <f>SUM(C6:C12)</f>
        <v>874</v>
      </c>
      <c r="D13" s="215">
        <f>SUM(D6:D12)</f>
        <v>874</v>
      </c>
      <c r="E13" s="216">
        <f t="shared" si="0"/>
        <v>100</v>
      </c>
      <c r="F13" s="217">
        <f>SUM(F6:F12)</f>
        <v>0</v>
      </c>
      <c r="G13" s="218">
        <f>F13/C13*100</f>
        <v>0</v>
      </c>
      <c r="H13" s="219"/>
    </row>
    <row r="14" spans="1:8" ht="25.2" thickTop="1">
      <c r="A14" s="92"/>
      <c r="B14" s="220" t="s">
        <v>1414</v>
      </c>
      <c r="C14" s="98" t="s">
        <v>1420</v>
      </c>
      <c r="D14" s="98" t="s">
        <v>1421</v>
      </c>
      <c r="E14" s="92"/>
      <c r="F14" s="92"/>
      <c r="G14" s="92"/>
      <c r="H14" s="92"/>
    </row>
    <row r="15" spans="1:8">
      <c r="B15" s="80" t="s">
        <v>53</v>
      </c>
      <c r="C15" s="83">
        <f t="shared" ref="C15:C22" si="3">E6</f>
        <v>100</v>
      </c>
      <c r="D15" s="84">
        <f t="shared" ref="D15:D22" si="4">G6</f>
        <v>0</v>
      </c>
    </row>
    <row r="16" spans="1:8">
      <c r="B16" s="80" t="s">
        <v>57</v>
      </c>
      <c r="C16" s="83">
        <f t="shared" si="3"/>
        <v>100</v>
      </c>
      <c r="D16" s="84">
        <f t="shared" si="4"/>
        <v>0</v>
      </c>
    </row>
    <row r="17" spans="2:4">
      <c r="B17" s="80" t="s">
        <v>58</v>
      </c>
      <c r="C17" s="83">
        <f t="shared" si="3"/>
        <v>100</v>
      </c>
      <c r="D17" s="84">
        <f t="shared" si="4"/>
        <v>0</v>
      </c>
    </row>
    <row r="18" spans="2:4">
      <c r="B18" s="80" t="s">
        <v>54</v>
      </c>
      <c r="C18" s="83">
        <f t="shared" si="3"/>
        <v>100</v>
      </c>
      <c r="D18" s="84">
        <f t="shared" si="4"/>
        <v>0</v>
      </c>
    </row>
    <row r="19" spans="2:4">
      <c r="B19" s="80" t="s">
        <v>56</v>
      </c>
      <c r="C19" s="83">
        <f t="shared" si="3"/>
        <v>100</v>
      </c>
      <c r="D19" s="84">
        <f t="shared" si="4"/>
        <v>0</v>
      </c>
    </row>
    <row r="20" spans="2:4">
      <c r="B20" s="80" t="s">
        <v>55</v>
      </c>
      <c r="C20" s="83">
        <f t="shared" si="3"/>
        <v>100</v>
      </c>
      <c r="D20" s="84">
        <f t="shared" si="4"/>
        <v>0</v>
      </c>
    </row>
    <row r="21" spans="2:4">
      <c r="B21" s="80" t="s">
        <v>52</v>
      </c>
      <c r="C21" s="83">
        <f t="shared" si="3"/>
        <v>100</v>
      </c>
      <c r="D21" s="84">
        <f t="shared" si="4"/>
        <v>0</v>
      </c>
    </row>
    <row r="22" spans="2:4">
      <c r="B22" s="81" t="s">
        <v>1419</v>
      </c>
      <c r="C22" s="83">
        <f t="shared" si="3"/>
        <v>100</v>
      </c>
      <c r="D22" s="84">
        <f t="shared" si="4"/>
        <v>0</v>
      </c>
    </row>
    <row r="23" spans="2:4">
      <c r="C23" s="82"/>
    </row>
    <row r="34" spans="1:4">
      <c r="A34" s="85"/>
    </row>
    <row r="35" spans="1:4">
      <c r="A35" s="85"/>
    </row>
    <row r="36" spans="1:4">
      <c r="B36" s="86"/>
      <c r="C36" s="324"/>
      <c r="D36" s="324"/>
    </row>
    <row r="37" spans="1:4">
      <c r="B37" s="85"/>
      <c r="C37" s="325"/>
      <c r="D37" s="325"/>
    </row>
    <row r="38" spans="1:4">
      <c r="B38" s="85"/>
      <c r="C38" s="326"/>
      <c r="D38" s="326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78740157480314965" right="0.23622047244094491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3.8"/>
  <cols>
    <col min="1" max="1" width="39" customWidth="1"/>
  </cols>
  <sheetData>
    <row r="1" spans="1:5">
      <c r="A1" s="278" t="s">
        <v>1424</v>
      </c>
      <c r="B1" s="279"/>
      <c r="C1" s="279"/>
      <c r="D1" s="279"/>
      <c r="E1" s="280"/>
    </row>
    <row r="2" spans="1:5">
      <c r="A2" s="281" t="s">
        <v>1425</v>
      </c>
      <c r="B2" s="273" t="s">
        <v>1426</v>
      </c>
      <c r="C2" s="274"/>
      <c r="D2" s="272"/>
      <c r="E2" s="282"/>
    </row>
    <row r="3" spans="1:5">
      <c r="A3" s="281" t="s">
        <v>1427</v>
      </c>
      <c r="B3" s="273" t="s">
        <v>1426</v>
      </c>
      <c r="C3" s="274"/>
      <c r="D3" s="272"/>
      <c r="E3" s="282"/>
    </row>
    <row r="4" spans="1:5" ht="14.25" customHeight="1">
      <c r="A4" s="281" t="s">
        <v>1428</v>
      </c>
      <c r="B4" s="339" t="s">
        <v>1429</v>
      </c>
      <c r="C4" s="340"/>
      <c r="D4" s="272"/>
      <c r="E4" s="282"/>
    </row>
    <row r="5" spans="1:5">
      <c r="A5" s="281"/>
      <c r="B5" s="339"/>
      <c r="C5" s="340"/>
      <c r="D5" s="272"/>
      <c r="E5" s="282"/>
    </row>
    <row r="6" spans="1:5">
      <c r="A6" s="343"/>
      <c r="B6" s="344"/>
      <c r="C6" s="344"/>
      <c r="D6" s="344"/>
      <c r="E6" s="345"/>
    </row>
    <row r="7" spans="1:5">
      <c r="A7" s="283" t="s">
        <v>1430</v>
      </c>
      <c r="B7" s="341" t="s">
        <v>51</v>
      </c>
      <c r="C7" s="342"/>
      <c r="D7" s="275" t="s">
        <v>1414</v>
      </c>
      <c r="E7" s="284">
        <v>242248</v>
      </c>
    </row>
    <row r="8" spans="1:5">
      <c r="A8" s="285" t="s">
        <v>1431</v>
      </c>
      <c r="B8" s="337"/>
      <c r="C8" s="338"/>
      <c r="D8" s="276" t="s">
        <v>52</v>
      </c>
      <c r="E8" s="286"/>
    </row>
    <row r="9" spans="1:5">
      <c r="A9" s="287" t="s">
        <v>1432</v>
      </c>
      <c r="B9" s="335"/>
      <c r="C9" s="336"/>
      <c r="D9" s="277" t="s">
        <v>52</v>
      </c>
      <c r="E9" s="288"/>
    </row>
    <row r="10" spans="1:5">
      <c r="A10" s="285" t="s">
        <v>1433</v>
      </c>
      <c r="B10" s="337"/>
      <c r="C10" s="338"/>
      <c r="D10" s="276" t="s">
        <v>52</v>
      </c>
      <c r="E10" s="286"/>
    </row>
    <row r="11" spans="1:5">
      <c r="A11" s="287" t="s">
        <v>1434</v>
      </c>
      <c r="B11" s="335"/>
      <c r="C11" s="336"/>
      <c r="D11" s="277" t="s">
        <v>52</v>
      </c>
      <c r="E11" s="288"/>
    </row>
    <row r="12" spans="1:5">
      <c r="A12" s="285" t="s">
        <v>1435</v>
      </c>
      <c r="B12" s="337"/>
      <c r="C12" s="338"/>
      <c r="D12" s="276" t="s">
        <v>52</v>
      </c>
      <c r="E12" s="286"/>
    </row>
    <row r="13" spans="1:5">
      <c r="A13" s="287" t="s">
        <v>1436</v>
      </c>
      <c r="B13" s="335"/>
      <c r="C13" s="336"/>
      <c r="D13" s="277" t="s">
        <v>52</v>
      </c>
      <c r="E13" s="288"/>
    </row>
    <row r="14" spans="1:5">
      <c r="A14" s="285" t="s">
        <v>1437</v>
      </c>
      <c r="B14" s="337"/>
      <c r="C14" s="338"/>
      <c r="D14" s="276" t="s">
        <v>52</v>
      </c>
      <c r="E14" s="286"/>
    </row>
    <row r="15" spans="1:5">
      <c r="A15" s="287" t="s">
        <v>1438</v>
      </c>
      <c r="B15" s="335"/>
      <c r="C15" s="336"/>
      <c r="D15" s="277" t="s">
        <v>52</v>
      </c>
      <c r="E15" s="288"/>
    </row>
    <row r="16" spans="1:5">
      <c r="A16" s="285" t="s">
        <v>1439</v>
      </c>
      <c r="B16" s="337"/>
      <c r="C16" s="338"/>
      <c r="D16" s="276" t="s">
        <v>52</v>
      </c>
      <c r="E16" s="286"/>
    </row>
    <row r="17" spans="1:5">
      <c r="A17" s="287" t="s">
        <v>1440</v>
      </c>
      <c r="B17" s="335"/>
      <c r="C17" s="336"/>
      <c r="D17" s="277" t="s">
        <v>52</v>
      </c>
      <c r="E17" s="288"/>
    </row>
    <row r="18" spans="1:5">
      <c r="A18" s="285" t="s">
        <v>1441</v>
      </c>
      <c r="B18" s="337"/>
      <c r="C18" s="338"/>
      <c r="D18" s="276" t="s">
        <v>52</v>
      </c>
      <c r="E18" s="286"/>
    </row>
    <row r="19" spans="1:5">
      <c r="A19" s="287" t="s">
        <v>1442</v>
      </c>
      <c r="B19" s="335"/>
      <c r="C19" s="336"/>
      <c r="D19" s="277" t="s">
        <v>52</v>
      </c>
      <c r="E19" s="288"/>
    </row>
    <row r="20" spans="1:5">
      <c r="A20" s="354" t="s">
        <v>1443</v>
      </c>
      <c r="B20" s="356" t="s">
        <v>1444</v>
      </c>
      <c r="C20" s="357"/>
      <c r="D20" s="360" t="s">
        <v>52</v>
      </c>
      <c r="E20" s="289" t="s">
        <v>1445</v>
      </c>
    </row>
    <row r="21" spans="1:5">
      <c r="A21" s="355"/>
      <c r="B21" s="358"/>
      <c r="C21" s="359"/>
      <c r="D21" s="361"/>
      <c r="E21" s="290" t="s">
        <v>1446</v>
      </c>
    </row>
    <row r="22" spans="1:5">
      <c r="A22" s="346" t="s">
        <v>1447</v>
      </c>
      <c r="B22" s="348" t="s">
        <v>1444</v>
      </c>
      <c r="C22" s="349"/>
      <c r="D22" s="352" t="s">
        <v>52</v>
      </c>
      <c r="E22" s="291" t="s">
        <v>1445</v>
      </c>
    </row>
    <row r="23" spans="1:5">
      <c r="A23" s="347"/>
      <c r="B23" s="350"/>
      <c r="C23" s="351"/>
      <c r="D23" s="353"/>
      <c r="E23" s="292" t="s">
        <v>1446</v>
      </c>
    </row>
    <row r="24" spans="1:5">
      <c r="A24" s="354" t="s">
        <v>1448</v>
      </c>
      <c r="B24" s="356" t="s">
        <v>1444</v>
      </c>
      <c r="C24" s="357"/>
      <c r="D24" s="360" t="s">
        <v>52</v>
      </c>
      <c r="E24" s="289" t="s">
        <v>1445</v>
      </c>
    </row>
    <row r="25" spans="1:5">
      <c r="A25" s="355"/>
      <c r="B25" s="358"/>
      <c r="C25" s="359"/>
      <c r="D25" s="361"/>
      <c r="E25" s="290" t="s">
        <v>1446</v>
      </c>
    </row>
    <row r="26" spans="1:5">
      <c r="A26" s="346" t="s">
        <v>1449</v>
      </c>
      <c r="B26" s="348" t="s">
        <v>1444</v>
      </c>
      <c r="C26" s="349"/>
      <c r="D26" s="352" t="s">
        <v>52</v>
      </c>
      <c r="E26" s="291" t="s">
        <v>1445</v>
      </c>
    </row>
    <row r="27" spans="1:5">
      <c r="A27" s="347"/>
      <c r="B27" s="350"/>
      <c r="C27" s="351"/>
      <c r="D27" s="353"/>
      <c r="E27" s="292" t="s">
        <v>1446</v>
      </c>
    </row>
    <row r="28" spans="1:5">
      <c r="A28" s="354" t="s">
        <v>1450</v>
      </c>
      <c r="B28" s="356" t="s">
        <v>1444</v>
      </c>
      <c r="C28" s="357"/>
      <c r="D28" s="360" t="s">
        <v>52</v>
      </c>
      <c r="E28" s="289" t="s">
        <v>1445</v>
      </c>
    </row>
    <row r="29" spans="1:5">
      <c r="A29" s="355"/>
      <c r="B29" s="358"/>
      <c r="C29" s="359"/>
      <c r="D29" s="361"/>
      <c r="E29" s="290" t="s">
        <v>1446</v>
      </c>
    </row>
    <row r="30" spans="1:5">
      <c r="A30" s="346" t="s">
        <v>1451</v>
      </c>
      <c r="B30" s="348" t="s">
        <v>1444</v>
      </c>
      <c r="C30" s="349"/>
      <c r="D30" s="352" t="s">
        <v>52</v>
      </c>
      <c r="E30" s="291" t="s">
        <v>1445</v>
      </c>
    </row>
    <row r="31" spans="1:5">
      <c r="A31" s="347"/>
      <c r="B31" s="350"/>
      <c r="C31" s="351"/>
      <c r="D31" s="353"/>
      <c r="E31" s="292" t="s">
        <v>1446</v>
      </c>
    </row>
    <row r="32" spans="1:5">
      <c r="A32" s="354" t="s">
        <v>1452</v>
      </c>
      <c r="B32" s="356" t="s">
        <v>1444</v>
      </c>
      <c r="C32" s="357"/>
      <c r="D32" s="360" t="s">
        <v>52</v>
      </c>
      <c r="E32" s="289" t="s">
        <v>1445</v>
      </c>
    </row>
    <row r="33" spans="1:5">
      <c r="A33" s="355"/>
      <c r="B33" s="358"/>
      <c r="C33" s="359"/>
      <c r="D33" s="361"/>
      <c r="E33" s="290" t="s">
        <v>1446</v>
      </c>
    </row>
    <row r="34" spans="1:5">
      <c r="A34" s="346" t="s">
        <v>1453</v>
      </c>
      <c r="B34" s="348" t="s">
        <v>1444</v>
      </c>
      <c r="C34" s="349"/>
      <c r="D34" s="352" t="s">
        <v>52</v>
      </c>
      <c r="E34" s="291" t="s">
        <v>1445</v>
      </c>
    </row>
    <row r="35" spans="1:5">
      <c r="A35" s="347"/>
      <c r="B35" s="350"/>
      <c r="C35" s="351"/>
      <c r="D35" s="353"/>
      <c r="E35" s="292" t="s">
        <v>1446</v>
      </c>
    </row>
    <row r="36" spans="1:5">
      <c r="A36" s="354" t="s">
        <v>1454</v>
      </c>
      <c r="B36" s="356" t="s">
        <v>1444</v>
      </c>
      <c r="C36" s="357"/>
      <c r="D36" s="360" t="s">
        <v>52</v>
      </c>
      <c r="E36" s="289" t="s">
        <v>1445</v>
      </c>
    </row>
    <row r="37" spans="1:5">
      <c r="A37" s="355"/>
      <c r="B37" s="358"/>
      <c r="C37" s="359"/>
      <c r="D37" s="361"/>
      <c r="E37" s="290" t="s">
        <v>1446</v>
      </c>
    </row>
    <row r="38" spans="1:5">
      <c r="A38" s="346" t="s">
        <v>1455</v>
      </c>
      <c r="B38" s="348" t="s">
        <v>1444</v>
      </c>
      <c r="C38" s="349"/>
      <c r="D38" s="352" t="s">
        <v>52</v>
      </c>
      <c r="E38" s="291" t="s">
        <v>1445</v>
      </c>
    </row>
    <row r="39" spans="1:5">
      <c r="A39" s="347"/>
      <c r="B39" s="350"/>
      <c r="C39" s="351"/>
      <c r="D39" s="353"/>
      <c r="E39" s="292" t="s">
        <v>1446</v>
      </c>
    </row>
    <row r="40" spans="1:5">
      <c r="A40" s="354" t="s">
        <v>1456</v>
      </c>
      <c r="B40" s="356" t="s">
        <v>1444</v>
      </c>
      <c r="C40" s="357"/>
      <c r="D40" s="360" t="s">
        <v>52</v>
      </c>
      <c r="E40" s="289" t="s">
        <v>1445</v>
      </c>
    </row>
    <row r="41" spans="1:5">
      <c r="A41" s="355"/>
      <c r="B41" s="358"/>
      <c r="C41" s="359"/>
      <c r="D41" s="361"/>
      <c r="E41" s="290" t="s">
        <v>1446</v>
      </c>
    </row>
    <row r="42" spans="1:5">
      <c r="A42" s="346" t="s">
        <v>1457</v>
      </c>
      <c r="B42" s="348" t="s">
        <v>1444</v>
      </c>
      <c r="C42" s="349"/>
      <c r="D42" s="352" t="s">
        <v>52</v>
      </c>
      <c r="E42" s="291" t="s">
        <v>1445</v>
      </c>
    </row>
    <row r="43" spans="1:5">
      <c r="A43" s="347"/>
      <c r="B43" s="350"/>
      <c r="C43" s="351"/>
      <c r="D43" s="353"/>
      <c r="E43" s="292" t="s">
        <v>1446</v>
      </c>
    </row>
    <row r="44" spans="1:5">
      <c r="A44" s="354" t="s">
        <v>1458</v>
      </c>
      <c r="B44" s="356" t="s">
        <v>1444</v>
      </c>
      <c r="C44" s="357"/>
      <c r="D44" s="360" t="s">
        <v>52</v>
      </c>
      <c r="E44" s="289" t="s">
        <v>1445</v>
      </c>
    </row>
    <row r="45" spans="1:5">
      <c r="A45" s="355"/>
      <c r="B45" s="358"/>
      <c r="C45" s="359"/>
      <c r="D45" s="361"/>
      <c r="E45" s="290" t="s">
        <v>1446</v>
      </c>
    </row>
    <row r="46" spans="1:5">
      <c r="A46" s="346" t="s">
        <v>1459</v>
      </c>
      <c r="B46" s="348" t="s">
        <v>1444</v>
      </c>
      <c r="C46" s="349"/>
      <c r="D46" s="352" t="s">
        <v>52</v>
      </c>
      <c r="E46" s="291" t="s">
        <v>1445</v>
      </c>
    </row>
    <row r="47" spans="1:5">
      <c r="A47" s="347"/>
      <c r="B47" s="350"/>
      <c r="C47" s="351"/>
      <c r="D47" s="353"/>
      <c r="E47" s="292" t="s">
        <v>1446</v>
      </c>
    </row>
    <row r="48" spans="1:5">
      <c r="A48" s="354" t="s">
        <v>1460</v>
      </c>
      <c r="B48" s="356" t="s">
        <v>1444</v>
      </c>
      <c r="C48" s="357"/>
      <c r="D48" s="360" t="s">
        <v>52</v>
      </c>
      <c r="E48" s="289" t="s">
        <v>1445</v>
      </c>
    </row>
    <row r="49" spans="1:5">
      <c r="A49" s="355"/>
      <c r="B49" s="358"/>
      <c r="C49" s="359"/>
      <c r="D49" s="361"/>
      <c r="E49" s="290" t="s">
        <v>1446</v>
      </c>
    </row>
    <row r="50" spans="1:5">
      <c r="A50" s="346" t="s">
        <v>1461</v>
      </c>
      <c r="B50" s="348" t="s">
        <v>1444</v>
      </c>
      <c r="C50" s="349"/>
      <c r="D50" s="352" t="s">
        <v>52</v>
      </c>
      <c r="E50" s="291" t="s">
        <v>1445</v>
      </c>
    </row>
    <row r="51" spans="1:5">
      <c r="A51" s="347"/>
      <c r="B51" s="350"/>
      <c r="C51" s="351"/>
      <c r="D51" s="353"/>
      <c r="E51" s="292" t="s">
        <v>1446</v>
      </c>
    </row>
    <row r="52" spans="1:5">
      <c r="A52" s="354" t="s">
        <v>1462</v>
      </c>
      <c r="B52" s="356" t="s">
        <v>1444</v>
      </c>
      <c r="C52" s="357"/>
      <c r="D52" s="360" t="s">
        <v>52</v>
      </c>
      <c r="E52" s="289" t="s">
        <v>1445</v>
      </c>
    </row>
    <row r="53" spans="1:5">
      <c r="A53" s="355"/>
      <c r="B53" s="358"/>
      <c r="C53" s="359"/>
      <c r="D53" s="361"/>
      <c r="E53" s="290" t="s">
        <v>1446</v>
      </c>
    </row>
    <row r="54" spans="1:5">
      <c r="A54" s="346" t="s">
        <v>1463</v>
      </c>
      <c r="B54" s="348" t="s">
        <v>1444</v>
      </c>
      <c r="C54" s="349"/>
      <c r="D54" s="352" t="s">
        <v>52</v>
      </c>
      <c r="E54" s="291" t="s">
        <v>1445</v>
      </c>
    </row>
    <row r="55" spans="1:5">
      <c r="A55" s="347"/>
      <c r="B55" s="350"/>
      <c r="C55" s="351"/>
      <c r="D55" s="353"/>
      <c r="E55" s="292" t="s">
        <v>1446</v>
      </c>
    </row>
    <row r="56" spans="1:5">
      <c r="A56" s="354" t="s">
        <v>1464</v>
      </c>
      <c r="B56" s="356" t="s">
        <v>1444</v>
      </c>
      <c r="C56" s="357"/>
      <c r="D56" s="360" t="s">
        <v>52</v>
      </c>
      <c r="E56" s="289" t="s">
        <v>1445</v>
      </c>
    </row>
    <row r="57" spans="1:5">
      <c r="A57" s="355"/>
      <c r="B57" s="358"/>
      <c r="C57" s="359"/>
      <c r="D57" s="361"/>
      <c r="E57" s="290" t="s">
        <v>1446</v>
      </c>
    </row>
    <row r="58" spans="1:5">
      <c r="A58" s="346" t="s">
        <v>1465</v>
      </c>
      <c r="B58" s="348" t="s">
        <v>1444</v>
      </c>
      <c r="C58" s="349"/>
      <c r="D58" s="352" t="s">
        <v>52</v>
      </c>
      <c r="E58" s="291" t="s">
        <v>1445</v>
      </c>
    </row>
    <row r="59" spans="1:5">
      <c r="A59" s="347"/>
      <c r="B59" s="350"/>
      <c r="C59" s="351"/>
      <c r="D59" s="353"/>
      <c r="E59" s="292" t="s">
        <v>1446</v>
      </c>
    </row>
    <row r="60" spans="1:5">
      <c r="A60" s="354" t="s">
        <v>1466</v>
      </c>
      <c r="B60" s="356" t="s">
        <v>1444</v>
      </c>
      <c r="C60" s="357"/>
      <c r="D60" s="360" t="s">
        <v>52</v>
      </c>
      <c r="E60" s="289" t="s">
        <v>1445</v>
      </c>
    </row>
    <row r="61" spans="1:5">
      <c r="A61" s="355"/>
      <c r="B61" s="358"/>
      <c r="C61" s="359"/>
      <c r="D61" s="361"/>
      <c r="E61" s="290" t="s">
        <v>1446</v>
      </c>
    </row>
    <row r="62" spans="1:5">
      <c r="A62" s="346" t="s">
        <v>1467</v>
      </c>
      <c r="B62" s="348" t="s">
        <v>1444</v>
      </c>
      <c r="C62" s="349"/>
      <c r="D62" s="352" t="s">
        <v>52</v>
      </c>
      <c r="E62" s="291" t="s">
        <v>1445</v>
      </c>
    </row>
    <row r="63" spans="1:5">
      <c r="A63" s="347"/>
      <c r="B63" s="350"/>
      <c r="C63" s="351"/>
      <c r="D63" s="353"/>
      <c r="E63" s="292" t="s">
        <v>1446</v>
      </c>
    </row>
    <row r="64" spans="1:5">
      <c r="A64" s="354" t="s">
        <v>1468</v>
      </c>
      <c r="B64" s="356" t="s">
        <v>1444</v>
      </c>
      <c r="C64" s="357"/>
      <c r="D64" s="360" t="s">
        <v>52</v>
      </c>
      <c r="E64" s="289" t="s">
        <v>1445</v>
      </c>
    </row>
    <row r="65" spans="1:5">
      <c r="A65" s="355"/>
      <c r="B65" s="358"/>
      <c r="C65" s="359"/>
      <c r="D65" s="361"/>
      <c r="E65" s="290" t="s">
        <v>1446</v>
      </c>
    </row>
    <row r="66" spans="1:5">
      <c r="A66" s="346" t="s">
        <v>1469</v>
      </c>
      <c r="B66" s="348" t="s">
        <v>1470</v>
      </c>
      <c r="C66" s="349"/>
      <c r="D66" s="352" t="s">
        <v>52</v>
      </c>
      <c r="E66" s="291" t="s">
        <v>1445</v>
      </c>
    </row>
    <row r="67" spans="1:5">
      <c r="A67" s="347"/>
      <c r="B67" s="350"/>
      <c r="C67" s="351"/>
      <c r="D67" s="353"/>
      <c r="E67" s="292" t="s">
        <v>1446</v>
      </c>
    </row>
    <row r="68" spans="1:5">
      <c r="A68" s="354" t="s">
        <v>1471</v>
      </c>
      <c r="B68" s="356" t="s">
        <v>1470</v>
      </c>
      <c r="C68" s="357"/>
      <c r="D68" s="360" t="s">
        <v>52</v>
      </c>
      <c r="E68" s="289" t="s">
        <v>1445</v>
      </c>
    </row>
    <row r="69" spans="1:5">
      <c r="A69" s="355"/>
      <c r="B69" s="358"/>
      <c r="C69" s="359"/>
      <c r="D69" s="361"/>
      <c r="E69" s="290" t="s">
        <v>1446</v>
      </c>
    </row>
    <row r="70" spans="1:5">
      <c r="A70" s="346" t="s">
        <v>1472</v>
      </c>
      <c r="B70" s="348" t="s">
        <v>1470</v>
      </c>
      <c r="C70" s="349"/>
      <c r="D70" s="352" t="s">
        <v>52</v>
      </c>
      <c r="E70" s="291" t="s">
        <v>1445</v>
      </c>
    </row>
    <row r="71" spans="1:5">
      <c r="A71" s="347"/>
      <c r="B71" s="350"/>
      <c r="C71" s="351"/>
      <c r="D71" s="353"/>
      <c r="E71" s="292" t="s">
        <v>1446</v>
      </c>
    </row>
    <row r="72" spans="1:5">
      <c r="A72" s="354" t="s">
        <v>1473</v>
      </c>
      <c r="B72" s="356" t="s">
        <v>1470</v>
      </c>
      <c r="C72" s="357"/>
      <c r="D72" s="360" t="s">
        <v>52</v>
      </c>
      <c r="E72" s="289" t="s">
        <v>1445</v>
      </c>
    </row>
    <row r="73" spans="1:5">
      <c r="A73" s="355"/>
      <c r="B73" s="358"/>
      <c r="C73" s="359"/>
      <c r="D73" s="361"/>
      <c r="E73" s="290" t="s">
        <v>1446</v>
      </c>
    </row>
    <row r="74" spans="1:5">
      <c r="A74" s="346" t="s">
        <v>1474</v>
      </c>
      <c r="B74" s="348" t="s">
        <v>1470</v>
      </c>
      <c r="C74" s="349"/>
      <c r="D74" s="352" t="s">
        <v>52</v>
      </c>
      <c r="E74" s="291" t="s">
        <v>1445</v>
      </c>
    </row>
    <row r="75" spans="1:5">
      <c r="A75" s="347"/>
      <c r="B75" s="350"/>
      <c r="C75" s="351"/>
      <c r="D75" s="353"/>
      <c r="E75" s="292" t="s">
        <v>1446</v>
      </c>
    </row>
    <row r="76" spans="1:5">
      <c r="A76" s="354" t="s">
        <v>1475</v>
      </c>
      <c r="B76" s="356" t="s">
        <v>1470</v>
      </c>
      <c r="C76" s="357"/>
      <c r="D76" s="360" t="s">
        <v>52</v>
      </c>
      <c r="E76" s="289" t="s">
        <v>1445</v>
      </c>
    </row>
    <row r="77" spans="1:5">
      <c r="A77" s="355"/>
      <c r="B77" s="358"/>
      <c r="C77" s="359"/>
      <c r="D77" s="361"/>
      <c r="E77" s="290" t="s">
        <v>1446</v>
      </c>
    </row>
    <row r="78" spans="1:5">
      <c r="A78" s="346" t="s">
        <v>1476</v>
      </c>
      <c r="B78" s="348" t="s">
        <v>1470</v>
      </c>
      <c r="C78" s="349"/>
      <c r="D78" s="352" t="s">
        <v>52</v>
      </c>
      <c r="E78" s="291" t="s">
        <v>1445</v>
      </c>
    </row>
    <row r="79" spans="1:5">
      <c r="A79" s="347"/>
      <c r="B79" s="350"/>
      <c r="C79" s="351"/>
      <c r="D79" s="353"/>
      <c r="E79" s="292" t="s">
        <v>1446</v>
      </c>
    </row>
    <row r="80" spans="1:5">
      <c r="A80" s="354" t="s">
        <v>1477</v>
      </c>
      <c r="B80" s="356" t="s">
        <v>1470</v>
      </c>
      <c r="C80" s="357"/>
      <c r="D80" s="360" t="s">
        <v>52</v>
      </c>
      <c r="E80" s="289" t="s">
        <v>1445</v>
      </c>
    </row>
    <row r="81" spans="1:5">
      <c r="A81" s="355"/>
      <c r="B81" s="358"/>
      <c r="C81" s="359"/>
      <c r="D81" s="361"/>
      <c r="E81" s="290" t="s">
        <v>1446</v>
      </c>
    </row>
    <row r="82" spans="1:5">
      <c r="A82" s="346" t="s">
        <v>1478</v>
      </c>
      <c r="B82" s="348" t="s">
        <v>1470</v>
      </c>
      <c r="C82" s="349"/>
      <c r="D82" s="352" t="s">
        <v>52</v>
      </c>
      <c r="E82" s="291" t="s">
        <v>1445</v>
      </c>
    </row>
    <row r="83" spans="1:5">
      <c r="A83" s="347"/>
      <c r="B83" s="350"/>
      <c r="C83" s="351"/>
      <c r="D83" s="353"/>
      <c r="E83" s="292" t="s">
        <v>1446</v>
      </c>
    </row>
    <row r="84" spans="1:5">
      <c r="A84" s="354" t="s">
        <v>1479</v>
      </c>
      <c r="B84" s="356" t="s">
        <v>1480</v>
      </c>
      <c r="C84" s="357"/>
      <c r="D84" s="360" t="s">
        <v>52</v>
      </c>
      <c r="E84" s="289" t="s">
        <v>1445</v>
      </c>
    </row>
    <row r="85" spans="1:5">
      <c r="A85" s="355"/>
      <c r="B85" s="358"/>
      <c r="C85" s="359"/>
      <c r="D85" s="361"/>
      <c r="E85" s="290" t="s">
        <v>1446</v>
      </c>
    </row>
    <row r="86" spans="1:5">
      <c r="A86" s="346" t="s">
        <v>1481</v>
      </c>
      <c r="B86" s="348" t="s">
        <v>1480</v>
      </c>
      <c r="C86" s="349"/>
      <c r="D86" s="352" t="s">
        <v>52</v>
      </c>
      <c r="E86" s="291" t="s">
        <v>1445</v>
      </c>
    </row>
    <row r="87" spans="1:5">
      <c r="A87" s="347"/>
      <c r="B87" s="350"/>
      <c r="C87" s="351"/>
      <c r="D87" s="353"/>
      <c r="E87" s="292" t="s">
        <v>1446</v>
      </c>
    </row>
    <row r="88" spans="1:5">
      <c r="A88" s="354" t="s">
        <v>1482</v>
      </c>
      <c r="B88" s="356" t="s">
        <v>1480</v>
      </c>
      <c r="C88" s="357"/>
      <c r="D88" s="360" t="s">
        <v>52</v>
      </c>
      <c r="E88" s="289" t="s">
        <v>1445</v>
      </c>
    </row>
    <row r="89" spans="1:5">
      <c r="A89" s="355"/>
      <c r="B89" s="358"/>
      <c r="C89" s="359"/>
      <c r="D89" s="361"/>
      <c r="E89" s="290" t="s">
        <v>1446</v>
      </c>
    </row>
    <row r="90" spans="1:5">
      <c r="A90" s="346" t="s">
        <v>1483</v>
      </c>
      <c r="B90" s="348" t="s">
        <v>1480</v>
      </c>
      <c r="C90" s="349"/>
      <c r="D90" s="352" t="s">
        <v>52</v>
      </c>
      <c r="E90" s="291" t="s">
        <v>1445</v>
      </c>
    </row>
    <row r="91" spans="1:5">
      <c r="A91" s="347"/>
      <c r="B91" s="350"/>
      <c r="C91" s="351"/>
      <c r="D91" s="353"/>
      <c r="E91" s="292" t="s">
        <v>1446</v>
      </c>
    </row>
    <row r="92" spans="1:5">
      <c r="A92" s="354" t="s">
        <v>1484</v>
      </c>
      <c r="B92" s="356" t="s">
        <v>1480</v>
      </c>
      <c r="C92" s="357"/>
      <c r="D92" s="360" t="s">
        <v>52</v>
      </c>
      <c r="E92" s="289" t="s">
        <v>1445</v>
      </c>
    </row>
    <row r="93" spans="1:5">
      <c r="A93" s="355"/>
      <c r="B93" s="358"/>
      <c r="C93" s="359"/>
      <c r="D93" s="361"/>
      <c r="E93" s="290" t="s">
        <v>1446</v>
      </c>
    </row>
    <row r="94" spans="1:5">
      <c r="A94" s="346" t="s">
        <v>1485</v>
      </c>
      <c r="B94" s="348" t="s">
        <v>1480</v>
      </c>
      <c r="C94" s="349"/>
      <c r="D94" s="352" t="s">
        <v>52</v>
      </c>
      <c r="E94" s="291" t="s">
        <v>1445</v>
      </c>
    </row>
    <row r="95" spans="1:5">
      <c r="A95" s="347"/>
      <c r="B95" s="350"/>
      <c r="C95" s="351"/>
      <c r="D95" s="353"/>
      <c r="E95" s="292" t="s">
        <v>1446</v>
      </c>
    </row>
    <row r="96" spans="1:5">
      <c r="A96" s="354" t="s">
        <v>1486</v>
      </c>
      <c r="B96" s="356" t="s">
        <v>1480</v>
      </c>
      <c r="C96" s="357"/>
      <c r="D96" s="360" t="s">
        <v>52</v>
      </c>
      <c r="E96" s="289" t="s">
        <v>1445</v>
      </c>
    </row>
    <row r="97" spans="1:5">
      <c r="A97" s="355"/>
      <c r="B97" s="358"/>
      <c r="C97" s="359"/>
      <c r="D97" s="361"/>
      <c r="E97" s="290" t="s">
        <v>1446</v>
      </c>
    </row>
    <row r="98" spans="1:5">
      <c r="A98" s="346" t="s">
        <v>1487</v>
      </c>
      <c r="B98" s="348" t="s">
        <v>1480</v>
      </c>
      <c r="C98" s="349"/>
      <c r="D98" s="352" t="s">
        <v>52</v>
      </c>
      <c r="E98" s="291" t="s">
        <v>1445</v>
      </c>
    </row>
    <row r="99" spans="1:5">
      <c r="A99" s="347"/>
      <c r="B99" s="350"/>
      <c r="C99" s="351"/>
      <c r="D99" s="353"/>
      <c r="E99" s="292" t="s">
        <v>1446</v>
      </c>
    </row>
    <row r="100" spans="1:5">
      <c r="A100" s="354" t="s">
        <v>1488</v>
      </c>
      <c r="B100" s="356" t="s">
        <v>1480</v>
      </c>
      <c r="C100" s="357"/>
      <c r="D100" s="360" t="s">
        <v>52</v>
      </c>
      <c r="E100" s="289" t="s">
        <v>1445</v>
      </c>
    </row>
    <row r="101" spans="1:5">
      <c r="A101" s="355"/>
      <c r="B101" s="358"/>
      <c r="C101" s="359"/>
      <c r="D101" s="361"/>
      <c r="E101" s="290" t="s">
        <v>1446</v>
      </c>
    </row>
    <row r="102" spans="1:5">
      <c r="A102" s="346" t="s">
        <v>1489</v>
      </c>
      <c r="B102" s="348" t="s">
        <v>1480</v>
      </c>
      <c r="C102" s="349"/>
      <c r="D102" s="352" t="s">
        <v>52</v>
      </c>
      <c r="E102" s="291" t="s">
        <v>1445</v>
      </c>
    </row>
    <row r="103" spans="1:5">
      <c r="A103" s="347"/>
      <c r="B103" s="350"/>
      <c r="C103" s="351"/>
      <c r="D103" s="353"/>
      <c r="E103" s="292" t="s">
        <v>1446</v>
      </c>
    </row>
    <row r="104" spans="1:5">
      <c r="A104" s="354" t="s">
        <v>1490</v>
      </c>
      <c r="B104" s="356" t="s">
        <v>1480</v>
      </c>
      <c r="C104" s="357"/>
      <c r="D104" s="360" t="s">
        <v>52</v>
      </c>
      <c r="E104" s="289" t="s">
        <v>1445</v>
      </c>
    </row>
    <row r="105" spans="1:5">
      <c r="A105" s="355"/>
      <c r="B105" s="358"/>
      <c r="C105" s="359"/>
      <c r="D105" s="361"/>
      <c r="E105" s="290" t="s">
        <v>1446</v>
      </c>
    </row>
    <row r="106" spans="1:5">
      <c r="A106" s="346" t="s">
        <v>1491</v>
      </c>
      <c r="B106" s="348" t="s">
        <v>1480</v>
      </c>
      <c r="C106" s="349"/>
      <c r="D106" s="352" t="s">
        <v>52</v>
      </c>
      <c r="E106" s="291" t="s">
        <v>1445</v>
      </c>
    </row>
    <row r="107" spans="1:5">
      <c r="A107" s="347"/>
      <c r="B107" s="350"/>
      <c r="C107" s="351"/>
      <c r="D107" s="353"/>
      <c r="E107" s="292" t="s">
        <v>1446</v>
      </c>
    </row>
    <row r="108" spans="1:5">
      <c r="A108" s="354" t="s">
        <v>1492</v>
      </c>
      <c r="B108" s="356" t="s">
        <v>1480</v>
      </c>
      <c r="C108" s="357"/>
      <c r="D108" s="360" t="s">
        <v>52</v>
      </c>
      <c r="E108" s="289" t="s">
        <v>1445</v>
      </c>
    </row>
    <row r="109" spans="1:5">
      <c r="A109" s="355"/>
      <c r="B109" s="358"/>
      <c r="C109" s="359"/>
      <c r="D109" s="361"/>
      <c r="E109" s="290" t="s">
        <v>1446</v>
      </c>
    </row>
    <row r="110" spans="1:5">
      <c r="A110" s="346" t="s">
        <v>1493</v>
      </c>
      <c r="B110" s="348" t="s">
        <v>1480</v>
      </c>
      <c r="C110" s="349"/>
      <c r="D110" s="352" t="s">
        <v>52</v>
      </c>
      <c r="E110" s="291" t="s">
        <v>1445</v>
      </c>
    </row>
    <row r="111" spans="1:5">
      <c r="A111" s="347"/>
      <c r="B111" s="350"/>
      <c r="C111" s="351"/>
      <c r="D111" s="353"/>
      <c r="E111" s="292" t="s">
        <v>1446</v>
      </c>
    </row>
    <row r="112" spans="1:5">
      <c r="A112" s="354" t="s">
        <v>1494</v>
      </c>
      <c r="B112" s="356" t="s">
        <v>1480</v>
      </c>
      <c r="C112" s="357"/>
      <c r="D112" s="360" t="s">
        <v>52</v>
      </c>
      <c r="E112" s="289" t="s">
        <v>1445</v>
      </c>
    </row>
    <row r="113" spans="1:5">
      <c r="A113" s="355"/>
      <c r="B113" s="358"/>
      <c r="C113" s="359"/>
      <c r="D113" s="361"/>
      <c r="E113" s="290" t="s">
        <v>1446</v>
      </c>
    </row>
    <row r="114" spans="1:5">
      <c r="A114" s="346" t="s">
        <v>1495</v>
      </c>
      <c r="B114" s="348" t="s">
        <v>1480</v>
      </c>
      <c r="C114" s="349"/>
      <c r="D114" s="352" t="s">
        <v>52</v>
      </c>
      <c r="E114" s="291" t="s">
        <v>1445</v>
      </c>
    </row>
    <row r="115" spans="1:5">
      <c r="A115" s="347"/>
      <c r="B115" s="350"/>
      <c r="C115" s="351"/>
      <c r="D115" s="353"/>
      <c r="E115" s="292" t="s">
        <v>1446</v>
      </c>
    </row>
    <row r="116" spans="1:5">
      <c r="A116" s="354" t="s">
        <v>1496</v>
      </c>
      <c r="B116" s="356" t="s">
        <v>1480</v>
      </c>
      <c r="C116" s="357"/>
      <c r="D116" s="360" t="s">
        <v>52</v>
      </c>
      <c r="E116" s="289" t="s">
        <v>1445</v>
      </c>
    </row>
    <row r="117" spans="1:5">
      <c r="A117" s="355"/>
      <c r="B117" s="358"/>
      <c r="C117" s="359"/>
      <c r="D117" s="361"/>
      <c r="E117" s="290" t="s">
        <v>1446</v>
      </c>
    </row>
    <row r="118" spans="1:5">
      <c r="A118" s="346" t="s">
        <v>1497</v>
      </c>
      <c r="B118" s="348" t="s">
        <v>1498</v>
      </c>
      <c r="C118" s="349"/>
      <c r="D118" s="352" t="s">
        <v>52</v>
      </c>
      <c r="E118" s="291" t="s">
        <v>1445</v>
      </c>
    </row>
    <row r="119" spans="1:5">
      <c r="A119" s="347"/>
      <c r="B119" s="350"/>
      <c r="C119" s="351"/>
      <c r="D119" s="353"/>
      <c r="E119" s="292" t="s">
        <v>1446</v>
      </c>
    </row>
    <row r="120" spans="1:5">
      <c r="A120" s="354" t="s">
        <v>1499</v>
      </c>
      <c r="B120" s="356" t="s">
        <v>1498</v>
      </c>
      <c r="C120" s="357"/>
      <c r="D120" s="360" t="s">
        <v>52</v>
      </c>
      <c r="E120" s="289" t="s">
        <v>1445</v>
      </c>
    </row>
    <row r="121" spans="1:5">
      <c r="A121" s="355"/>
      <c r="B121" s="358"/>
      <c r="C121" s="359"/>
      <c r="D121" s="361"/>
      <c r="E121" s="290" t="s">
        <v>1446</v>
      </c>
    </row>
    <row r="122" spans="1:5">
      <c r="A122" s="346" t="s">
        <v>1500</v>
      </c>
      <c r="B122" s="348" t="s">
        <v>1498</v>
      </c>
      <c r="C122" s="349"/>
      <c r="D122" s="352" t="s">
        <v>52</v>
      </c>
      <c r="E122" s="291" t="s">
        <v>1445</v>
      </c>
    </row>
    <row r="123" spans="1:5">
      <c r="A123" s="347"/>
      <c r="B123" s="350"/>
      <c r="C123" s="351"/>
      <c r="D123" s="353"/>
      <c r="E123" s="292" t="s">
        <v>1446</v>
      </c>
    </row>
    <row r="124" spans="1:5">
      <c r="A124" s="354" t="s">
        <v>1501</v>
      </c>
      <c r="B124" s="356" t="s">
        <v>1498</v>
      </c>
      <c r="C124" s="357"/>
      <c r="D124" s="360" t="s">
        <v>52</v>
      </c>
      <c r="E124" s="289" t="s">
        <v>1445</v>
      </c>
    </row>
    <row r="125" spans="1:5">
      <c r="A125" s="355"/>
      <c r="B125" s="358"/>
      <c r="C125" s="359"/>
      <c r="D125" s="361"/>
      <c r="E125" s="290" t="s">
        <v>1446</v>
      </c>
    </row>
    <row r="126" spans="1:5">
      <c r="A126" s="346" t="s">
        <v>1502</v>
      </c>
      <c r="B126" s="348" t="s">
        <v>1498</v>
      </c>
      <c r="C126" s="349"/>
      <c r="D126" s="352" t="s">
        <v>52</v>
      </c>
      <c r="E126" s="291" t="s">
        <v>1445</v>
      </c>
    </row>
    <row r="127" spans="1:5">
      <c r="A127" s="347"/>
      <c r="B127" s="350"/>
      <c r="C127" s="351"/>
      <c r="D127" s="353"/>
      <c r="E127" s="292" t="s">
        <v>1446</v>
      </c>
    </row>
    <row r="128" spans="1:5">
      <c r="A128" s="354" t="s">
        <v>1503</v>
      </c>
      <c r="B128" s="356" t="s">
        <v>1498</v>
      </c>
      <c r="C128" s="357"/>
      <c r="D128" s="360" t="s">
        <v>52</v>
      </c>
      <c r="E128" s="289" t="s">
        <v>1445</v>
      </c>
    </row>
    <row r="129" spans="1:5">
      <c r="A129" s="355"/>
      <c r="B129" s="358"/>
      <c r="C129" s="359"/>
      <c r="D129" s="361"/>
      <c r="E129" s="290" t="s">
        <v>1446</v>
      </c>
    </row>
    <row r="130" spans="1:5">
      <c r="A130" s="346" t="s">
        <v>1504</v>
      </c>
      <c r="B130" s="348" t="s">
        <v>1498</v>
      </c>
      <c r="C130" s="349"/>
      <c r="D130" s="352" t="s">
        <v>52</v>
      </c>
      <c r="E130" s="291" t="s">
        <v>1445</v>
      </c>
    </row>
    <row r="131" spans="1:5">
      <c r="A131" s="347"/>
      <c r="B131" s="350"/>
      <c r="C131" s="351"/>
      <c r="D131" s="353"/>
      <c r="E131" s="292" t="s">
        <v>1446</v>
      </c>
    </row>
    <row r="132" spans="1:5">
      <c r="A132" s="354" t="s">
        <v>1505</v>
      </c>
      <c r="B132" s="356" t="s">
        <v>1506</v>
      </c>
      <c r="C132" s="357"/>
      <c r="D132" s="360" t="s">
        <v>52</v>
      </c>
      <c r="E132" s="289" t="s">
        <v>1445</v>
      </c>
    </row>
    <row r="133" spans="1:5">
      <c r="A133" s="355"/>
      <c r="B133" s="358"/>
      <c r="C133" s="359"/>
      <c r="D133" s="361"/>
      <c r="E133" s="290" t="s">
        <v>1446</v>
      </c>
    </row>
    <row r="134" spans="1:5">
      <c r="A134" s="346" t="s">
        <v>1507</v>
      </c>
      <c r="B134" s="348" t="s">
        <v>1506</v>
      </c>
      <c r="C134" s="349"/>
      <c r="D134" s="352" t="s">
        <v>52</v>
      </c>
      <c r="E134" s="291" t="s">
        <v>1445</v>
      </c>
    </row>
    <row r="135" spans="1:5">
      <c r="A135" s="347"/>
      <c r="B135" s="350"/>
      <c r="C135" s="351"/>
      <c r="D135" s="353"/>
      <c r="E135" s="292" t="s">
        <v>1446</v>
      </c>
    </row>
    <row r="136" spans="1:5">
      <c r="A136" s="354" t="s">
        <v>1508</v>
      </c>
      <c r="B136" s="356" t="s">
        <v>1506</v>
      </c>
      <c r="C136" s="357"/>
      <c r="D136" s="360" t="s">
        <v>52</v>
      </c>
      <c r="E136" s="289" t="s">
        <v>1445</v>
      </c>
    </row>
    <row r="137" spans="1:5">
      <c r="A137" s="355"/>
      <c r="B137" s="358"/>
      <c r="C137" s="359"/>
      <c r="D137" s="361"/>
      <c r="E137" s="290" t="s">
        <v>1446</v>
      </c>
    </row>
    <row r="138" spans="1:5">
      <c r="A138" s="346" t="s">
        <v>1509</v>
      </c>
      <c r="B138" s="348" t="s">
        <v>1506</v>
      </c>
      <c r="C138" s="349"/>
      <c r="D138" s="352" t="s">
        <v>52</v>
      </c>
      <c r="E138" s="291" t="s">
        <v>1445</v>
      </c>
    </row>
    <row r="139" spans="1:5">
      <c r="A139" s="347"/>
      <c r="B139" s="350"/>
      <c r="C139" s="351"/>
      <c r="D139" s="353"/>
      <c r="E139" s="292" t="s">
        <v>1446</v>
      </c>
    </row>
    <row r="140" spans="1:5">
      <c r="A140" s="354" t="s">
        <v>1510</v>
      </c>
      <c r="B140" s="356" t="s">
        <v>1506</v>
      </c>
      <c r="C140" s="357"/>
      <c r="D140" s="360" t="s">
        <v>52</v>
      </c>
      <c r="E140" s="289" t="s">
        <v>1445</v>
      </c>
    </row>
    <row r="141" spans="1:5">
      <c r="A141" s="355"/>
      <c r="B141" s="358"/>
      <c r="C141" s="359"/>
      <c r="D141" s="361"/>
      <c r="E141" s="290" t="s">
        <v>1446</v>
      </c>
    </row>
    <row r="142" spans="1:5">
      <c r="A142" s="346" t="s">
        <v>1511</v>
      </c>
      <c r="B142" s="348" t="s">
        <v>1506</v>
      </c>
      <c r="C142" s="349"/>
      <c r="D142" s="352" t="s">
        <v>52</v>
      </c>
      <c r="E142" s="291" t="s">
        <v>1445</v>
      </c>
    </row>
    <row r="143" spans="1:5">
      <c r="A143" s="347"/>
      <c r="B143" s="350"/>
      <c r="C143" s="351"/>
      <c r="D143" s="353"/>
      <c r="E143" s="292" t="s">
        <v>1446</v>
      </c>
    </row>
    <row r="144" spans="1:5">
      <c r="A144" s="354" t="s">
        <v>1512</v>
      </c>
      <c r="B144" s="356" t="s">
        <v>1506</v>
      </c>
      <c r="C144" s="357"/>
      <c r="D144" s="360" t="s">
        <v>52</v>
      </c>
      <c r="E144" s="289" t="s">
        <v>1445</v>
      </c>
    </row>
    <row r="145" spans="1:5">
      <c r="A145" s="355"/>
      <c r="B145" s="358"/>
      <c r="C145" s="359"/>
      <c r="D145" s="361"/>
      <c r="E145" s="290" t="s">
        <v>1446</v>
      </c>
    </row>
    <row r="146" spans="1:5">
      <c r="A146" s="346" t="s">
        <v>1513</v>
      </c>
      <c r="B146" s="348" t="s">
        <v>1506</v>
      </c>
      <c r="C146" s="349"/>
      <c r="D146" s="352" t="s">
        <v>52</v>
      </c>
      <c r="E146" s="291" t="s">
        <v>1445</v>
      </c>
    </row>
    <row r="147" spans="1:5">
      <c r="A147" s="347"/>
      <c r="B147" s="350"/>
      <c r="C147" s="351"/>
      <c r="D147" s="353"/>
      <c r="E147" s="292" t="s">
        <v>1446</v>
      </c>
    </row>
    <row r="148" spans="1:5">
      <c r="A148" s="354" t="s">
        <v>1514</v>
      </c>
      <c r="B148" s="356" t="s">
        <v>1506</v>
      </c>
      <c r="C148" s="357"/>
      <c r="D148" s="360" t="s">
        <v>52</v>
      </c>
      <c r="E148" s="289" t="s">
        <v>1445</v>
      </c>
    </row>
    <row r="149" spans="1:5">
      <c r="A149" s="355"/>
      <c r="B149" s="358"/>
      <c r="C149" s="359"/>
      <c r="D149" s="361"/>
      <c r="E149" s="290" t="s">
        <v>1446</v>
      </c>
    </row>
    <row r="150" spans="1:5">
      <c r="A150" s="346" t="s">
        <v>1515</v>
      </c>
      <c r="B150" s="348" t="s">
        <v>1506</v>
      </c>
      <c r="C150" s="349"/>
      <c r="D150" s="352" t="s">
        <v>52</v>
      </c>
      <c r="E150" s="291" t="s">
        <v>1445</v>
      </c>
    </row>
    <row r="151" spans="1:5">
      <c r="A151" s="347"/>
      <c r="B151" s="350"/>
      <c r="C151" s="351"/>
      <c r="D151" s="353"/>
      <c r="E151" s="292" t="s">
        <v>1446</v>
      </c>
    </row>
    <row r="152" spans="1:5">
      <c r="A152" s="354" t="s">
        <v>1516</v>
      </c>
      <c r="B152" s="356" t="s">
        <v>1506</v>
      </c>
      <c r="C152" s="357"/>
      <c r="D152" s="360" t="s">
        <v>52</v>
      </c>
      <c r="E152" s="289" t="s">
        <v>1445</v>
      </c>
    </row>
    <row r="153" spans="1:5">
      <c r="A153" s="355"/>
      <c r="B153" s="358"/>
      <c r="C153" s="359"/>
      <c r="D153" s="361"/>
      <c r="E153" s="290" t="s">
        <v>1446</v>
      </c>
    </row>
    <row r="154" spans="1:5">
      <c r="A154" s="346" t="s">
        <v>1517</v>
      </c>
      <c r="B154" s="348" t="s">
        <v>1506</v>
      </c>
      <c r="C154" s="349"/>
      <c r="D154" s="352" t="s">
        <v>52</v>
      </c>
      <c r="E154" s="291" t="s">
        <v>1445</v>
      </c>
    </row>
    <row r="155" spans="1:5">
      <c r="A155" s="347"/>
      <c r="B155" s="350"/>
      <c r="C155" s="351"/>
      <c r="D155" s="353"/>
      <c r="E155" s="292" t="s">
        <v>1446</v>
      </c>
    </row>
    <row r="156" spans="1:5">
      <c r="A156" s="354" t="s">
        <v>1518</v>
      </c>
      <c r="B156" s="356" t="s">
        <v>1506</v>
      </c>
      <c r="C156" s="357"/>
      <c r="D156" s="360" t="s">
        <v>52</v>
      </c>
      <c r="E156" s="289" t="s">
        <v>1445</v>
      </c>
    </row>
    <row r="157" spans="1:5">
      <c r="A157" s="355"/>
      <c r="B157" s="358"/>
      <c r="C157" s="359"/>
      <c r="D157" s="361"/>
      <c r="E157" s="290" t="s">
        <v>1446</v>
      </c>
    </row>
    <row r="158" spans="1:5">
      <c r="A158" s="346" t="s">
        <v>1519</v>
      </c>
      <c r="B158" s="348" t="s">
        <v>1506</v>
      </c>
      <c r="C158" s="349"/>
      <c r="D158" s="352" t="s">
        <v>52</v>
      </c>
      <c r="E158" s="291" t="s">
        <v>1445</v>
      </c>
    </row>
    <row r="159" spans="1:5">
      <c r="A159" s="347"/>
      <c r="B159" s="350"/>
      <c r="C159" s="351"/>
      <c r="D159" s="353"/>
      <c r="E159" s="292" t="s">
        <v>1446</v>
      </c>
    </row>
    <row r="160" spans="1:5">
      <c r="A160" s="354" t="s">
        <v>1520</v>
      </c>
      <c r="B160" s="356" t="s">
        <v>1521</v>
      </c>
      <c r="C160" s="357"/>
      <c r="D160" s="360" t="s">
        <v>52</v>
      </c>
      <c r="E160" s="289" t="s">
        <v>1445</v>
      </c>
    </row>
    <row r="161" spans="1:5">
      <c r="A161" s="355"/>
      <c r="B161" s="358"/>
      <c r="C161" s="359"/>
      <c r="D161" s="361"/>
      <c r="E161" s="290" t="s">
        <v>1446</v>
      </c>
    </row>
    <row r="162" spans="1:5">
      <c r="A162" s="346" t="s">
        <v>1522</v>
      </c>
      <c r="B162" s="348" t="s">
        <v>1521</v>
      </c>
      <c r="C162" s="349"/>
      <c r="D162" s="352" t="s">
        <v>52</v>
      </c>
      <c r="E162" s="291" t="s">
        <v>1445</v>
      </c>
    </row>
    <row r="163" spans="1:5">
      <c r="A163" s="347"/>
      <c r="B163" s="350"/>
      <c r="C163" s="351"/>
      <c r="D163" s="353"/>
      <c r="E163" s="292" t="s">
        <v>1446</v>
      </c>
    </row>
    <row r="164" spans="1:5">
      <c r="A164" s="354" t="s">
        <v>1523</v>
      </c>
      <c r="B164" s="356" t="s">
        <v>1521</v>
      </c>
      <c r="C164" s="357"/>
      <c r="D164" s="360" t="s">
        <v>52</v>
      </c>
      <c r="E164" s="289" t="s">
        <v>1445</v>
      </c>
    </row>
    <row r="165" spans="1:5">
      <c r="A165" s="355"/>
      <c r="B165" s="358"/>
      <c r="C165" s="359"/>
      <c r="D165" s="361"/>
      <c r="E165" s="290" t="s">
        <v>1446</v>
      </c>
    </row>
    <row r="166" spans="1:5">
      <c r="A166" s="346" t="s">
        <v>1524</v>
      </c>
      <c r="B166" s="348" t="s">
        <v>1521</v>
      </c>
      <c r="C166" s="349"/>
      <c r="D166" s="352" t="s">
        <v>52</v>
      </c>
      <c r="E166" s="291" t="s">
        <v>1445</v>
      </c>
    </row>
    <row r="167" spans="1:5">
      <c r="A167" s="347"/>
      <c r="B167" s="350"/>
      <c r="C167" s="351"/>
      <c r="D167" s="353"/>
      <c r="E167" s="292" t="s">
        <v>1446</v>
      </c>
    </row>
    <row r="168" spans="1:5">
      <c r="A168" s="354" t="s">
        <v>1525</v>
      </c>
      <c r="B168" s="356" t="s">
        <v>1521</v>
      </c>
      <c r="C168" s="357"/>
      <c r="D168" s="360" t="s">
        <v>52</v>
      </c>
      <c r="E168" s="289" t="s">
        <v>1445</v>
      </c>
    </row>
    <row r="169" spans="1:5">
      <c r="A169" s="355"/>
      <c r="B169" s="358"/>
      <c r="C169" s="359"/>
      <c r="D169" s="361"/>
      <c r="E169" s="290" t="s">
        <v>1446</v>
      </c>
    </row>
    <row r="170" spans="1:5">
      <c r="A170" s="346" t="s">
        <v>1526</v>
      </c>
      <c r="B170" s="348" t="s">
        <v>1521</v>
      </c>
      <c r="C170" s="349"/>
      <c r="D170" s="352" t="s">
        <v>52</v>
      </c>
      <c r="E170" s="291" t="s">
        <v>1445</v>
      </c>
    </row>
    <row r="171" spans="1:5">
      <c r="A171" s="347"/>
      <c r="B171" s="350"/>
      <c r="C171" s="351"/>
      <c r="D171" s="353"/>
      <c r="E171" s="292" t="s">
        <v>1446</v>
      </c>
    </row>
    <row r="172" spans="1:5">
      <c r="A172" s="354" t="s">
        <v>1527</v>
      </c>
      <c r="B172" s="356" t="s">
        <v>1521</v>
      </c>
      <c r="C172" s="357"/>
      <c r="D172" s="360" t="s">
        <v>52</v>
      </c>
      <c r="E172" s="289" t="s">
        <v>1445</v>
      </c>
    </row>
    <row r="173" spans="1:5">
      <c r="A173" s="355"/>
      <c r="B173" s="358"/>
      <c r="C173" s="359"/>
      <c r="D173" s="361"/>
      <c r="E173" s="290" t="s">
        <v>1446</v>
      </c>
    </row>
    <row r="174" spans="1:5">
      <c r="A174" s="346" t="s">
        <v>1528</v>
      </c>
      <c r="B174" s="348" t="s">
        <v>1521</v>
      </c>
      <c r="C174" s="349"/>
      <c r="D174" s="352" t="s">
        <v>52</v>
      </c>
      <c r="E174" s="291" t="s">
        <v>1445</v>
      </c>
    </row>
    <row r="175" spans="1:5">
      <c r="A175" s="347"/>
      <c r="B175" s="350"/>
      <c r="C175" s="351"/>
      <c r="D175" s="353"/>
      <c r="E175" s="292" t="s">
        <v>1446</v>
      </c>
    </row>
    <row r="176" spans="1:5">
      <c r="A176" s="354" t="s">
        <v>1529</v>
      </c>
      <c r="B176" s="356" t="s">
        <v>1521</v>
      </c>
      <c r="C176" s="357"/>
      <c r="D176" s="360" t="s">
        <v>52</v>
      </c>
      <c r="E176" s="289" t="s">
        <v>1445</v>
      </c>
    </row>
    <row r="177" spans="1:5">
      <c r="A177" s="355"/>
      <c r="B177" s="358"/>
      <c r="C177" s="359"/>
      <c r="D177" s="361"/>
      <c r="E177" s="290" t="s">
        <v>1446</v>
      </c>
    </row>
    <row r="178" spans="1:5">
      <c r="A178" s="346" t="s">
        <v>1530</v>
      </c>
      <c r="B178" s="348" t="s">
        <v>1531</v>
      </c>
      <c r="C178" s="349"/>
      <c r="D178" s="352" t="s">
        <v>52</v>
      </c>
      <c r="E178" s="291" t="s">
        <v>1445</v>
      </c>
    </row>
    <row r="179" spans="1:5">
      <c r="A179" s="347"/>
      <c r="B179" s="350"/>
      <c r="C179" s="351"/>
      <c r="D179" s="353"/>
      <c r="E179" s="292" t="s">
        <v>1446</v>
      </c>
    </row>
    <row r="180" spans="1:5">
      <c r="A180" s="354" t="s">
        <v>1532</v>
      </c>
      <c r="B180" s="356" t="s">
        <v>1531</v>
      </c>
      <c r="C180" s="357"/>
      <c r="D180" s="360" t="s">
        <v>52</v>
      </c>
      <c r="E180" s="289" t="s">
        <v>1445</v>
      </c>
    </row>
    <row r="181" spans="1:5">
      <c r="A181" s="355"/>
      <c r="B181" s="358"/>
      <c r="C181" s="359"/>
      <c r="D181" s="361"/>
      <c r="E181" s="290" t="s">
        <v>1446</v>
      </c>
    </row>
    <row r="182" spans="1:5">
      <c r="A182" s="346" t="s">
        <v>1533</v>
      </c>
      <c r="B182" s="348" t="s">
        <v>1531</v>
      </c>
      <c r="C182" s="349"/>
      <c r="D182" s="352" t="s">
        <v>52</v>
      </c>
      <c r="E182" s="291" t="s">
        <v>1445</v>
      </c>
    </row>
    <row r="183" spans="1:5">
      <c r="A183" s="347"/>
      <c r="B183" s="350"/>
      <c r="C183" s="351"/>
      <c r="D183" s="353"/>
      <c r="E183" s="292" t="s">
        <v>1446</v>
      </c>
    </row>
    <row r="184" spans="1:5">
      <c r="A184" s="354" t="s">
        <v>1534</v>
      </c>
      <c r="B184" s="356" t="s">
        <v>1531</v>
      </c>
      <c r="C184" s="357"/>
      <c r="D184" s="360" t="s">
        <v>52</v>
      </c>
      <c r="E184" s="289" t="s">
        <v>1445</v>
      </c>
    </row>
    <row r="185" spans="1:5">
      <c r="A185" s="355"/>
      <c r="B185" s="358"/>
      <c r="C185" s="359"/>
      <c r="D185" s="361"/>
      <c r="E185" s="290" t="s">
        <v>1446</v>
      </c>
    </row>
    <row r="186" spans="1:5">
      <c r="A186" s="346" t="s">
        <v>1535</v>
      </c>
      <c r="B186" s="348" t="s">
        <v>1531</v>
      </c>
      <c r="C186" s="349"/>
      <c r="D186" s="352" t="s">
        <v>52</v>
      </c>
      <c r="E186" s="291" t="s">
        <v>1445</v>
      </c>
    </row>
    <row r="187" spans="1:5">
      <c r="A187" s="347"/>
      <c r="B187" s="350"/>
      <c r="C187" s="351"/>
      <c r="D187" s="353"/>
      <c r="E187" s="292" t="s">
        <v>1446</v>
      </c>
    </row>
    <row r="188" spans="1:5">
      <c r="A188" s="354" t="s">
        <v>1536</v>
      </c>
      <c r="B188" s="356" t="s">
        <v>1531</v>
      </c>
      <c r="C188" s="357"/>
      <c r="D188" s="360" t="s">
        <v>52</v>
      </c>
      <c r="E188" s="289" t="s">
        <v>1445</v>
      </c>
    </row>
    <row r="189" spans="1:5">
      <c r="A189" s="355"/>
      <c r="B189" s="358"/>
      <c r="C189" s="359"/>
      <c r="D189" s="361"/>
      <c r="E189" s="290" t="s">
        <v>1446</v>
      </c>
    </row>
    <row r="190" spans="1:5">
      <c r="A190" s="346" t="s">
        <v>1537</v>
      </c>
      <c r="B190" s="348" t="s">
        <v>1531</v>
      </c>
      <c r="C190" s="349"/>
      <c r="D190" s="352" t="s">
        <v>52</v>
      </c>
      <c r="E190" s="291" t="s">
        <v>1445</v>
      </c>
    </row>
    <row r="191" spans="1:5">
      <c r="A191" s="347"/>
      <c r="B191" s="350"/>
      <c r="C191" s="351"/>
      <c r="D191" s="353"/>
      <c r="E191" s="292" t="s">
        <v>1446</v>
      </c>
    </row>
    <row r="192" spans="1:5">
      <c r="A192" s="354" t="s">
        <v>1538</v>
      </c>
      <c r="B192" s="356" t="s">
        <v>1531</v>
      </c>
      <c r="C192" s="357"/>
      <c r="D192" s="360" t="s">
        <v>52</v>
      </c>
      <c r="E192" s="289" t="s">
        <v>1445</v>
      </c>
    </row>
    <row r="193" spans="1:5">
      <c r="A193" s="355"/>
      <c r="B193" s="358"/>
      <c r="C193" s="359"/>
      <c r="D193" s="361"/>
      <c r="E193" s="290" t="s">
        <v>1446</v>
      </c>
    </row>
    <row r="194" spans="1:5">
      <c r="A194" s="346" t="s">
        <v>1539</v>
      </c>
      <c r="B194" s="348" t="s">
        <v>1531</v>
      </c>
      <c r="C194" s="349"/>
      <c r="D194" s="352" t="s">
        <v>52</v>
      </c>
      <c r="E194" s="291" t="s">
        <v>1445</v>
      </c>
    </row>
    <row r="195" spans="1:5">
      <c r="A195" s="347"/>
      <c r="B195" s="350"/>
      <c r="C195" s="351"/>
      <c r="D195" s="353"/>
      <c r="E195" s="292" t="s">
        <v>1446</v>
      </c>
    </row>
    <row r="196" spans="1:5">
      <c r="A196" s="354" t="s">
        <v>1540</v>
      </c>
      <c r="B196" s="356" t="s">
        <v>1531</v>
      </c>
      <c r="C196" s="357"/>
      <c r="D196" s="360" t="s">
        <v>52</v>
      </c>
      <c r="E196" s="289" t="s">
        <v>1445</v>
      </c>
    </row>
    <row r="197" spans="1:5">
      <c r="A197" s="355"/>
      <c r="B197" s="358"/>
      <c r="C197" s="359"/>
      <c r="D197" s="361"/>
      <c r="E197" s="290" t="s">
        <v>1446</v>
      </c>
    </row>
    <row r="198" spans="1:5">
      <c r="A198" s="346" t="s">
        <v>1541</v>
      </c>
      <c r="B198" s="348" t="s">
        <v>1531</v>
      </c>
      <c r="C198" s="349"/>
      <c r="D198" s="352" t="s">
        <v>52</v>
      </c>
      <c r="E198" s="291" t="s">
        <v>1445</v>
      </c>
    </row>
    <row r="199" spans="1:5">
      <c r="A199" s="347"/>
      <c r="B199" s="350"/>
      <c r="C199" s="351"/>
      <c r="D199" s="353"/>
      <c r="E199" s="292" t="s">
        <v>1446</v>
      </c>
    </row>
    <row r="200" spans="1:5">
      <c r="A200" s="354" t="s">
        <v>1542</v>
      </c>
      <c r="B200" s="356" t="s">
        <v>1531</v>
      </c>
      <c r="C200" s="357"/>
      <c r="D200" s="360" t="s">
        <v>52</v>
      </c>
      <c r="E200" s="289" t="s">
        <v>1445</v>
      </c>
    </row>
    <row r="201" spans="1:5">
      <c r="A201" s="355"/>
      <c r="B201" s="358"/>
      <c r="C201" s="359"/>
      <c r="D201" s="361"/>
      <c r="E201" s="290" t="s">
        <v>1446</v>
      </c>
    </row>
    <row r="202" spans="1:5">
      <c r="A202" s="346" t="s">
        <v>1543</v>
      </c>
      <c r="B202" s="348" t="s">
        <v>1531</v>
      </c>
      <c r="C202" s="349"/>
      <c r="D202" s="352" t="s">
        <v>52</v>
      </c>
      <c r="E202" s="291" t="s">
        <v>1445</v>
      </c>
    </row>
    <row r="203" spans="1:5">
      <c r="A203" s="347"/>
      <c r="B203" s="350"/>
      <c r="C203" s="351"/>
      <c r="D203" s="353"/>
      <c r="E203" s="292" t="s">
        <v>1446</v>
      </c>
    </row>
    <row r="204" spans="1:5">
      <c r="A204" s="354" t="s">
        <v>1544</v>
      </c>
      <c r="B204" s="356" t="s">
        <v>1531</v>
      </c>
      <c r="C204" s="357"/>
      <c r="D204" s="360" t="s">
        <v>52</v>
      </c>
      <c r="E204" s="289" t="s">
        <v>1445</v>
      </c>
    </row>
    <row r="205" spans="1:5">
      <c r="A205" s="355"/>
      <c r="B205" s="358"/>
      <c r="C205" s="359"/>
      <c r="D205" s="361"/>
      <c r="E205" s="290" t="s">
        <v>1446</v>
      </c>
    </row>
    <row r="206" spans="1:5">
      <c r="A206" s="346" t="s">
        <v>1545</v>
      </c>
      <c r="B206" s="348" t="s">
        <v>1546</v>
      </c>
      <c r="C206" s="349"/>
      <c r="D206" s="352" t="s">
        <v>52</v>
      </c>
      <c r="E206" s="291" t="s">
        <v>1445</v>
      </c>
    </row>
    <row r="207" spans="1:5">
      <c r="A207" s="347"/>
      <c r="B207" s="350"/>
      <c r="C207" s="351"/>
      <c r="D207" s="353"/>
      <c r="E207" s="292" t="s">
        <v>1446</v>
      </c>
    </row>
    <row r="208" spans="1:5">
      <c r="A208" s="354" t="s">
        <v>1547</v>
      </c>
      <c r="B208" s="356" t="s">
        <v>1546</v>
      </c>
      <c r="C208" s="357"/>
      <c r="D208" s="360" t="s">
        <v>52</v>
      </c>
      <c r="E208" s="289" t="s">
        <v>1445</v>
      </c>
    </row>
    <row r="209" spans="1:5">
      <c r="A209" s="355"/>
      <c r="B209" s="358"/>
      <c r="C209" s="359"/>
      <c r="D209" s="361"/>
      <c r="E209" s="290" t="s">
        <v>1446</v>
      </c>
    </row>
    <row r="210" spans="1:5">
      <c r="A210" s="346" t="s">
        <v>1548</v>
      </c>
      <c r="B210" s="348" t="s">
        <v>1531</v>
      </c>
      <c r="C210" s="349"/>
      <c r="D210" s="352" t="s">
        <v>52</v>
      </c>
      <c r="E210" s="291" t="s">
        <v>1445</v>
      </c>
    </row>
    <row r="211" spans="1:5">
      <c r="A211" s="347"/>
      <c r="B211" s="350"/>
      <c r="C211" s="351"/>
      <c r="D211" s="353"/>
      <c r="E211" s="292" t="s">
        <v>1446</v>
      </c>
    </row>
    <row r="212" spans="1:5">
      <c r="A212" s="354" t="s">
        <v>1549</v>
      </c>
      <c r="B212" s="356" t="s">
        <v>1531</v>
      </c>
      <c r="C212" s="357"/>
      <c r="D212" s="360" t="s">
        <v>52</v>
      </c>
      <c r="E212" s="289" t="s">
        <v>1445</v>
      </c>
    </row>
    <row r="213" spans="1:5">
      <c r="A213" s="355"/>
      <c r="B213" s="358"/>
      <c r="C213" s="359"/>
      <c r="D213" s="361"/>
      <c r="E213" s="290" t="s">
        <v>1446</v>
      </c>
    </row>
    <row r="214" spans="1:5">
      <c r="A214" s="346" t="s">
        <v>1550</v>
      </c>
      <c r="B214" s="348" t="s">
        <v>1546</v>
      </c>
      <c r="C214" s="349"/>
      <c r="D214" s="352" t="s">
        <v>52</v>
      </c>
      <c r="E214" s="291" t="s">
        <v>1445</v>
      </c>
    </row>
    <row r="215" spans="1:5">
      <c r="A215" s="347"/>
      <c r="B215" s="350"/>
      <c r="C215" s="351"/>
      <c r="D215" s="353"/>
      <c r="E215" s="292" t="s">
        <v>1446</v>
      </c>
    </row>
    <row r="216" spans="1:5">
      <c r="A216" s="354" t="s">
        <v>1551</v>
      </c>
      <c r="B216" s="356" t="s">
        <v>1552</v>
      </c>
      <c r="C216" s="357"/>
      <c r="D216" s="360" t="s">
        <v>52</v>
      </c>
      <c r="E216" s="289" t="s">
        <v>1445</v>
      </c>
    </row>
    <row r="217" spans="1:5">
      <c r="A217" s="355"/>
      <c r="B217" s="358"/>
      <c r="C217" s="359"/>
      <c r="D217" s="361"/>
      <c r="E217" s="290" t="s">
        <v>1446</v>
      </c>
    </row>
    <row r="218" spans="1:5">
      <c r="A218" s="346" t="s">
        <v>1553</v>
      </c>
      <c r="B218" s="348" t="s">
        <v>1552</v>
      </c>
      <c r="C218" s="349"/>
      <c r="D218" s="352" t="s">
        <v>52</v>
      </c>
      <c r="E218" s="291" t="s">
        <v>1445</v>
      </c>
    </row>
    <row r="219" spans="1:5">
      <c r="A219" s="347"/>
      <c r="B219" s="350"/>
      <c r="C219" s="351"/>
      <c r="D219" s="353"/>
      <c r="E219" s="292" t="s">
        <v>1446</v>
      </c>
    </row>
    <row r="220" spans="1:5">
      <c r="A220" s="354" t="s">
        <v>1554</v>
      </c>
      <c r="B220" s="356" t="s">
        <v>1552</v>
      </c>
      <c r="C220" s="357"/>
      <c r="D220" s="360" t="s">
        <v>52</v>
      </c>
      <c r="E220" s="289" t="s">
        <v>1445</v>
      </c>
    </row>
    <row r="221" spans="1:5">
      <c r="A221" s="355"/>
      <c r="B221" s="358"/>
      <c r="C221" s="359"/>
      <c r="D221" s="361"/>
      <c r="E221" s="290" t="s">
        <v>1446</v>
      </c>
    </row>
    <row r="222" spans="1:5">
      <c r="A222" s="346" t="s">
        <v>1555</v>
      </c>
      <c r="B222" s="348" t="s">
        <v>1552</v>
      </c>
      <c r="C222" s="349"/>
      <c r="D222" s="352" t="s">
        <v>52</v>
      </c>
      <c r="E222" s="291" t="s">
        <v>1445</v>
      </c>
    </row>
    <row r="223" spans="1:5">
      <c r="A223" s="347"/>
      <c r="B223" s="350"/>
      <c r="C223" s="351"/>
      <c r="D223" s="353"/>
      <c r="E223" s="292" t="s">
        <v>1446</v>
      </c>
    </row>
    <row r="224" spans="1:5">
      <c r="A224" s="354" t="s">
        <v>1556</v>
      </c>
      <c r="B224" s="356" t="s">
        <v>1552</v>
      </c>
      <c r="C224" s="357"/>
      <c r="D224" s="360" t="s">
        <v>52</v>
      </c>
      <c r="E224" s="289" t="s">
        <v>1445</v>
      </c>
    </row>
    <row r="225" spans="1:5">
      <c r="A225" s="355"/>
      <c r="B225" s="358"/>
      <c r="C225" s="359"/>
      <c r="D225" s="361"/>
      <c r="E225" s="290" t="s">
        <v>1446</v>
      </c>
    </row>
    <row r="226" spans="1:5">
      <c r="A226" s="346" t="s">
        <v>1557</v>
      </c>
      <c r="B226" s="348" t="s">
        <v>1552</v>
      </c>
      <c r="C226" s="349"/>
      <c r="D226" s="352" t="s">
        <v>52</v>
      </c>
      <c r="E226" s="291" t="s">
        <v>1445</v>
      </c>
    </row>
    <row r="227" spans="1:5">
      <c r="A227" s="347"/>
      <c r="B227" s="350"/>
      <c r="C227" s="351"/>
      <c r="D227" s="353"/>
      <c r="E227" s="292" t="s">
        <v>1446</v>
      </c>
    </row>
    <row r="228" spans="1:5">
      <c r="A228" s="354" t="s">
        <v>1558</v>
      </c>
      <c r="B228" s="356" t="s">
        <v>1552</v>
      </c>
      <c r="C228" s="357"/>
      <c r="D228" s="360" t="s">
        <v>52</v>
      </c>
      <c r="E228" s="289" t="s">
        <v>1445</v>
      </c>
    </row>
    <row r="229" spans="1:5">
      <c r="A229" s="355"/>
      <c r="B229" s="358"/>
      <c r="C229" s="359"/>
      <c r="D229" s="361"/>
      <c r="E229" s="290" t="s">
        <v>1446</v>
      </c>
    </row>
    <row r="230" spans="1:5">
      <c r="A230" s="346" t="s">
        <v>1559</v>
      </c>
      <c r="B230" s="348" t="s">
        <v>1552</v>
      </c>
      <c r="C230" s="349"/>
      <c r="D230" s="352" t="s">
        <v>52</v>
      </c>
      <c r="E230" s="291" t="s">
        <v>1445</v>
      </c>
    </row>
    <row r="231" spans="1:5">
      <c r="A231" s="347"/>
      <c r="B231" s="350"/>
      <c r="C231" s="351"/>
      <c r="D231" s="353"/>
      <c r="E231" s="292" t="s">
        <v>1446</v>
      </c>
    </row>
    <row r="232" spans="1:5">
      <c r="A232" s="354" t="s">
        <v>1560</v>
      </c>
      <c r="B232" s="356" t="s">
        <v>1552</v>
      </c>
      <c r="C232" s="357"/>
      <c r="D232" s="360" t="s">
        <v>52</v>
      </c>
      <c r="E232" s="289" t="s">
        <v>1445</v>
      </c>
    </row>
    <row r="233" spans="1:5">
      <c r="A233" s="355"/>
      <c r="B233" s="358"/>
      <c r="C233" s="359"/>
      <c r="D233" s="361"/>
      <c r="E233" s="290" t="s">
        <v>1446</v>
      </c>
    </row>
    <row r="234" spans="1:5">
      <c r="A234" s="346" t="s">
        <v>1561</v>
      </c>
      <c r="B234" s="348" t="s">
        <v>1552</v>
      </c>
      <c r="C234" s="349"/>
      <c r="D234" s="352" t="s">
        <v>52</v>
      </c>
      <c r="E234" s="291" t="s">
        <v>1445</v>
      </c>
    </row>
    <row r="235" spans="1:5">
      <c r="A235" s="347"/>
      <c r="B235" s="350"/>
      <c r="C235" s="351"/>
      <c r="D235" s="353"/>
      <c r="E235" s="292" t="s">
        <v>1446</v>
      </c>
    </row>
    <row r="236" spans="1:5">
      <c r="A236" s="354" t="s">
        <v>1562</v>
      </c>
      <c r="B236" s="356" t="s">
        <v>1552</v>
      </c>
      <c r="C236" s="357"/>
      <c r="D236" s="360" t="s">
        <v>52</v>
      </c>
      <c r="E236" s="289" t="s">
        <v>1445</v>
      </c>
    </row>
    <row r="237" spans="1:5">
      <c r="A237" s="355"/>
      <c r="B237" s="358"/>
      <c r="C237" s="359"/>
      <c r="D237" s="361"/>
      <c r="E237" s="290" t="s">
        <v>1446</v>
      </c>
    </row>
    <row r="238" spans="1:5">
      <c r="A238" s="346" t="s">
        <v>1563</v>
      </c>
      <c r="B238" s="348" t="s">
        <v>1552</v>
      </c>
      <c r="C238" s="349"/>
      <c r="D238" s="352" t="s">
        <v>52</v>
      </c>
      <c r="E238" s="291" t="s">
        <v>1445</v>
      </c>
    </row>
    <row r="239" spans="1:5">
      <c r="A239" s="347"/>
      <c r="B239" s="350"/>
      <c r="C239" s="351"/>
      <c r="D239" s="353"/>
      <c r="E239" s="292" t="s">
        <v>1446</v>
      </c>
    </row>
    <row r="240" spans="1:5">
      <c r="A240" s="354" t="s">
        <v>1564</v>
      </c>
      <c r="B240" s="356" t="s">
        <v>1552</v>
      </c>
      <c r="C240" s="357"/>
      <c r="D240" s="360" t="s">
        <v>52</v>
      </c>
      <c r="E240" s="289" t="s">
        <v>1445</v>
      </c>
    </row>
    <row r="241" spans="1:5">
      <c r="A241" s="355"/>
      <c r="B241" s="358"/>
      <c r="C241" s="359"/>
      <c r="D241" s="361"/>
      <c r="E241" s="290" t="s">
        <v>1446</v>
      </c>
    </row>
    <row r="242" spans="1:5">
      <c r="A242" s="346" t="s">
        <v>1565</v>
      </c>
      <c r="B242" s="348" t="s">
        <v>1552</v>
      </c>
      <c r="C242" s="349"/>
      <c r="D242" s="352" t="s">
        <v>52</v>
      </c>
      <c r="E242" s="291" t="s">
        <v>1445</v>
      </c>
    </row>
    <row r="243" spans="1:5">
      <c r="A243" s="347"/>
      <c r="B243" s="350"/>
      <c r="C243" s="351"/>
      <c r="D243" s="353"/>
      <c r="E243" s="292" t="s">
        <v>1446</v>
      </c>
    </row>
    <row r="244" spans="1:5">
      <c r="A244" s="354" t="s">
        <v>1566</v>
      </c>
      <c r="B244" s="356" t="s">
        <v>1552</v>
      </c>
      <c r="C244" s="357"/>
      <c r="D244" s="360" t="s">
        <v>52</v>
      </c>
      <c r="E244" s="289" t="s">
        <v>1445</v>
      </c>
    </row>
    <row r="245" spans="1:5">
      <c r="A245" s="355"/>
      <c r="B245" s="358"/>
      <c r="C245" s="359"/>
      <c r="D245" s="361"/>
      <c r="E245" s="290" t="s">
        <v>1446</v>
      </c>
    </row>
    <row r="246" spans="1:5">
      <c r="A246" s="346" t="s">
        <v>1567</v>
      </c>
      <c r="B246" s="348" t="s">
        <v>1552</v>
      </c>
      <c r="C246" s="349"/>
      <c r="D246" s="352" t="s">
        <v>52</v>
      </c>
      <c r="E246" s="291" t="s">
        <v>1445</v>
      </c>
    </row>
    <row r="247" spans="1:5">
      <c r="A247" s="347"/>
      <c r="B247" s="350"/>
      <c r="C247" s="351"/>
      <c r="D247" s="353"/>
      <c r="E247" s="292" t="s">
        <v>1446</v>
      </c>
    </row>
    <row r="248" spans="1:5">
      <c r="A248" s="354" t="s">
        <v>1568</v>
      </c>
      <c r="B248" s="356" t="s">
        <v>1552</v>
      </c>
      <c r="C248" s="357"/>
      <c r="D248" s="360" t="s">
        <v>52</v>
      </c>
      <c r="E248" s="289" t="s">
        <v>1445</v>
      </c>
    </row>
    <row r="249" spans="1:5">
      <c r="A249" s="355"/>
      <c r="B249" s="358"/>
      <c r="C249" s="359"/>
      <c r="D249" s="361"/>
      <c r="E249" s="290" t="s">
        <v>1446</v>
      </c>
    </row>
    <row r="250" spans="1:5">
      <c r="A250" s="346" t="s">
        <v>1569</v>
      </c>
      <c r="B250" s="348" t="s">
        <v>1552</v>
      </c>
      <c r="C250" s="349"/>
      <c r="D250" s="352" t="s">
        <v>52</v>
      </c>
      <c r="E250" s="291" t="s">
        <v>1445</v>
      </c>
    </row>
    <row r="251" spans="1:5">
      <c r="A251" s="347"/>
      <c r="B251" s="350"/>
      <c r="C251" s="351"/>
      <c r="D251" s="353"/>
      <c r="E251" s="292" t="s">
        <v>1446</v>
      </c>
    </row>
    <row r="252" spans="1:5">
      <c r="A252" s="354" t="s">
        <v>1570</v>
      </c>
      <c r="B252" s="356" t="s">
        <v>1571</v>
      </c>
      <c r="C252" s="357"/>
      <c r="D252" s="360" t="s">
        <v>52</v>
      </c>
      <c r="E252" s="289" t="s">
        <v>1445</v>
      </c>
    </row>
    <row r="253" spans="1:5">
      <c r="A253" s="355"/>
      <c r="B253" s="358"/>
      <c r="C253" s="359"/>
      <c r="D253" s="361"/>
      <c r="E253" s="290" t="s">
        <v>1446</v>
      </c>
    </row>
    <row r="254" spans="1:5">
      <c r="A254" s="346" t="s">
        <v>1572</v>
      </c>
      <c r="B254" s="348" t="s">
        <v>1571</v>
      </c>
      <c r="C254" s="349"/>
      <c r="D254" s="352" t="s">
        <v>52</v>
      </c>
      <c r="E254" s="291" t="s">
        <v>1445</v>
      </c>
    </row>
    <row r="255" spans="1:5">
      <c r="A255" s="347"/>
      <c r="B255" s="350"/>
      <c r="C255" s="351"/>
      <c r="D255" s="353"/>
      <c r="E255" s="292" t="s">
        <v>1446</v>
      </c>
    </row>
    <row r="256" spans="1:5">
      <c r="A256" s="354" t="s">
        <v>1573</v>
      </c>
      <c r="B256" s="356" t="s">
        <v>1571</v>
      </c>
      <c r="C256" s="357"/>
      <c r="D256" s="360" t="s">
        <v>52</v>
      </c>
      <c r="E256" s="289" t="s">
        <v>1445</v>
      </c>
    </row>
    <row r="257" spans="1:5">
      <c r="A257" s="355"/>
      <c r="B257" s="358"/>
      <c r="C257" s="359"/>
      <c r="D257" s="361"/>
      <c r="E257" s="290" t="s">
        <v>1446</v>
      </c>
    </row>
    <row r="258" spans="1:5">
      <c r="A258" s="346" t="s">
        <v>1574</v>
      </c>
      <c r="B258" s="348" t="s">
        <v>1571</v>
      </c>
      <c r="C258" s="349"/>
      <c r="D258" s="352" t="s">
        <v>52</v>
      </c>
      <c r="E258" s="291" t="s">
        <v>1445</v>
      </c>
    </row>
    <row r="259" spans="1:5">
      <c r="A259" s="347"/>
      <c r="B259" s="350"/>
      <c r="C259" s="351"/>
      <c r="D259" s="353"/>
      <c r="E259" s="292" t="s">
        <v>1446</v>
      </c>
    </row>
    <row r="260" spans="1:5">
      <c r="A260" s="354" t="s">
        <v>1575</v>
      </c>
      <c r="B260" s="356" t="s">
        <v>1571</v>
      </c>
      <c r="C260" s="357"/>
      <c r="D260" s="360" t="s">
        <v>52</v>
      </c>
      <c r="E260" s="289" t="s">
        <v>1445</v>
      </c>
    </row>
    <row r="261" spans="1:5">
      <c r="A261" s="355"/>
      <c r="B261" s="358"/>
      <c r="C261" s="359"/>
      <c r="D261" s="361"/>
      <c r="E261" s="290" t="s">
        <v>1446</v>
      </c>
    </row>
    <row r="262" spans="1:5">
      <c r="A262" s="346" t="s">
        <v>1576</v>
      </c>
      <c r="B262" s="348" t="s">
        <v>1571</v>
      </c>
      <c r="C262" s="349"/>
      <c r="D262" s="352" t="s">
        <v>52</v>
      </c>
      <c r="E262" s="291" t="s">
        <v>1445</v>
      </c>
    </row>
    <row r="263" spans="1:5">
      <c r="A263" s="347"/>
      <c r="B263" s="350"/>
      <c r="C263" s="351"/>
      <c r="D263" s="353"/>
      <c r="E263" s="292" t="s">
        <v>1446</v>
      </c>
    </row>
    <row r="264" spans="1:5">
      <c r="A264" s="354" t="s">
        <v>1577</v>
      </c>
      <c r="B264" s="356" t="s">
        <v>1571</v>
      </c>
      <c r="C264" s="357"/>
      <c r="D264" s="360" t="s">
        <v>52</v>
      </c>
      <c r="E264" s="289" t="s">
        <v>1445</v>
      </c>
    </row>
    <row r="265" spans="1:5">
      <c r="A265" s="355"/>
      <c r="B265" s="358"/>
      <c r="C265" s="359"/>
      <c r="D265" s="361"/>
      <c r="E265" s="290" t="s">
        <v>1446</v>
      </c>
    </row>
    <row r="266" spans="1:5">
      <c r="A266" s="346" t="s">
        <v>1578</v>
      </c>
      <c r="B266" s="348" t="s">
        <v>1571</v>
      </c>
      <c r="C266" s="349"/>
      <c r="D266" s="352" t="s">
        <v>52</v>
      </c>
      <c r="E266" s="291" t="s">
        <v>1445</v>
      </c>
    </row>
    <row r="267" spans="1:5">
      <c r="A267" s="347"/>
      <c r="B267" s="350"/>
      <c r="C267" s="351"/>
      <c r="D267" s="353"/>
      <c r="E267" s="292" t="s">
        <v>1446</v>
      </c>
    </row>
    <row r="268" spans="1:5">
      <c r="A268" s="354" t="s">
        <v>1579</v>
      </c>
      <c r="B268" s="356" t="s">
        <v>1571</v>
      </c>
      <c r="C268" s="357"/>
      <c r="D268" s="360" t="s">
        <v>52</v>
      </c>
      <c r="E268" s="289" t="s">
        <v>1445</v>
      </c>
    </row>
    <row r="269" spans="1:5">
      <c r="A269" s="355"/>
      <c r="B269" s="358"/>
      <c r="C269" s="359"/>
      <c r="D269" s="361"/>
      <c r="E269" s="290" t="s">
        <v>1446</v>
      </c>
    </row>
    <row r="270" spans="1:5">
      <c r="A270" s="346" t="s">
        <v>1580</v>
      </c>
      <c r="B270" s="348" t="s">
        <v>1581</v>
      </c>
      <c r="C270" s="349"/>
      <c r="D270" s="352" t="s">
        <v>52</v>
      </c>
      <c r="E270" s="291" t="s">
        <v>1445</v>
      </c>
    </row>
    <row r="271" spans="1:5">
      <c r="A271" s="347"/>
      <c r="B271" s="350"/>
      <c r="C271" s="351"/>
      <c r="D271" s="353"/>
      <c r="E271" s="292" t="s">
        <v>1446</v>
      </c>
    </row>
    <row r="272" spans="1:5">
      <c r="A272" s="354" t="s">
        <v>1582</v>
      </c>
      <c r="B272" s="356" t="s">
        <v>1581</v>
      </c>
      <c r="C272" s="357"/>
      <c r="D272" s="360" t="s">
        <v>52</v>
      </c>
      <c r="E272" s="289" t="s">
        <v>1445</v>
      </c>
    </row>
    <row r="273" spans="1:5">
      <c r="A273" s="355"/>
      <c r="B273" s="358"/>
      <c r="C273" s="359"/>
      <c r="D273" s="361"/>
      <c r="E273" s="290" t="s">
        <v>1446</v>
      </c>
    </row>
    <row r="274" spans="1:5">
      <c r="A274" s="346" t="s">
        <v>1540</v>
      </c>
      <c r="B274" s="348" t="s">
        <v>1581</v>
      </c>
      <c r="C274" s="349"/>
      <c r="D274" s="352" t="s">
        <v>52</v>
      </c>
      <c r="E274" s="291" t="s">
        <v>1445</v>
      </c>
    </row>
    <row r="275" spans="1:5">
      <c r="A275" s="347"/>
      <c r="B275" s="350"/>
      <c r="C275" s="351"/>
      <c r="D275" s="353"/>
      <c r="E275" s="292" t="s">
        <v>1446</v>
      </c>
    </row>
    <row r="276" spans="1:5">
      <c r="A276" s="354" t="s">
        <v>1583</v>
      </c>
      <c r="B276" s="356" t="s">
        <v>1581</v>
      </c>
      <c r="C276" s="357"/>
      <c r="D276" s="360" t="s">
        <v>52</v>
      </c>
      <c r="E276" s="289" t="s">
        <v>1445</v>
      </c>
    </row>
    <row r="277" spans="1:5">
      <c r="A277" s="355"/>
      <c r="B277" s="358"/>
      <c r="C277" s="359"/>
      <c r="D277" s="361"/>
      <c r="E277" s="290" t="s">
        <v>1446</v>
      </c>
    </row>
    <row r="278" spans="1:5">
      <c r="A278" s="346" t="s">
        <v>1584</v>
      </c>
      <c r="B278" s="348" t="s">
        <v>1581</v>
      </c>
      <c r="C278" s="349"/>
      <c r="D278" s="352" t="s">
        <v>52</v>
      </c>
      <c r="E278" s="291" t="s">
        <v>1445</v>
      </c>
    </row>
    <row r="279" spans="1:5">
      <c r="A279" s="347"/>
      <c r="B279" s="350"/>
      <c r="C279" s="351"/>
      <c r="D279" s="353"/>
      <c r="E279" s="292" t="s">
        <v>1446</v>
      </c>
    </row>
    <row r="280" spans="1:5">
      <c r="A280" s="354" t="s">
        <v>1585</v>
      </c>
      <c r="B280" s="356" t="s">
        <v>1581</v>
      </c>
      <c r="C280" s="357"/>
      <c r="D280" s="360" t="s">
        <v>52</v>
      </c>
      <c r="E280" s="289" t="s">
        <v>1445</v>
      </c>
    </row>
    <row r="281" spans="1:5">
      <c r="A281" s="355"/>
      <c r="B281" s="358"/>
      <c r="C281" s="359"/>
      <c r="D281" s="361"/>
      <c r="E281" s="290" t="s">
        <v>1446</v>
      </c>
    </row>
    <row r="282" spans="1:5">
      <c r="A282" s="346" t="s">
        <v>1586</v>
      </c>
      <c r="B282" s="348" t="s">
        <v>1581</v>
      </c>
      <c r="C282" s="349"/>
      <c r="D282" s="352" t="s">
        <v>52</v>
      </c>
      <c r="E282" s="291" t="s">
        <v>1445</v>
      </c>
    </row>
    <row r="283" spans="1:5">
      <c r="A283" s="347"/>
      <c r="B283" s="350"/>
      <c r="C283" s="351"/>
      <c r="D283" s="353"/>
      <c r="E283" s="292" t="s">
        <v>1446</v>
      </c>
    </row>
    <row r="284" spans="1:5">
      <c r="A284" s="354" t="s">
        <v>1587</v>
      </c>
      <c r="B284" s="356" t="s">
        <v>1581</v>
      </c>
      <c r="C284" s="357"/>
      <c r="D284" s="360" t="s">
        <v>52</v>
      </c>
      <c r="E284" s="289" t="s">
        <v>1445</v>
      </c>
    </row>
    <row r="285" spans="1:5">
      <c r="A285" s="355"/>
      <c r="B285" s="358"/>
      <c r="C285" s="359"/>
      <c r="D285" s="361"/>
      <c r="E285" s="290" t="s">
        <v>1446</v>
      </c>
    </row>
    <row r="286" spans="1:5">
      <c r="A286" s="346" t="s">
        <v>1588</v>
      </c>
      <c r="B286" s="348" t="s">
        <v>1581</v>
      </c>
      <c r="C286" s="349"/>
      <c r="D286" s="352" t="s">
        <v>52</v>
      </c>
      <c r="E286" s="291" t="s">
        <v>1445</v>
      </c>
    </row>
    <row r="287" spans="1:5">
      <c r="A287" s="347"/>
      <c r="B287" s="350"/>
      <c r="C287" s="351"/>
      <c r="D287" s="353"/>
      <c r="E287" s="292" t="s">
        <v>1446</v>
      </c>
    </row>
    <row r="288" spans="1:5">
      <c r="A288" s="354" t="s">
        <v>1589</v>
      </c>
      <c r="B288" s="356" t="s">
        <v>1581</v>
      </c>
      <c r="C288" s="357"/>
      <c r="D288" s="360" t="s">
        <v>52</v>
      </c>
      <c r="E288" s="289" t="s">
        <v>1445</v>
      </c>
    </row>
    <row r="289" spans="1:5">
      <c r="A289" s="355"/>
      <c r="B289" s="358"/>
      <c r="C289" s="359"/>
      <c r="D289" s="361"/>
      <c r="E289" s="290" t="s">
        <v>1446</v>
      </c>
    </row>
    <row r="290" spans="1:5">
      <c r="A290" s="346" t="s">
        <v>1590</v>
      </c>
      <c r="B290" s="348" t="s">
        <v>1591</v>
      </c>
      <c r="C290" s="349"/>
      <c r="D290" s="352" t="s">
        <v>52</v>
      </c>
      <c r="E290" s="291" t="s">
        <v>1445</v>
      </c>
    </row>
    <row r="291" spans="1:5">
      <c r="A291" s="347"/>
      <c r="B291" s="350"/>
      <c r="C291" s="351"/>
      <c r="D291" s="353"/>
      <c r="E291" s="292" t="s">
        <v>1446</v>
      </c>
    </row>
    <row r="292" spans="1:5">
      <c r="A292" s="354" t="s">
        <v>1592</v>
      </c>
      <c r="B292" s="356" t="s">
        <v>1591</v>
      </c>
      <c r="C292" s="357"/>
      <c r="D292" s="360" t="s">
        <v>52</v>
      </c>
      <c r="E292" s="289" t="s">
        <v>1445</v>
      </c>
    </row>
    <row r="293" spans="1:5">
      <c r="A293" s="355"/>
      <c r="B293" s="358"/>
      <c r="C293" s="359"/>
      <c r="D293" s="361"/>
      <c r="E293" s="290" t="s">
        <v>1446</v>
      </c>
    </row>
    <row r="294" spans="1:5">
      <c r="A294" s="346" t="s">
        <v>1593</v>
      </c>
      <c r="B294" s="348" t="s">
        <v>1591</v>
      </c>
      <c r="C294" s="349"/>
      <c r="D294" s="352" t="s">
        <v>52</v>
      </c>
      <c r="E294" s="291" t="s">
        <v>1445</v>
      </c>
    </row>
    <row r="295" spans="1:5">
      <c r="A295" s="347"/>
      <c r="B295" s="350"/>
      <c r="C295" s="351"/>
      <c r="D295" s="353"/>
      <c r="E295" s="292" t="s">
        <v>1446</v>
      </c>
    </row>
    <row r="296" spans="1:5">
      <c r="A296" s="354" t="s">
        <v>1594</v>
      </c>
      <c r="B296" s="356" t="s">
        <v>1591</v>
      </c>
      <c r="C296" s="357"/>
      <c r="D296" s="360" t="s">
        <v>52</v>
      </c>
      <c r="E296" s="289" t="s">
        <v>1445</v>
      </c>
    </row>
    <row r="297" spans="1:5">
      <c r="A297" s="355"/>
      <c r="B297" s="358"/>
      <c r="C297" s="359"/>
      <c r="D297" s="361"/>
      <c r="E297" s="290" t="s">
        <v>1446</v>
      </c>
    </row>
    <row r="298" spans="1:5">
      <c r="A298" s="346" t="s">
        <v>1595</v>
      </c>
      <c r="B298" s="348" t="s">
        <v>1591</v>
      </c>
      <c r="C298" s="349"/>
      <c r="D298" s="352" t="s">
        <v>52</v>
      </c>
      <c r="E298" s="291" t="s">
        <v>1445</v>
      </c>
    </row>
    <row r="299" spans="1:5">
      <c r="A299" s="347"/>
      <c r="B299" s="350"/>
      <c r="C299" s="351"/>
      <c r="D299" s="353"/>
      <c r="E299" s="292" t="s">
        <v>1446</v>
      </c>
    </row>
    <row r="300" spans="1:5">
      <c r="A300" s="354" t="s">
        <v>1596</v>
      </c>
      <c r="B300" s="356" t="s">
        <v>1498</v>
      </c>
      <c r="C300" s="357"/>
      <c r="D300" s="360" t="s">
        <v>52</v>
      </c>
      <c r="E300" s="289" t="s">
        <v>1445</v>
      </c>
    </row>
    <row r="301" spans="1:5">
      <c r="A301" s="355"/>
      <c r="B301" s="358"/>
      <c r="C301" s="359"/>
      <c r="D301" s="361"/>
      <c r="E301" s="290" t="s">
        <v>1446</v>
      </c>
    </row>
    <row r="302" spans="1:5">
      <c r="A302" s="346" t="s">
        <v>1444</v>
      </c>
      <c r="B302" s="348"/>
      <c r="C302" s="349"/>
      <c r="D302" s="352" t="s">
        <v>52</v>
      </c>
      <c r="E302" s="291" t="s">
        <v>1445</v>
      </c>
    </row>
    <row r="303" spans="1:5">
      <c r="A303" s="347"/>
      <c r="B303" s="350"/>
      <c r="C303" s="351"/>
      <c r="D303" s="353"/>
      <c r="E303" s="292" t="s">
        <v>1446</v>
      </c>
    </row>
    <row r="304" spans="1:5">
      <c r="A304" s="354" t="s">
        <v>1470</v>
      </c>
      <c r="B304" s="356"/>
      <c r="C304" s="357"/>
      <c r="D304" s="360" t="s">
        <v>52</v>
      </c>
      <c r="E304" s="289" t="s">
        <v>1445</v>
      </c>
    </row>
    <row r="305" spans="1:5">
      <c r="A305" s="355"/>
      <c r="B305" s="358"/>
      <c r="C305" s="359"/>
      <c r="D305" s="361"/>
      <c r="E305" s="290" t="s">
        <v>1446</v>
      </c>
    </row>
    <row r="306" spans="1:5">
      <c r="A306" s="346" t="s">
        <v>1480</v>
      </c>
      <c r="B306" s="348"/>
      <c r="C306" s="349"/>
      <c r="D306" s="352" t="s">
        <v>52</v>
      </c>
      <c r="E306" s="291" t="s">
        <v>1445</v>
      </c>
    </row>
    <row r="307" spans="1:5">
      <c r="A307" s="347"/>
      <c r="B307" s="350"/>
      <c r="C307" s="351"/>
      <c r="D307" s="353"/>
      <c r="E307" s="292" t="s">
        <v>1446</v>
      </c>
    </row>
    <row r="308" spans="1:5">
      <c r="A308" s="354" t="s">
        <v>1498</v>
      </c>
      <c r="B308" s="356"/>
      <c r="C308" s="357"/>
      <c r="D308" s="360" t="s">
        <v>52</v>
      </c>
      <c r="E308" s="289" t="s">
        <v>1445</v>
      </c>
    </row>
    <row r="309" spans="1:5">
      <c r="A309" s="355"/>
      <c r="B309" s="358"/>
      <c r="C309" s="359"/>
      <c r="D309" s="361"/>
      <c r="E309" s="290" t="s">
        <v>1446</v>
      </c>
    </row>
    <row r="310" spans="1:5">
      <c r="A310" s="346" t="s">
        <v>1591</v>
      </c>
      <c r="B310" s="348"/>
      <c r="C310" s="349"/>
      <c r="D310" s="352" t="s">
        <v>52</v>
      </c>
      <c r="E310" s="291" t="s">
        <v>1445</v>
      </c>
    </row>
    <row r="311" spans="1:5">
      <c r="A311" s="347"/>
      <c r="B311" s="350"/>
      <c r="C311" s="351"/>
      <c r="D311" s="353"/>
      <c r="E311" s="292" t="s">
        <v>1446</v>
      </c>
    </row>
    <row r="312" spans="1:5">
      <c r="A312" s="354" t="s">
        <v>1521</v>
      </c>
      <c r="B312" s="356"/>
      <c r="C312" s="357"/>
      <c r="D312" s="360" t="s">
        <v>52</v>
      </c>
      <c r="E312" s="289" t="s">
        <v>1445</v>
      </c>
    </row>
    <row r="313" spans="1:5">
      <c r="A313" s="355"/>
      <c r="B313" s="358"/>
      <c r="C313" s="359"/>
      <c r="D313" s="361"/>
      <c r="E313" s="290" t="s">
        <v>1446</v>
      </c>
    </row>
    <row r="314" spans="1:5">
      <c r="A314" s="346" t="s">
        <v>1531</v>
      </c>
      <c r="B314" s="348"/>
      <c r="C314" s="349"/>
      <c r="D314" s="352" t="s">
        <v>52</v>
      </c>
      <c r="E314" s="291" t="s">
        <v>1445</v>
      </c>
    </row>
    <row r="315" spans="1:5">
      <c r="A315" s="347"/>
      <c r="B315" s="350"/>
      <c r="C315" s="351"/>
      <c r="D315" s="353"/>
      <c r="E315" s="292" t="s">
        <v>1446</v>
      </c>
    </row>
    <row r="316" spans="1:5">
      <c r="A316" s="354" t="s">
        <v>1552</v>
      </c>
      <c r="B316" s="356"/>
      <c r="C316" s="357"/>
      <c r="D316" s="360" t="s">
        <v>52</v>
      </c>
      <c r="E316" s="289" t="s">
        <v>1445</v>
      </c>
    </row>
    <row r="317" spans="1:5">
      <c r="A317" s="355"/>
      <c r="B317" s="358"/>
      <c r="C317" s="359"/>
      <c r="D317" s="361"/>
      <c r="E317" s="290" t="s">
        <v>1446</v>
      </c>
    </row>
    <row r="318" spans="1:5">
      <c r="A318" s="346" t="s">
        <v>1571</v>
      </c>
      <c r="B318" s="348"/>
      <c r="C318" s="349"/>
      <c r="D318" s="352" t="s">
        <v>52</v>
      </c>
      <c r="E318" s="291" t="s">
        <v>1445</v>
      </c>
    </row>
    <row r="319" spans="1:5">
      <c r="A319" s="347"/>
      <c r="B319" s="350"/>
      <c r="C319" s="351"/>
      <c r="D319" s="353"/>
      <c r="E319" s="292" t="s">
        <v>1446</v>
      </c>
    </row>
    <row r="320" spans="1:5">
      <c r="A320" s="354" t="s">
        <v>1581</v>
      </c>
      <c r="B320" s="356"/>
      <c r="C320" s="357"/>
      <c r="D320" s="360" t="s">
        <v>52</v>
      </c>
      <c r="E320" s="289" t="s">
        <v>1445</v>
      </c>
    </row>
    <row r="321" spans="1:5">
      <c r="A321" s="355"/>
      <c r="B321" s="358"/>
      <c r="C321" s="359"/>
      <c r="D321" s="361"/>
      <c r="E321" s="290" t="s">
        <v>1446</v>
      </c>
    </row>
    <row r="322" spans="1:5">
      <c r="A322" s="346" t="s">
        <v>1506</v>
      </c>
      <c r="B322" s="348"/>
      <c r="C322" s="349"/>
      <c r="D322" s="352" t="s">
        <v>52</v>
      </c>
      <c r="E322" s="291" t="s">
        <v>1445</v>
      </c>
    </row>
    <row r="323" spans="1:5">
      <c r="A323" s="347"/>
      <c r="B323" s="350"/>
      <c r="C323" s="351"/>
      <c r="D323" s="353"/>
      <c r="E323" s="292" t="s">
        <v>1446</v>
      </c>
    </row>
    <row r="324" spans="1:5">
      <c r="A324" s="354" t="s">
        <v>1597</v>
      </c>
      <c r="B324" s="356" t="s">
        <v>1506</v>
      </c>
      <c r="C324" s="357"/>
      <c r="D324" s="360" t="s">
        <v>52</v>
      </c>
      <c r="E324" s="289" t="s">
        <v>1445</v>
      </c>
    </row>
    <row r="325" spans="1:5">
      <c r="A325" s="355"/>
      <c r="B325" s="358"/>
      <c r="C325" s="359"/>
      <c r="D325" s="361"/>
      <c r="E325" s="290" t="s">
        <v>1446</v>
      </c>
    </row>
    <row r="326" spans="1:5">
      <c r="A326" s="346" t="s">
        <v>1598</v>
      </c>
      <c r="B326" s="348" t="s">
        <v>1444</v>
      </c>
      <c r="C326" s="349"/>
      <c r="D326" s="352" t="s">
        <v>52</v>
      </c>
      <c r="E326" s="291" t="s">
        <v>1445</v>
      </c>
    </row>
    <row r="327" spans="1:5">
      <c r="A327" s="347"/>
      <c r="B327" s="350"/>
      <c r="C327" s="351"/>
      <c r="D327" s="353"/>
      <c r="E327" s="292" t="s">
        <v>1446</v>
      </c>
    </row>
    <row r="328" spans="1:5">
      <c r="A328" s="354" t="s">
        <v>1599</v>
      </c>
      <c r="B328" s="356" t="s">
        <v>1498</v>
      </c>
      <c r="C328" s="357"/>
      <c r="D328" s="360" t="s">
        <v>52</v>
      </c>
      <c r="E328" s="289" t="s">
        <v>1445</v>
      </c>
    </row>
    <row r="329" spans="1:5">
      <c r="A329" s="355"/>
      <c r="B329" s="358"/>
      <c r="C329" s="359"/>
      <c r="D329" s="361"/>
      <c r="E329" s="290" t="s">
        <v>1446</v>
      </c>
    </row>
    <row r="330" spans="1:5">
      <c r="A330" s="346" t="s">
        <v>1600</v>
      </c>
      <c r="B330" s="348" t="s">
        <v>1531</v>
      </c>
      <c r="C330" s="349"/>
      <c r="D330" s="352" t="s">
        <v>52</v>
      </c>
      <c r="E330" s="291" t="s">
        <v>1445</v>
      </c>
    </row>
    <row r="331" spans="1:5">
      <c r="A331" s="347"/>
      <c r="B331" s="350"/>
      <c r="C331" s="351"/>
      <c r="D331" s="353"/>
      <c r="E331" s="292" t="s">
        <v>1446</v>
      </c>
    </row>
    <row r="332" spans="1:5">
      <c r="A332" s="354" t="s">
        <v>1601</v>
      </c>
      <c r="B332" s="356" t="s">
        <v>1531</v>
      </c>
      <c r="C332" s="357"/>
      <c r="D332" s="360" t="s">
        <v>52</v>
      </c>
      <c r="E332" s="289" t="s">
        <v>1445</v>
      </c>
    </row>
    <row r="333" spans="1:5">
      <c r="A333" s="355"/>
      <c r="B333" s="358"/>
      <c r="C333" s="359"/>
      <c r="D333" s="361"/>
      <c r="E333" s="290" t="s">
        <v>1446</v>
      </c>
    </row>
    <row r="334" spans="1:5">
      <c r="A334" s="346" t="s">
        <v>1602</v>
      </c>
      <c r="B334" s="348" t="s">
        <v>1546</v>
      </c>
      <c r="C334" s="349"/>
      <c r="D334" s="352" t="s">
        <v>52</v>
      </c>
      <c r="E334" s="291" t="s">
        <v>1445</v>
      </c>
    </row>
    <row r="335" spans="1:5">
      <c r="A335" s="347"/>
      <c r="B335" s="350"/>
      <c r="C335" s="351"/>
      <c r="D335" s="353"/>
      <c r="E335" s="292" t="s">
        <v>1446</v>
      </c>
    </row>
    <row r="336" spans="1:5">
      <c r="A336" s="354" t="s">
        <v>1603</v>
      </c>
      <c r="B336" s="356" t="s">
        <v>1444</v>
      </c>
      <c r="C336" s="357"/>
      <c r="D336" s="360" t="s">
        <v>52</v>
      </c>
      <c r="E336" s="289" t="s">
        <v>1445</v>
      </c>
    </row>
    <row r="337" spans="1:5">
      <c r="A337" s="355"/>
      <c r="B337" s="358"/>
      <c r="C337" s="359"/>
      <c r="D337" s="361"/>
      <c r="E337" s="290" t="s">
        <v>1446</v>
      </c>
    </row>
    <row r="338" spans="1:5">
      <c r="A338" s="346" t="s">
        <v>1604</v>
      </c>
      <c r="B338" s="348" t="s">
        <v>1521</v>
      </c>
      <c r="C338" s="349"/>
      <c r="D338" s="352" t="s">
        <v>52</v>
      </c>
      <c r="E338" s="291" t="s">
        <v>1445</v>
      </c>
    </row>
    <row r="339" spans="1:5">
      <c r="A339" s="347"/>
      <c r="B339" s="350"/>
      <c r="C339" s="351"/>
      <c r="D339" s="353"/>
      <c r="E339" s="292" t="s">
        <v>1446</v>
      </c>
    </row>
    <row r="340" spans="1:5">
      <c r="A340" s="354" t="s">
        <v>1605</v>
      </c>
      <c r="B340" s="356" t="s">
        <v>1581</v>
      </c>
      <c r="C340" s="357"/>
      <c r="D340" s="360" t="s">
        <v>52</v>
      </c>
      <c r="E340" s="289" t="s">
        <v>1445</v>
      </c>
    </row>
    <row r="341" spans="1:5">
      <c r="A341" s="355"/>
      <c r="B341" s="358"/>
      <c r="C341" s="359"/>
      <c r="D341" s="361"/>
      <c r="E341" s="290" t="s">
        <v>1446</v>
      </c>
    </row>
    <row r="342" spans="1:5">
      <c r="A342" s="346" t="s">
        <v>1606</v>
      </c>
      <c r="B342" s="348" t="s">
        <v>1531</v>
      </c>
      <c r="C342" s="349"/>
      <c r="D342" s="352" t="s">
        <v>52</v>
      </c>
      <c r="E342" s="291" t="s">
        <v>1445</v>
      </c>
    </row>
    <row r="343" spans="1:5">
      <c r="A343" s="347"/>
      <c r="B343" s="350"/>
      <c r="C343" s="351"/>
      <c r="D343" s="353"/>
      <c r="E343" s="292" t="s">
        <v>1446</v>
      </c>
    </row>
    <row r="344" spans="1:5">
      <c r="A344" s="354" t="s">
        <v>1546</v>
      </c>
      <c r="B344" s="356"/>
      <c r="C344" s="357"/>
      <c r="D344" s="360" t="s">
        <v>52</v>
      </c>
      <c r="E344" s="289" t="s">
        <v>1445</v>
      </c>
    </row>
    <row r="345" spans="1:5">
      <c r="A345" s="355"/>
      <c r="B345" s="358"/>
      <c r="C345" s="359"/>
      <c r="D345" s="361"/>
      <c r="E345" s="290" t="s">
        <v>1446</v>
      </c>
    </row>
    <row r="346" spans="1:5">
      <c r="A346" s="287" t="s">
        <v>1607</v>
      </c>
      <c r="B346" s="335"/>
      <c r="C346" s="336"/>
      <c r="D346" s="277" t="s">
        <v>53</v>
      </c>
      <c r="E346" s="288"/>
    </row>
    <row r="347" spans="1:5">
      <c r="A347" s="285" t="s">
        <v>1608</v>
      </c>
      <c r="B347" s="337"/>
      <c r="C347" s="338"/>
      <c r="D347" s="276" t="s">
        <v>53</v>
      </c>
      <c r="E347" s="286"/>
    </row>
    <row r="348" spans="1:5">
      <c r="A348" s="287" t="s">
        <v>1609</v>
      </c>
      <c r="B348" s="335"/>
      <c r="C348" s="336"/>
      <c r="D348" s="277" t="s">
        <v>53</v>
      </c>
      <c r="E348" s="288"/>
    </row>
    <row r="349" spans="1:5">
      <c r="A349" s="285" t="s">
        <v>1610</v>
      </c>
      <c r="B349" s="337"/>
      <c r="C349" s="338"/>
      <c r="D349" s="276" t="s">
        <v>53</v>
      </c>
      <c r="E349" s="286"/>
    </row>
    <row r="350" spans="1:5">
      <c r="A350" s="346" t="s">
        <v>1611</v>
      </c>
      <c r="B350" s="348"/>
      <c r="C350" s="349"/>
      <c r="D350" s="352" t="s">
        <v>53</v>
      </c>
      <c r="E350" s="291" t="s">
        <v>1445</v>
      </c>
    </row>
    <row r="351" spans="1:5">
      <c r="A351" s="347"/>
      <c r="B351" s="350"/>
      <c r="C351" s="351"/>
      <c r="D351" s="353"/>
      <c r="E351" s="292" t="s">
        <v>1446</v>
      </c>
    </row>
    <row r="352" spans="1:5">
      <c r="A352" s="285" t="s">
        <v>1612</v>
      </c>
      <c r="B352" s="337"/>
      <c r="C352" s="338"/>
      <c r="D352" s="276" t="s">
        <v>53</v>
      </c>
      <c r="E352" s="286"/>
    </row>
    <row r="353" spans="1:5">
      <c r="A353" s="346" t="s">
        <v>1613</v>
      </c>
      <c r="B353" s="348"/>
      <c r="C353" s="349"/>
      <c r="D353" s="352" t="s">
        <v>53</v>
      </c>
      <c r="E353" s="291" t="s">
        <v>1445</v>
      </c>
    </row>
    <row r="354" spans="1:5">
      <c r="A354" s="347"/>
      <c r="B354" s="350"/>
      <c r="C354" s="351"/>
      <c r="D354" s="353"/>
      <c r="E354" s="292" t="s">
        <v>1446</v>
      </c>
    </row>
    <row r="355" spans="1:5">
      <c r="A355" s="354" t="s">
        <v>1614</v>
      </c>
      <c r="B355" s="356"/>
      <c r="C355" s="357"/>
      <c r="D355" s="360" t="s">
        <v>53</v>
      </c>
      <c r="E355" s="289" t="s">
        <v>1445</v>
      </c>
    </row>
    <row r="356" spans="1:5">
      <c r="A356" s="355"/>
      <c r="B356" s="358"/>
      <c r="C356" s="359"/>
      <c r="D356" s="361"/>
      <c r="E356" s="290" t="s">
        <v>1446</v>
      </c>
    </row>
    <row r="357" spans="1:5">
      <c r="A357" s="346" t="s">
        <v>1615</v>
      </c>
      <c r="B357" s="348" t="s">
        <v>1616</v>
      </c>
      <c r="C357" s="349"/>
      <c r="D357" s="352" t="s">
        <v>53</v>
      </c>
      <c r="E357" s="291" t="s">
        <v>1445</v>
      </c>
    </row>
    <row r="358" spans="1:5">
      <c r="A358" s="347"/>
      <c r="B358" s="350"/>
      <c r="C358" s="351"/>
      <c r="D358" s="353"/>
      <c r="E358" s="292" t="s">
        <v>1446</v>
      </c>
    </row>
    <row r="359" spans="1:5">
      <c r="A359" s="354" t="s">
        <v>1617</v>
      </c>
      <c r="B359" s="356" t="s">
        <v>1616</v>
      </c>
      <c r="C359" s="357"/>
      <c r="D359" s="360" t="s">
        <v>53</v>
      </c>
      <c r="E359" s="289" t="s">
        <v>1445</v>
      </c>
    </row>
    <row r="360" spans="1:5">
      <c r="A360" s="355"/>
      <c r="B360" s="358"/>
      <c r="C360" s="359"/>
      <c r="D360" s="361"/>
      <c r="E360" s="290" t="s">
        <v>1446</v>
      </c>
    </row>
    <row r="361" spans="1:5">
      <c r="A361" s="346" t="s">
        <v>1618</v>
      </c>
      <c r="B361" s="348" t="s">
        <v>1616</v>
      </c>
      <c r="C361" s="349"/>
      <c r="D361" s="352" t="s">
        <v>53</v>
      </c>
      <c r="E361" s="291" t="s">
        <v>1445</v>
      </c>
    </row>
    <row r="362" spans="1:5">
      <c r="A362" s="347"/>
      <c r="B362" s="350"/>
      <c r="C362" s="351"/>
      <c r="D362" s="353"/>
      <c r="E362" s="292" t="s">
        <v>1446</v>
      </c>
    </row>
    <row r="363" spans="1:5">
      <c r="A363" s="354" t="s">
        <v>1619</v>
      </c>
      <c r="B363" s="356" t="s">
        <v>1616</v>
      </c>
      <c r="C363" s="357"/>
      <c r="D363" s="360" t="s">
        <v>53</v>
      </c>
      <c r="E363" s="289" t="s">
        <v>1445</v>
      </c>
    </row>
    <row r="364" spans="1:5">
      <c r="A364" s="355"/>
      <c r="B364" s="358"/>
      <c r="C364" s="359"/>
      <c r="D364" s="361"/>
      <c r="E364" s="290" t="s">
        <v>1446</v>
      </c>
    </row>
    <row r="365" spans="1:5">
      <c r="A365" s="346" t="s">
        <v>1620</v>
      </c>
      <c r="B365" s="348" t="s">
        <v>1616</v>
      </c>
      <c r="C365" s="349"/>
      <c r="D365" s="352" t="s">
        <v>53</v>
      </c>
      <c r="E365" s="291" t="s">
        <v>1445</v>
      </c>
    </row>
    <row r="366" spans="1:5">
      <c r="A366" s="347"/>
      <c r="B366" s="350"/>
      <c r="C366" s="351"/>
      <c r="D366" s="353"/>
      <c r="E366" s="292" t="s">
        <v>1446</v>
      </c>
    </row>
    <row r="367" spans="1:5">
      <c r="A367" s="354" t="s">
        <v>1621</v>
      </c>
      <c r="B367" s="356" t="s">
        <v>1616</v>
      </c>
      <c r="C367" s="357"/>
      <c r="D367" s="360" t="s">
        <v>53</v>
      </c>
      <c r="E367" s="289" t="s">
        <v>1445</v>
      </c>
    </row>
    <row r="368" spans="1:5">
      <c r="A368" s="355"/>
      <c r="B368" s="358"/>
      <c r="C368" s="359"/>
      <c r="D368" s="361"/>
      <c r="E368" s="290" t="s">
        <v>1446</v>
      </c>
    </row>
    <row r="369" spans="1:5">
      <c r="A369" s="346" t="s">
        <v>1622</v>
      </c>
      <c r="B369" s="348" t="s">
        <v>1616</v>
      </c>
      <c r="C369" s="349"/>
      <c r="D369" s="352" t="s">
        <v>53</v>
      </c>
      <c r="E369" s="291" t="s">
        <v>1445</v>
      </c>
    </row>
    <row r="370" spans="1:5">
      <c r="A370" s="347"/>
      <c r="B370" s="350"/>
      <c r="C370" s="351"/>
      <c r="D370" s="353"/>
      <c r="E370" s="292" t="s">
        <v>1446</v>
      </c>
    </row>
    <row r="371" spans="1:5">
      <c r="A371" s="354" t="s">
        <v>1623</v>
      </c>
      <c r="B371" s="356" t="s">
        <v>1616</v>
      </c>
      <c r="C371" s="357"/>
      <c r="D371" s="360" t="s">
        <v>53</v>
      </c>
      <c r="E371" s="289" t="s">
        <v>1445</v>
      </c>
    </row>
    <row r="372" spans="1:5">
      <c r="A372" s="355"/>
      <c r="B372" s="358"/>
      <c r="C372" s="359"/>
      <c r="D372" s="361"/>
      <c r="E372" s="290" t="s">
        <v>1446</v>
      </c>
    </row>
    <row r="373" spans="1:5">
      <c r="A373" s="346" t="s">
        <v>1624</v>
      </c>
      <c r="B373" s="348" t="s">
        <v>1616</v>
      </c>
      <c r="C373" s="349"/>
      <c r="D373" s="352" t="s">
        <v>53</v>
      </c>
      <c r="E373" s="291" t="s">
        <v>1445</v>
      </c>
    </row>
    <row r="374" spans="1:5">
      <c r="A374" s="347"/>
      <c r="B374" s="350"/>
      <c r="C374" s="351"/>
      <c r="D374" s="353"/>
      <c r="E374" s="292" t="s">
        <v>1446</v>
      </c>
    </row>
    <row r="375" spans="1:5">
      <c r="A375" s="354" t="s">
        <v>1625</v>
      </c>
      <c r="B375" s="356" t="s">
        <v>1616</v>
      </c>
      <c r="C375" s="357"/>
      <c r="D375" s="360" t="s">
        <v>53</v>
      </c>
      <c r="E375" s="289" t="s">
        <v>1445</v>
      </c>
    </row>
    <row r="376" spans="1:5">
      <c r="A376" s="355"/>
      <c r="B376" s="358"/>
      <c r="C376" s="359"/>
      <c r="D376" s="361"/>
      <c r="E376" s="290" t="s">
        <v>1446</v>
      </c>
    </row>
    <row r="377" spans="1:5">
      <c r="A377" s="346" t="s">
        <v>1626</v>
      </c>
      <c r="B377" s="348" t="s">
        <v>1616</v>
      </c>
      <c r="C377" s="349"/>
      <c r="D377" s="352" t="s">
        <v>53</v>
      </c>
      <c r="E377" s="291" t="s">
        <v>1445</v>
      </c>
    </row>
    <row r="378" spans="1:5">
      <c r="A378" s="347"/>
      <c r="B378" s="350"/>
      <c r="C378" s="351"/>
      <c r="D378" s="353"/>
      <c r="E378" s="292" t="s">
        <v>1446</v>
      </c>
    </row>
    <row r="379" spans="1:5">
      <c r="A379" s="354" t="s">
        <v>1627</v>
      </c>
      <c r="B379" s="356" t="s">
        <v>1616</v>
      </c>
      <c r="C379" s="357"/>
      <c r="D379" s="360" t="s">
        <v>53</v>
      </c>
      <c r="E379" s="289" t="s">
        <v>1445</v>
      </c>
    </row>
    <row r="380" spans="1:5">
      <c r="A380" s="355"/>
      <c r="B380" s="358"/>
      <c r="C380" s="359"/>
      <c r="D380" s="361"/>
      <c r="E380" s="290" t="s">
        <v>1446</v>
      </c>
    </row>
    <row r="381" spans="1:5">
      <c r="A381" s="346" t="s">
        <v>1628</v>
      </c>
      <c r="B381" s="348" t="s">
        <v>1616</v>
      </c>
      <c r="C381" s="349"/>
      <c r="D381" s="352" t="s">
        <v>53</v>
      </c>
      <c r="E381" s="291" t="s">
        <v>1445</v>
      </c>
    </row>
    <row r="382" spans="1:5">
      <c r="A382" s="347"/>
      <c r="B382" s="350"/>
      <c r="C382" s="351"/>
      <c r="D382" s="353"/>
      <c r="E382" s="292" t="s">
        <v>1446</v>
      </c>
    </row>
    <row r="383" spans="1:5">
      <c r="A383" s="354" t="s">
        <v>1629</v>
      </c>
      <c r="B383" s="356" t="s">
        <v>1630</v>
      </c>
      <c r="C383" s="357"/>
      <c r="D383" s="360" t="s">
        <v>53</v>
      </c>
      <c r="E383" s="289" t="s">
        <v>1445</v>
      </c>
    </row>
    <row r="384" spans="1:5">
      <c r="A384" s="355"/>
      <c r="B384" s="358"/>
      <c r="C384" s="359"/>
      <c r="D384" s="361"/>
      <c r="E384" s="290" t="s">
        <v>1446</v>
      </c>
    </row>
    <row r="385" spans="1:5">
      <c r="A385" s="346" t="s">
        <v>1631</v>
      </c>
      <c r="B385" s="348" t="s">
        <v>1630</v>
      </c>
      <c r="C385" s="349"/>
      <c r="D385" s="352" t="s">
        <v>53</v>
      </c>
      <c r="E385" s="291" t="s">
        <v>1445</v>
      </c>
    </row>
    <row r="386" spans="1:5">
      <c r="A386" s="347"/>
      <c r="B386" s="350"/>
      <c r="C386" s="351"/>
      <c r="D386" s="353"/>
      <c r="E386" s="292" t="s">
        <v>1446</v>
      </c>
    </row>
    <row r="387" spans="1:5">
      <c r="A387" s="354" t="s">
        <v>1632</v>
      </c>
      <c r="B387" s="356" t="s">
        <v>1630</v>
      </c>
      <c r="C387" s="357"/>
      <c r="D387" s="360" t="s">
        <v>53</v>
      </c>
      <c r="E387" s="289" t="s">
        <v>1445</v>
      </c>
    </row>
    <row r="388" spans="1:5">
      <c r="A388" s="355"/>
      <c r="B388" s="358"/>
      <c r="C388" s="359"/>
      <c r="D388" s="361"/>
      <c r="E388" s="290" t="s">
        <v>1446</v>
      </c>
    </row>
    <row r="389" spans="1:5">
      <c r="A389" s="346" t="s">
        <v>1633</v>
      </c>
      <c r="B389" s="348" t="s">
        <v>1630</v>
      </c>
      <c r="C389" s="349"/>
      <c r="D389" s="352" t="s">
        <v>53</v>
      </c>
      <c r="E389" s="291" t="s">
        <v>1445</v>
      </c>
    </row>
    <row r="390" spans="1:5">
      <c r="A390" s="347"/>
      <c r="B390" s="350"/>
      <c r="C390" s="351"/>
      <c r="D390" s="353"/>
      <c r="E390" s="292" t="s">
        <v>1446</v>
      </c>
    </row>
    <row r="391" spans="1:5">
      <c r="A391" s="354" t="s">
        <v>1634</v>
      </c>
      <c r="B391" s="356" t="s">
        <v>1630</v>
      </c>
      <c r="C391" s="357"/>
      <c r="D391" s="360" t="s">
        <v>53</v>
      </c>
      <c r="E391" s="289" t="s">
        <v>1445</v>
      </c>
    </row>
    <row r="392" spans="1:5">
      <c r="A392" s="355"/>
      <c r="B392" s="358"/>
      <c r="C392" s="359"/>
      <c r="D392" s="361"/>
      <c r="E392" s="290" t="s">
        <v>1446</v>
      </c>
    </row>
    <row r="393" spans="1:5">
      <c r="A393" s="346" t="s">
        <v>1635</v>
      </c>
      <c r="B393" s="348" t="s">
        <v>1636</v>
      </c>
      <c r="C393" s="349"/>
      <c r="D393" s="352" t="s">
        <v>53</v>
      </c>
      <c r="E393" s="291" t="s">
        <v>1445</v>
      </c>
    </row>
    <row r="394" spans="1:5">
      <c r="A394" s="347"/>
      <c r="B394" s="350"/>
      <c r="C394" s="351"/>
      <c r="D394" s="353"/>
      <c r="E394" s="292" t="s">
        <v>1446</v>
      </c>
    </row>
    <row r="395" spans="1:5">
      <c r="A395" s="354" t="s">
        <v>1637</v>
      </c>
      <c r="B395" s="356" t="s">
        <v>1638</v>
      </c>
      <c r="C395" s="357"/>
      <c r="D395" s="360" t="s">
        <v>53</v>
      </c>
      <c r="E395" s="289" t="s">
        <v>1445</v>
      </c>
    </row>
    <row r="396" spans="1:5">
      <c r="A396" s="355"/>
      <c r="B396" s="358"/>
      <c r="C396" s="359"/>
      <c r="D396" s="361"/>
      <c r="E396" s="290" t="s">
        <v>1446</v>
      </c>
    </row>
    <row r="397" spans="1:5">
      <c r="A397" s="346" t="s">
        <v>1639</v>
      </c>
      <c r="B397" s="348" t="s">
        <v>1636</v>
      </c>
      <c r="C397" s="349"/>
      <c r="D397" s="352" t="s">
        <v>53</v>
      </c>
      <c r="E397" s="291" t="s">
        <v>1445</v>
      </c>
    </row>
    <row r="398" spans="1:5">
      <c r="A398" s="347"/>
      <c r="B398" s="350"/>
      <c r="C398" s="351"/>
      <c r="D398" s="353"/>
      <c r="E398" s="292" t="s">
        <v>1446</v>
      </c>
    </row>
    <row r="399" spans="1:5">
      <c r="A399" s="354" t="s">
        <v>1640</v>
      </c>
      <c r="B399" s="356" t="s">
        <v>1636</v>
      </c>
      <c r="C399" s="357"/>
      <c r="D399" s="360" t="s">
        <v>53</v>
      </c>
      <c r="E399" s="289" t="s">
        <v>1445</v>
      </c>
    </row>
    <row r="400" spans="1:5">
      <c r="A400" s="355"/>
      <c r="B400" s="358"/>
      <c r="C400" s="359"/>
      <c r="D400" s="361"/>
      <c r="E400" s="290" t="s">
        <v>1446</v>
      </c>
    </row>
    <row r="401" spans="1:5">
      <c r="A401" s="346" t="s">
        <v>1641</v>
      </c>
      <c r="B401" s="348" t="s">
        <v>1636</v>
      </c>
      <c r="C401" s="349"/>
      <c r="D401" s="352" t="s">
        <v>53</v>
      </c>
      <c r="E401" s="291" t="s">
        <v>1445</v>
      </c>
    </row>
    <row r="402" spans="1:5">
      <c r="A402" s="347"/>
      <c r="B402" s="350"/>
      <c r="C402" s="351"/>
      <c r="D402" s="353"/>
      <c r="E402" s="292" t="s">
        <v>1446</v>
      </c>
    </row>
    <row r="403" spans="1:5">
      <c r="A403" s="354" t="s">
        <v>1642</v>
      </c>
      <c r="B403" s="356" t="s">
        <v>1636</v>
      </c>
      <c r="C403" s="357"/>
      <c r="D403" s="360" t="s">
        <v>53</v>
      </c>
      <c r="E403" s="289" t="s">
        <v>1445</v>
      </c>
    </row>
    <row r="404" spans="1:5">
      <c r="A404" s="355"/>
      <c r="B404" s="358"/>
      <c r="C404" s="359"/>
      <c r="D404" s="361"/>
      <c r="E404" s="290" t="s">
        <v>1446</v>
      </c>
    </row>
    <row r="405" spans="1:5">
      <c r="A405" s="346" t="s">
        <v>1643</v>
      </c>
      <c r="B405" s="348" t="s">
        <v>1636</v>
      </c>
      <c r="C405" s="349"/>
      <c r="D405" s="352" t="s">
        <v>53</v>
      </c>
      <c r="E405" s="291" t="s">
        <v>1445</v>
      </c>
    </row>
    <row r="406" spans="1:5">
      <c r="A406" s="347"/>
      <c r="B406" s="350"/>
      <c r="C406" s="351"/>
      <c r="D406" s="353"/>
      <c r="E406" s="292" t="s">
        <v>1446</v>
      </c>
    </row>
    <row r="407" spans="1:5">
      <c r="A407" s="354" t="s">
        <v>1644</v>
      </c>
      <c r="B407" s="356" t="s">
        <v>1636</v>
      </c>
      <c r="C407" s="357"/>
      <c r="D407" s="360" t="s">
        <v>53</v>
      </c>
      <c r="E407" s="289" t="s">
        <v>1445</v>
      </c>
    </row>
    <row r="408" spans="1:5">
      <c r="A408" s="355"/>
      <c r="B408" s="358"/>
      <c r="C408" s="359"/>
      <c r="D408" s="361"/>
      <c r="E408" s="290" t="s">
        <v>1446</v>
      </c>
    </row>
    <row r="409" spans="1:5">
      <c r="A409" s="346" t="s">
        <v>1645</v>
      </c>
      <c r="B409" s="348" t="s">
        <v>1616</v>
      </c>
      <c r="C409" s="349"/>
      <c r="D409" s="352" t="s">
        <v>53</v>
      </c>
      <c r="E409" s="291" t="s">
        <v>1445</v>
      </c>
    </row>
    <row r="410" spans="1:5">
      <c r="A410" s="347"/>
      <c r="B410" s="350"/>
      <c r="C410" s="351"/>
      <c r="D410" s="353"/>
      <c r="E410" s="292" t="s">
        <v>1446</v>
      </c>
    </row>
    <row r="411" spans="1:5">
      <c r="A411" s="354" t="s">
        <v>1646</v>
      </c>
      <c r="B411" s="356" t="s">
        <v>1636</v>
      </c>
      <c r="C411" s="357"/>
      <c r="D411" s="360" t="s">
        <v>53</v>
      </c>
      <c r="E411" s="289" t="s">
        <v>1445</v>
      </c>
    </row>
    <row r="412" spans="1:5">
      <c r="A412" s="355"/>
      <c r="B412" s="358"/>
      <c r="C412" s="359"/>
      <c r="D412" s="361"/>
      <c r="E412" s="290" t="s">
        <v>1446</v>
      </c>
    </row>
    <row r="413" spans="1:5">
      <c r="A413" s="346" t="s">
        <v>1647</v>
      </c>
      <c r="B413" s="348" t="s">
        <v>1648</v>
      </c>
      <c r="C413" s="349"/>
      <c r="D413" s="352" t="s">
        <v>53</v>
      </c>
      <c r="E413" s="291" t="s">
        <v>1445</v>
      </c>
    </row>
    <row r="414" spans="1:5">
      <c r="A414" s="347"/>
      <c r="B414" s="350"/>
      <c r="C414" s="351"/>
      <c r="D414" s="353"/>
      <c r="E414" s="292" t="s">
        <v>1446</v>
      </c>
    </row>
    <row r="415" spans="1:5">
      <c r="A415" s="354" t="s">
        <v>1649</v>
      </c>
      <c r="B415" s="356" t="s">
        <v>1648</v>
      </c>
      <c r="C415" s="357"/>
      <c r="D415" s="360" t="s">
        <v>53</v>
      </c>
      <c r="E415" s="289" t="s">
        <v>1445</v>
      </c>
    </row>
    <row r="416" spans="1:5">
      <c r="A416" s="355"/>
      <c r="B416" s="358"/>
      <c r="C416" s="359"/>
      <c r="D416" s="361"/>
      <c r="E416" s="290" t="s">
        <v>1446</v>
      </c>
    </row>
    <row r="417" spans="1:5">
      <c r="A417" s="346" t="s">
        <v>1650</v>
      </c>
      <c r="B417" s="348" t="s">
        <v>1648</v>
      </c>
      <c r="C417" s="349"/>
      <c r="D417" s="352" t="s">
        <v>53</v>
      </c>
      <c r="E417" s="291" t="s">
        <v>1445</v>
      </c>
    </row>
    <row r="418" spans="1:5">
      <c r="A418" s="347"/>
      <c r="B418" s="350"/>
      <c r="C418" s="351"/>
      <c r="D418" s="353"/>
      <c r="E418" s="292" t="s">
        <v>1446</v>
      </c>
    </row>
    <row r="419" spans="1:5">
      <c r="A419" s="354" t="s">
        <v>1651</v>
      </c>
      <c r="B419" s="356" t="s">
        <v>1648</v>
      </c>
      <c r="C419" s="357"/>
      <c r="D419" s="360" t="s">
        <v>53</v>
      </c>
      <c r="E419" s="289" t="s">
        <v>1445</v>
      </c>
    </row>
    <row r="420" spans="1:5">
      <c r="A420" s="355"/>
      <c r="B420" s="358"/>
      <c r="C420" s="359"/>
      <c r="D420" s="361"/>
      <c r="E420" s="290" t="s">
        <v>1446</v>
      </c>
    </row>
    <row r="421" spans="1:5">
      <c r="A421" s="346" t="s">
        <v>1652</v>
      </c>
      <c r="B421" s="348" t="s">
        <v>1648</v>
      </c>
      <c r="C421" s="349"/>
      <c r="D421" s="352" t="s">
        <v>53</v>
      </c>
      <c r="E421" s="291" t="s">
        <v>1445</v>
      </c>
    </row>
    <row r="422" spans="1:5">
      <c r="A422" s="347"/>
      <c r="B422" s="350"/>
      <c r="C422" s="351"/>
      <c r="D422" s="353"/>
      <c r="E422" s="292" t="s">
        <v>1446</v>
      </c>
    </row>
    <row r="423" spans="1:5">
      <c r="A423" s="354" t="s">
        <v>1653</v>
      </c>
      <c r="B423" s="356" t="s">
        <v>1648</v>
      </c>
      <c r="C423" s="357"/>
      <c r="D423" s="360" t="s">
        <v>53</v>
      </c>
      <c r="E423" s="289" t="s">
        <v>1445</v>
      </c>
    </row>
    <row r="424" spans="1:5">
      <c r="A424" s="355"/>
      <c r="B424" s="358"/>
      <c r="C424" s="359"/>
      <c r="D424" s="361"/>
      <c r="E424" s="290" t="s">
        <v>1446</v>
      </c>
    </row>
    <row r="425" spans="1:5">
      <c r="A425" s="346" t="s">
        <v>1654</v>
      </c>
      <c r="B425" s="348" t="s">
        <v>1648</v>
      </c>
      <c r="C425" s="349"/>
      <c r="D425" s="352" t="s">
        <v>53</v>
      </c>
      <c r="E425" s="291" t="s">
        <v>1445</v>
      </c>
    </row>
    <row r="426" spans="1:5">
      <c r="A426" s="347"/>
      <c r="B426" s="350"/>
      <c r="C426" s="351"/>
      <c r="D426" s="353"/>
      <c r="E426" s="292" t="s">
        <v>1446</v>
      </c>
    </row>
    <row r="427" spans="1:5">
      <c r="A427" s="354" t="s">
        <v>1655</v>
      </c>
      <c r="B427" s="356" t="s">
        <v>1648</v>
      </c>
      <c r="C427" s="357"/>
      <c r="D427" s="360" t="s">
        <v>53</v>
      </c>
      <c r="E427" s="289" t="s">
        <v>1445</v>
      </c>
    </row>
    <row r="428" spans="1:5">
      <c r="A428" s="355"/>
      <c r="B428" s="358"/>
      <c r="C428" s="359"/>
      <c r="D428" s="361"/>
      <c r="E428" s="290" t="s">
        <v>1446</v>
      </c>
    </row>
    <row r="429" spans="1:5">
      <c r="A429" s="346" t="s">
        <v>1656</v>
      </c>
      <c r="B429" s="348" t="s">
        <v>1630</v>
      </c>
      <c r="C429" s="349"/>
      <c r="D429" s="352" t="s">
        <v>53</v>
      </c>
      <c r="E429" s="291" t="s">
        <v>1445</v>
      </c>
    </row>
    <row r="430" spans="1:5">
      <c r="A430" s="347"/>
      <c r="B430" s="350"/>
      <c r="C430" s="351"/>
      <c r="D430" s="353"/>
      <c r="E430" s="292" t="s">
        <v>1446</v>
      </c>
    </row>
    <row r="431" spans="1:5">
      <c r="A431" s="354" t="s">
        <v>1657</v>
      </c>
      <c r="B431" s="356" t="s">
        <v>1648</v>
      </c>
      <c r="C431" s="357"/>
      <c r="D431" s="360" t="s">
        <v>53</v>
      </c>
      <c r="E431" s="289" t="s">
        <v>1445</v>
      </c>
    </row>
    <row r="432" spans="1:5">
      <c r="A432" s="355"/>
      <c r="B432" s="358"/>
      <c r="C432" s="359"/>
      <c r="D432" s="361"/>
      <c r="E432" s="290" t="s">
        <v>1446</v>
      </c>
    </row>
    <row r="433" spans="1:5">
      <c r="A433" s="346" t="s">
        <v>1658</v>
      </c>
      <c r="B433" s="348" t="s">
        <v>1648</v>
      </c>
      <c r="C433" s="349"/>
      <c r="D433" s="352" t="s">
        <v>53</v>
      </c>
      <c r="E433" s="291" t="s">
        <v>1445</v>
      </c>
    </row>
    <row r="434" spans="1:5">
      <c r="A434" s="347"/>
      <c r="B434" s="350"/>
      <c r="C434" s="351"/>
      <c r="D434" s="353"/>
      <c r="E434" s="292" t="s">
        <v>1446</v>
      </c>
    </row>
    <row r="435" spans="1:5">
      <c r="A435" s="354" t="s">
        <v>1659</v>
      </c>
      <c r="B435" s="356" t="s">
        <v>1638</v>
      </c>
      <c r="C435" s="357"/>
      <c r="D435" s="360" t="s">
        <v>53</v>
      </c>
      <c r="E435" s="289" t="s">
        <v>1445</v>
      </c>
    </row>
    <row r="436" spans="1:5">
      <c r="A436" s="355"/>
      <c r="B436" s="358"/>
      <c r="C436" s="359"/>
      <c r="D436" s="361"/>
      <c r="E436" s="290" t="s">
        <v>1446</v>
      </c>
    </row>
    <row r="437" spans="1:5">
      <c r="A437" s="346" t="s">
        <v>1660</v>
      </c>
      <c r="B437" s="348" t="s">
        <v>1638</v>
      </c>
      <c r="C437" s="349"/>
      <c r="D437" s="352" t="s">
        <v>53</v>
      </c>
      <c r="E437" s="291" t="s">
        <v>1445</v>
      </c>
    </row>
    <row r="438" spans="1:5">
      <c r="A438" s="347"/>
      <c r="B438" s="350"/>
      <c r="C438" s="351"/>
      <c r="D438" s="353"/>
      <c r="E438" s="292" t="s">
        <v>1446</v>
      </c>
    </row>
    <row r="439" spans="1:5">
      <c r="A439" s="354" t="s">
        <v>1661</v>
      </c>
      <c r="B439" s="356" t="s">
        <v>1638</v>
      </c>
      <c r="C439" s="357"/>
      <c r="D439" s="360" t="s">
        <v>53</v>
      </c>
      <c r="E439" s="289" t="s">
        <v>1445</v>
      </c>
    </row>
    <row r="440" spans="1:5">
      <c r="A440" s="355"/>
      <c r="B440" s="358"/>
      <c r="C440" s="359"/>
      <c r="D440" s="361"/>
      <c r="E440" s="290" t="s">
        <v>1446</v>
      </c>
    </row>
    <row r="441" spans="1:5">
      <c r="A441" s="346" t="s">
        <v>1662</v>
      </c>
      <c r="B441" s="348" t="s">
        <v>1638</v>
      </c>
      <c r="C441" s="349"/>
      <c r="D441" s="352" t="s">
        <v>53</v>
      </c>
      <c r="E441" s="291" t="s">
        <v>1445</v>
      </c>
    </row>
    <row r="442" spans="1:5">
      <c r="A442" s="347"/>
      <c r="B442" s="350"/>
      <c r="C442" s="351"/>
      <c r="D442" s="353"/>
      <c r="E442" s="292" t="s">
        <v>1446</v>
      </c>
    </row>
    <row r="443" spans="1:5">
      <c r="A443" s="354" t="s">
        <v>1663</v>
      </c>
      <c r="B443" s="356" t="s">
        <v>1638</v>
      </c>
      <c r="C443" s="357"/>
      <c r="D443" s="360" t="s">
        <v>53</v>
      </c>
      <c r="E443" s="289" t="s">
        <v>1445</v>
      </c>
    </row>
    <row r="444" spans="1:5">
      <c r="A444" s="355"/>
      <c r="B444" s="358"/>
      <c r="C444" s="359"/>
      <c r="D444" s="361"/>
      <c r="E444" s="290" t="s">
        <v>1446</v>
      </c>
    </row>
    <row r="445" spans="1:5">
      <c r="A445" s="346" t="s">
        <v>1664</v>
      </c>
      <c r="B445" s="348" t="s">
        <v>1665</v>
      </c>
      <c r="C445" s="349"/>
      <c r="D445" s="352" t="s">
        <v>53</v>
      </c>
      <c r="E445" s="291" t="s">
        <v>1445</v>
      </c>
    </row>
    <row r="446" spans="1:5">
      <c r="A446" s="347"/>
      <c r="B446" s="350"/>
      <c r="C446" s="351"/>
      <c r="D446" s="353"/>
      <c r="E446" s="292" t="s">
        <v>1446</v>
      </c>
    </row>
    <row r="447" spans="1:5">
      <c r="A447" s="354" t="s">
        <v>1666</v>
      </c>
      <c r="B447" s="356" t="s">
        <v>1665</v>
      </c>
      <c r="C447" s="357"/>
      <c r="D447" s="360" t="s">
        <v>53</v>
      </c>
      <c r="E447" s="289" t="s">
        <v>1445</v>
      </c>
    </row>
    <row r="448" spans="1:5">
      <c r="A448" s="355"/>
      <c r="B448" s="358"/>
      <c r="C448" s="359"/>
      <c r="D448" s="361"/>
      <c r="E448" s="290" t="s">
        <v>1446</v>
      </c>
    </row>
    <row r="449" spans="1:5">
      <c r="A449" s="346" t="s">
        <v>1667</v>
      </c>
      <c r="B449" s="348" t="s">
        <v>1665</v>
      </c>
      <c r="C449" s="349"/>
      <c r="D449" s="352" t="s">
        <v>53</v>
      </c>
      <c r="E449" s="291" t="s">
        <v>1445</v>
      </c>
    </row>
    <row r="450" spans="1:5">
      <c r="A450" s="347"/>
      <c r="B450" s="350"/>
      <c r="C450" s="351"/>
      <c r="D450" s="353"/>
      <c r="E450" s="292" t="s">
        <v>1446</v>
      </c>
    </row>
    <row r="451" spans="1:5">
      <c r="A451" s="354" t="s">
        <v>1668</v>
      </c>
      <c r="B451" s="356" t="s">
        <v>1665</v>
      </c>
      <c r="C451" s="357"/>
      <c r="D451" s="360" t="s">
        <v>53</v>
      </c>
      <c r="E451" s="289" t="s">
        <v>1445</v>
      </c>
    </row>
    <row r="452" spans="1:5">
      <c r="A452" s="355"/>
      <c r="B452" s="358"/>
      <c r="C452" s="359"/>
      <c r="D452" s="361"/>
      <c r="E452" s="290" t="s">
        <v>1446</v>
      </c>
    </row>
    <row r="453" spans="1:5">
      <c r="A453" s="346" t="s">
        <v>1669</v>
      </c>
      <c r="B453" s="348" t="s">
        <v>1670</v>
      </c>
      <c r="C453" s="349"/>
      <c r="D453" s="352" t="s">
        <v>53</v>
      </c>
      <c r="E453" s="291" t="s">
        <v>1445</v>
      </c>
    </row>
    <row r="454" spans="1:5">
      <c r="A454" s="347"/>
      <c r="B454" s="350"/>
      <c r="C454" s="351"/>
      <c r="D454" s="353"/>
      <c r="E454" s="292" t="s">
        <v>1446</v>
      </c>
    </row>
    <row r="455" spans="1:5">
      <c r="A455" s="354" t="s">
        <v>1671</v>
      </c>
      <c r="B455" s="356" t="s">
        <v>1670</v>
      </c>
      <c r="C455" s="357"/>
      <c r="D455" s="360" t="s">
        <v>53</v>
      </c>
      <c r="E455" s="289" t="s">
        <v>1445</v>
      </c>
    </row>
    <row r="456" spans="1:5">
      <c r="A456" s="355"/>
      <c r="B456" s="358"/>
      <c r="C456" s="359"/>
      <c r="D456" s="361"/>
      <c r="E456" s="290" t="s">
        <v>1446</v>
      </c>
    </row>
    <row r="457" spans="1:5">
      <c r="A457" s="346" t="s">
        <v>1672</v>
      </c>
      <c r="B457" s="348" t="s">
        <v>1670</v>
      </c>
      <c r="C457" s="349"/>
      <c r="D457" s="352" t="s">
        <v>53</v>
      </c>
      <c r="E457" s="291" t="s">
        <v>1445</v>
      </c>
    </row>
    <row r="458" spans="1:5">
      <c r="A458" s="347"/>
      <c r="B458" s="350"/>
      <c r="C458" s="351"/>
      <c r="D458" s="353"/>
      <c r="E458" s="292" t="s">
        <v>1446</v>
      </c>
    </row>
    <row r="459" spans="1:5">
      <c r="A459" s="354" t="s">
        <v>1673</v>
      </c>
      <c r="B459" s="356" t="s">
        <v>1670</v>
      </c>
      <c r="C459" s="357"/>
      <c r="D459" s="360" t="s">
        <v>53</v>
      </c>
      <c r="E459" s="289" t="s">
        <v>1445</v>
      </c>
    </row>
    <row r="460" spans="1:5">
      <c r="A460" s="355"/>
      <c r="B460" s="358"/>
      <c r="C460" s="359"/>
      <c r="D460" s="361"/>
      <c r="E460" s="290" t="s">
        <v>1446</v>
      </c>
    </row>
    <row r="461" spans="1:5">
      <c r="A461" s="346" t="s">
        <v>1674</v>
      </c>
      <c r="B461" s="348" t="s">
        <v>1670</v>
      </c>
      <c r="C461" s="349"/>
      <c r="D461" s="352" t="s">
        <v>53</v>
      </c>
      <c r="E461" s="291" t="s">
        <v>1445</v>
      </c>
    </row>
    <row r="462" spans="1:5">
      <c r="A462" s="347"/>
      <c r="B462" s="350"/>
      <c r="C462" s="351"/>
      <c r="D462" s="353"/>
      <c r="E462" s="292" t="s">
        <v>1446</v>
      </c>
    </row>
    <row r="463" spans="1:5">
      <c r="A463" s="354" t="s">
        <v>1675</v>
      </c>
      <c r="B463" s="356" t="s">
        <v>1676</v>
      </c>
      <c r="C463" s="357"/>
      <c r="D463" s="360" t="s">
        <v>53</v>
      </c>
      <c r="E463" s="289" t="s">
        <v>1445</v>
      </c>
    </row>
    <row r="464" spans="1:5">
      <c r="A464" s="355"/>
      <c r="B464" s="358"/>
      <c r="C464" s="359"/>
      <c r="D464" s="361"/>
      <c r="E464" s="290" t="s">
        <v>1446</v>
      </c>
    </row>
    <row r="465" spans="1:5">
      <c r="A465" s="346" t="s">
        <v>1677</v>
      </c>
      <c r="B465" s="348" t="s">
        <v>1676</v>
      </c>
      <c r="C465" s="349"/>
      <c r="D465" s="352" t="s">
        <v>53</v>
      </c>
      <c r="E465" s="291" t="s">
        <v>1445</v>
      </c>
    </row>
    <row r="466" spans="1:5">
      <c r="A466" s="347"/>
      <c r="B466" s="350"/>
      <c r="C466" s="351"/>
      <c r="D466" s="353"/>
      <c r="E466" s="292" t="s">
        <v>1446</v>
      </c>
    </row>
    <row r="467" spans="1:5">
      <c r="A467" s="354" t="s">
        <v>1678</v>
      </c>
      <c r="B467" s="356" t="s">
        <v>1636</v>
      </c>
      <c r="C467" s="357"/>
      <c r="D467" s="360" t="s">
        <v>53</v>
      </c>
      <c r="E467" s="289" t="s">
        <v>1445</v>
      </c>
    </row>
    <row r="468" spans="1:5">
      <c r="A468" s="355"/>
      <c r="B468" s="358"/>
      <c r="C468" s="359"/>
      <c r="D468" s="361"/>
      <c r="E468" s="290" t="s">
        <v>1446</v>
      </c>
    </row>
    <row r="469" spans="1:5">
      <c r="A469" s="346" t="s">
        <v>1679</v>
      </c>
      <c r="B469" s="348" t="s">
        <v>1630</v>
      </c>
      <c r="C469" s="349"/>
      <c r="D469" s="352" t="s">
        <v>53</v>
      </c>
      <c r="E469" s="291" t="s">
        <v>1445</v>
      </c>
    </row>
    <row r="470" spans="1:5">
      <c r="A470" s="347"/>
      <c r="B470" s="350"/>
      <c r="C470" s="351"/>
      <c r="D470" s="353"/>
      <c r="E470" s="292" t="s">
        <v>1446</v>
      </c>
    </row>
    <row r="471" spans="1:5">
      <c r="A471" s="354" t="s">
        <v>1616</v>
      </c>
      <c r="B471" s="356"/>
      <c r="C471" s="357"/>
      <c r="D471" s="360" t="s">
        <v>53</v>
      </c>
      <c r="E471" s="289" t="s">
        <v>1445</v>
      </c>
    </row>
    <row r="472" spans="1:5">
      <c r="A472" s="355"/>
      <c r="B472" s="358"/>
      <c r="C472" s="359"/>
      <c r="D472" s="361"/>
      <c r="E472" s="290" t="s">
        <v>1446</v>
      </c>
    </row>
    <row r="473" spans="1:5">
      <c r="A473" s="346" t="s">
        <v>1630</v>
      </c>
      <c r="B473" s="348"/>
      <c r="C473" s="349"/>
      <c r="D473" s="352" t="s">
        <v>53</v>
      </c>
      <c r="E473" s="291" t="s">
        <v>1445</v>
      </c>
    </row>
    <row r="474" spans="1:5">
      <c r="A474" s="347"/>
      <c r="B474" s="350"/>
      <c r="C474" s="351"/>
      <c r="D474" s="353"/>
      <c r="E474" s="292" t="s">
        <v>1446</v>
      </c>
    </row>
    <row r="475" spans="1:5">
      <c r="A475" s="354" t="s">
        <v>1636</v>
      </c>
      <c r="B475" s="356"/>
      <c r="C475" s="357"/>
      <c r="D475" s="360" t="s">
        <v>53</v>
      </c>
      <c r="E475" s="289" t="s">
        <v>1445</v>
      </c>
    </row>
    <row r="476" spans="1:5">
      <c r="A476" s="355"/>
      <c r="B476" s="358"/>
      <c r="C476" s="359"/>
      <c r="D476" s="361"/>
      <c r="E476" s="290" t="s">
        <v>1446</v>
      </c>
    </row>
    <row r="477" spans="1:5">
      <c r="A477" s="346" t="s">
        <v>1648</v>
      </c>
      <c r="B477" s="348"/>
      <c r="C477" s="349"/>
      <c r="D477" s="352" t="s">
        <v>53</v>
      </c>
      <c r="E477" s="291" t="s">
        <v>1445</v>
      </c>
    </row>
    <row r="478" spans="1:5">
      <c r="A478" s="347"/>
      <c r="B478" s="350"/>
      <c r="C478" s="351"/>
      <c r="D478" s="353"/>
      <c r="E478" s="292" t="s">
        <v>1446</v>
      </c>
    </row>
    <row r="479" spans="1:5">
      <c r="A479" s="354" t="s">
        <v>1638</v>
      </c>
      <c r="B479" s="356"/>
      <c r="C479" s="357"/>
      <c r="D479" s="360" t="s">
        <v>53</v>
      </c>
      <c r="E479" s="289" t="s">
        <v>1445</v>
      </c>
    </row>
    <row r="480" spans="1:5">
      <c r="A480" s="355"/>
      <c r="B480" s="358"/>
      <c r="C480" s="359"/>
      <c r="D480" s="361"/>
      <c r="E480" s="290" t="s">
        <v>1446</v>
      </c>
    </row>
    <row r="481" spans="1:5">
      <c r="A481" s="346" t="s">
        <v>1665</v>
      </c>
      <c r="B481" s="348"/>
      <c r="C481" s="349"/>
      <c r="D481" s="352" t="s">
        <v>53</v>
      </c>
      <c r="E481" s="291" t="s">
        <v>1445</v>
      </c>
    </row>
    <row r="482" spans="1:5">
      <c r="A482" s="347"/>
      <c r="B482" s="350"/>
      <c r="C482" s="351"/>
      <c r="D482" s="353"/>
      <c r="E482" s="292" t="s">
        <v>1446</v>
      </c>
    </row>
    <row r="483" spans="1:5">
      <c r="A483" s="354" t="s">
        <v>1670</v>
      </c>
      <c r="B483" s="356"/>
      <c r="C483" s="357"/>
      <c r="D483" s="360" t="s">
        <v>53</v>
      </c>
      <c r="E483" s="289" t="s">
        <v>1445</v>
      </c>
    </row>
    <row r="484" spans="1:5">
      <c r="A484" s="355"/>
      <c r="B484" s="358"/>
      <c r="C484" s="359"/>
      <c r="D484" s="361"/>
      <c r="E484" s="290" t="s">
        <v>1446</v>
      </c>
    </row>
    <row r="485" spans="1:5">
      <c r="A485" s="346" t="s">
        <v>1676</v>
      </c>
      <c r="B485" s="348"/>
      <c r="C485" s="349"/>
      <c r="D485" s="352" t="s">
        <v>53</v>
      </c>
      <c r="E485" s="291" t="s">
        <v>1445</v>
      </c>
    </row>
    <row r="486" spans="1:5">
      <c r="A486" s="347"/>
      <c r="B486" s="350"/>
      <c r="C486" s="351"/>
      <c r="D486" s="353"/>
      <c r="E486" s="292" t="s">
        <v>1446</v>
      </c>
    </row>
    <row r="487" spans="1:5">
      <c r="A487" s="354" t="s">
        <v>1680</v>
      </c>
      <c r="B487" s="356" t="s">
        <v>1616</v>
      </c>
      <c r="C487" s="357"/>
      <c r="D487" s="360" t="s">
        <v>53</v>
      </c>
      <c r="E487" s="289" t="s">
        <v>1445</v>
      </c>
    </row>
    <row r="488" spans="1:5">
      <c r="A488" s="355"/>
      <c r="B488" s="358"/>
      <c r="C488" s="359"/>
      <c r="D488" s="361"/>
      <c r="E488" s="290" t="s">
        <v>1446</v>
      </c>
    </row>
    <row r="489" spans="1:5">
      <c r="A489" s="346" t="s">
        <v>1681</v>
      </c>
      <c r="B489" s="348" t="s">
        <v>1638</v>
      </c>
      <c r="C489" s="349"/>
      <c r="D489" s="352" t="s">
        <v>53</v>
      </c>
      <c r="E489" s="291" t="s">
        <v>1445</v>
      </c>
    </row>
    <row r="490" spans="1:5">
      <c r="A490" s="347"/>
      <c r="B490" s="350"/>
      <c r="C490" s="351"/>
      <c r="D490" s="353"/>
      <c r="E490" s="292" t="s">
        <v>1446</v>
      </c>
    </row>
    <row r="491" spans="1:5">
      <c r="A491" s="354" t="s">
        <v>1682</v>
      </c>
      <c r="B491" s="356" t="s">
        <v>1676</v>
      </c>
      <c r="C491" s="357"/>
      <c r="D491" s="360" t="s">
        <v>53</v>
      </c>
      <c r="E491" s="289" t="s">
        <v>1445</v>
      </c>
    </row>
    <row r="492" spans="1:5">
      <c r="A492" s="355"/>
      <c r="B492" s="358"/>
      <c r="C492" s="359"/>
      <c r="D492" s="361"/>
      <c r="E492" s="290" t="s">
        <v>1446</v>
      </c>
    </row>
    <row r="493" spans="1:5">
      <c r="A493" s="346" t="s">
        <v>1683</v>
      </c>
      <c r="B493" s="348" t="s">
        <v>1630</v>
      </c>
      <c r="C493" s="349"/>
      <c r="D493" s="352" t="s">
        <v>53</v>
      </c>
      <c r="E493" s="291" t="s">
        <v>1445</v>
      </c>
    </row>
    <row r="494" spans="1:5">
      <c r="A494" s="347"/>
      <c r="B494" s="350"/>
      <c r="C494" s="351"/>
      <c r="D494" s="353"/>
      <c r="E494" s="292" t="s">
        <v>1446</v>
      </c>
    </row>
    <row r="495" spans="1:5">
      <c r="A495" s="285" t="s">
        <v>1684</v>
      </c>
      <c r="B495" s="337"/>
      <c r="C495" s="338"/>
      <c r="D495" s="276" t="s">
        <v>54</v>
      </c>
      <c r="E495" s="286"/>
    </row>
    <row r="496" spans="1:5">
      <c r="A496" s="287" t="s">
        <v>1685</v>
      </c>
      <c r="B496" s="335"/>
      <c r="C496" s="336"/>
      <c r="D496" s="277" t="s">
        <v>54</v>
      </c>
      <c r="E496" s="288"/>
    </row>
    <row r="497" spans="1:5">
      <c r="A497" s="285" t="s">
        <v>1686</v>
      </c>
      <c r="B497" s="337"/>
      <c r="C497" s="338"/>
      <c r="D497" s="276" t="s">
        <v>54</v>
      </c>
      <c r="E497" s="286"/>
    </row>
    <row r="498" spans="1:5">
      <c r="A498" s="287" t="s">
        <v>1687</v>
      </c>
      <c r="B498" s="335"/>
      <c r="C498" s="336"/>
      <c r="D498" s="277" t="s">
        <v>54</v>
      </c>
      <c r="E498" s="288"/>
    </row>
    <row r="499" spans="1:5">
      <c r="A499" s="285" t="s">
        <v>1688</v>
      </c>
      <c r="B499" s="337"/>
      <c r="C499" s="338"/>
      <c r="D499" s="276" t="s">
        <v>54</v>
      </c>
      <c r="E499" s="286"/>
    </row>
    <row r="500" spans="1:5">
      <c r="A500" s="287" t="s">
        <v>1689</v>
      </c>
      <c r="B500" s="335"/>
      <c r="C500" s="336"/>
      <c r="D500" s="277" t="s">
        <v>54</v>
      </c>
      <c r="E500" s="288"/>
    </row>
    <row r="501" spans="1:5">
      <c r="A501" s="285" t="s">
        <v>1690</v>
      </c>
      <c r="B501" s="337"/>
      <c r="C501" s="338"/>
      <c r="D501" s="276" t="s">
        <v>54</v>
      </c>
      <c r="E501" s="286"/>
    </row>
    <row r="502" spans="1:5">
      <c r="A502" s="287" t="s">
        <v>1691</v>
      </c>
      <c r="B502" s="335"/>
      <c r="C502" s="336"/>
      <c r="D502" s="277" t="s">
        <v>54</v>
      </c>
      <c r="E502" s="288"/>
    </row>
    <row r="503" spans="1:5">
      <c r="A503" s="285" t="s">
        <v>1692</v>
      </c>
      <c r="B503" s="337"/>
      <c r="C503" s="338"/>
      <c r="D503" s="276" t="s">
        <v>54</v>
      </c>
      <c r="E503" s="286"/>
    </row>
    <row r="504" spans="1:5">
      <c r="A504" s="287" t="s">
        <v>1693</v>
      </c>
      <c r="B504" s="335"/>
      <c r="C504" s="336"/>
      <c r="D504" s="277" t="s">
        <v>54</v>
      </c>
      <c r="E504" s="288"/>
    </row>
    <row r="505" spans="1:5">
      <c r="A505" s="285" t="s">
        <v>1694</v>
      </c>
      <c r="B505" s="337"/>
      <c r="C505" s="338"/>
      <c r="D505" s="276" t="s">
        <v>54</v>
      </c>
      <c r="E505" s="286"/>
    </row>
    <row r="506" spans="1:5">
      <c r="A506" s="287" t="s">
        <v>1695</v>
      </c>
      <c r="B506" s="335"/>
      <c r="C506" s="336"/>
      <c r="D506" s="277" t="s">
        <v>54</v>
      </c>
      <c r="E506" s="288"/>
    </row>
    <row r="507" spans="1:5">
      <c r="A507" s="285" t="s">
        <v>1696</v>
      </c>
      <c r="B507" s="337"/>
      <c r="C507" s="338"/>
      <c r="D507" s="276" t="s">
        <v>54</v>
      </c>
      <c r="E507" s="286"/>
    </row>
    <row r="508" spans="1:5">
      <c r="A508" s="346" t="s">
        <v>1697</v>
      </c>
      <c r="B508" s="348" t="s">
        <v>1698</v>
      </c>
      <c r="C508" s="349"/>
      <c r="D508" s="352" t="s">
        <v>54</v>
      </c>
      <c r="E508" s="291" t="s">
        <v>1445</v>
      </c>
    </row>
    <row r="509" spans="1:5">
      <c r="A509" s="347"/>
      <c r="B509" s="350"/>
      <c r="C509" s="351"/>
      <c r="D509" s="353"/>
      <c r="E509" s="292" t="s">
        <v>1446</v>
      </c>
    </row>
    <row r="510" spans="1:5">
      <c r="A510" s="354" t="s">
        <v>1699</v>
      </c>
      <c r="B510" s="356" t="s">
        <v>1698</v>
      </c>
      <c r="C510" s="357"/>
      <c r="D510" s="360" t="s">
        <v>54</v>
      </c>
      <c r="E510" s="289" t="s">
        <v>1445</v>
      </c>
    </row>
    <row r="511" spans="1:5">
      <c r="A511" s="355"/>
      <c r="B511" s="358"/>
      <c r="C511" s="359"/>
      <c r="D511" s="361"/>
      <c r="E511" s="290" t="s">
        <v>1446</v>
      </c>
    </row>
    <row r="512" spans="1:5">
      <c r="A512" s="346" t="s">
        <v>1700</v>
      </c>
      <c r="B512" s="348" t="s">
        <v>1698</v>
      </c>
      <c r="C512" s="349"/>
      <c r="D512" s="352" t="s">
        <v>54</v>
      </c>
      <c r="E512" s="291" t="s">
        <v>1445</v>
      </c>
    </row>
    <row r="513" spans="1:5">
      <c r="A513" s="347"/>
      <c r="B513" s="350"/>
      <c r="C513" s="351"/>
      <c r="D513" s="353"/>
      <c r="E513" s="292" t="s">
        <v>1446</v>
      </c>
    </row>
    <row r="514" spans="1:5">
      <c r="A514" s="354" t="s">
        <v>1701</v>
      </c>
      <c r="B514" s="356" t="s">
        <v>1698</v>
      </c>
      <c r="C514" s="357"/>
      <c r="D514" s="360" t="s">
        <v>54</v>
      </c>
      <c r="E514" s="289" t="s">
        <v>1445</v>
      </c>
    </row>
    <row r="515" spans="1:5">
      <c r="A515" s="355"/>
      <c r="B515" s="358"/>
      <c r="C515" s="359"/>
      <c r="D515" s="361"/>
      <c r="E515" s="290" t="s">
        <v>1446</v>
      </c>
    </row>
    <row r="516" spans="1:5">
      <c r="A516" s="346" t="s">
        <v>1702</v>
      </c>
      <c r="B516" s="348" t="s">
        <v>1698</v>
      </c>
      <c r="C516" s="349"/>
      <c r="D516" s="352" t="s">
        <v>54</v>
      </c>
      <c r="E516" s="291" t="s">
        <v>1445</v>
      </c>
    </row>
    <row r="517" spans="1:5">
      <c r="A517" s="347"/>
      <c r="B517" s="350"/>
      <c r="C517" s="351"/>
      <c r="D517" s="353"/>
      <c r="E517" s="292" t="s">
        <v>1446</v>
      </c>
    </row>
    <row r="518" spans="1:5">
      <c r="A518" s="354" t="s">
        <v>1703</v>
      </c>
      <c r="B518" s="356" t="s">
        <v>1698</v>
      </c>
      <c r="C518" s="357"/>
      <c r="D518" s="360" t="s">
        <v>54</v>
      </c>
      <c r="E518" s="289" t="s">
        <v>1445</v>
      </c>
    </row>
    <row r="519" spans="1:5">
      <c r="A519" s="355"/>
      <c r="B519" s="358"/>
      <c r="C519" s="359"/>
      <c r="D519" s="361"/>
      <c r="E519" s="290" t="s">
        <v>1446</v>
      </c>
    </row>
    <row r="520" spans="1:5">
      <c r="A520" s="346" t="s">
        <v>1704</v>
      </c>
      <c r="B520" s="348" t="s">
        <v>1698</v>
      </c>
      <c r="C520" s="349"/>
      <c r="D520" s="352" t="s">
        <v>54</v>
      </c>
      <c r="E520" s="291" t="s">
        <v>1445</v>
      </c>
    </row>
    <row r="521" spans="1:5">
      <c r="A521" s="347"/>
      <c r="B521" s="350"/>
      <c r="C521" s="351"/>
      <c r="D521" s="353"/>
      <c r="E521" s="292" t="s">
        <v>1446</v>
      </c>
    </row>
    <row r="522" spans="1:5">
      <c r="A522" s="354" t="s">
        <v>1705</v>
      </c>
      <c r="B522" s="356" t="s">
        <v>1698</v>
      </c>
      <c r="C522" s="357"/>
      <c r="D522" s="360" t="s">
        <v>54</v>
      </c>
      <c r="E522" s="289" t="s">
        <v>1445</v>
      </c>
    </row>
    <row r="523" spans="1:5">
      <c r="A523" s="355"/>
      <c r="B523" s="358"/>
      <c r="C523" s="359"/>
      <c r="D523" s="361"/>
      <c r="E523" s="290" t="s">
        <v>1446</v>
      </c>
    </row>
    <row r="524" spans="1:5">
      <c r="A524" s="346" t="s">
        <v>1706</v>
      </c>
      <c r="B524" s="348" t="s">
        <v>1698</v>
      </c>
      <c r="C524" s="349"/>
      <c r="D524" s="352" t="s">
        <v>54</v>
      </c>
      <c r="E524" s="291" t="s">
        <v>1445</v>
      </c>
    </row>
    <row r="525" spans="1:5">
      <c r="A525" s="347"/>
      <c r="B525" s="350"/>
      <c r="C525" s="351"/>
      <c r="D525" s="353"/>
      <c r="E525" s="292" t="s">
        <v>1446</v>
      </c>
    </row>
    <row r="526" spans="1:5">
      <c r="A526" s="354" t="s">
        <v>1707</v>
      </c>
      <c r="B526" s="356" t="s">
        <v>1698</v>
      </c>
      <c r="C526" s="357"/>
      <c r="D526" s="360" t="s">
        <v>54</v>
      </c>
      <c r="E526" s="289" t="s">
        <v>1445</v>
      </c>
    </row>
    <row r="527" spans="1:5">
      <c r="A527" s="355"/>
      <c r="B527" s="358"/>
      <c r="C527" s="359"/>
      <c r="D527" s="361"/>
      <c r="E527" s="290" t="s">
        <v>1446</v>
      </c>
    </row>
    <row r="528" spans="1:5">
      <c r="A528" s="346" t="s">
        <v>1708</v>
      </c>
      <c r="B528" s="348" t="s">
        <v>1698</v>
      </c>
      <c r="C528" s="349"/>
      <c r="D528" s="352" t="s">
        <v>54</v>
      </c>
      <c r="E528" s="291" t="s">
        <v>1445</v>
      </c>
    </row>
    <row r="529" spans="1:5">
      <c r="A529" s="347"/>
      <c r="B529" s="350"/>
      <c r="C529" s="351"/>
      <c r="D529" s="353"/>
      <c r="E529" s="292" t="s">
        <v>1446</v>
      </c>
    </row>
    <row r="530" spans="1:5">
      <c r="A530" s="354" t="s">
        <v>1709</v>
      </c>
      <c r="B530" s="356" t="s">
        <v>1698</v>
      </c>
      <c r="C530" s="357"/>
      <c r="D530" s="360" t="s">
        <v>54</v>
      </c>
      <c r="E530" s="289" t="s">
        <v>1445</v>
      </c>
    </row>
    <row r="531" spans="1:5">
      <c r="A531" s="355"/>
      <c r="B531" s="358"/>
      <c r="C531" s="359"/>
      <c r="D531" s="361"/>
      <c r="E531" s="290" t="s">
        <v>1446</v>
      </c>
    </row>
    <row r="532" spans="1:5">
      <c r="A532" s="346" t="s">
        <v>1710</v>
      </c>
      <c r="B532" s="348" t="s">
        <v>1698</v>
      </c>
      <c r="C532" s="349"/>
      <c r="D532" s="352" t="s">
        <v>54</v>
      </c>
      <c r="E532" s="291" t="s">
        <v>1445</v>
      </c>
    </row>
    <row r="533" spans="1:5">
      <c r="A533" s="347"/>
      <c r="B533" s="350"/>
      <c r="C533" s="351"/>
      <c r="D533" s="353"/>
      <c r="E533" s="292" t="s">
        <v>1446</v>
      </c>
    </row>
    <row r="534" spans="1:5">
      <c r="A534" s="354" t="s">
        <v>1711</v>
      </c>
      <c r="B534" s="356" t="s">
        <v>1698</v>
      </c>
      <c r="C534" s="357"/>
      <c r="D534" s="360" t="s">
        <v>54</v>
      </c>
      <c r="E534" s="289" t="s">
        <v>1445</v>
      </c>
    </row>
    <row r="535" spans="1:5">
      <c r="A535" s="355"/>
      <c r="B535" s="358"/>
      <c r="C535" s="359"/>
      <c r="D535" s="361"/>
      <c r="E535" s="290" t="s">
        <v>1446</v>
      </c>
    </row>
    <row r="536" spans="1:5">
      <c r="A536" s="346" t="s">
        <v>1712</v>
      </c>
      <c r="B536" s="348" t="s">
        <v>1698</v>
      </c>
      <c r="C536" s="349"/>
      <c r="D536" s="352" t="s">
        <v>54</v>
      </c>
      <c r="E536" s="291" t="s">
        <v>1445</v>
      </c>
    </row>
    <row r="537" spans="1:5">
      <c r="A537" s="347"/>
      <c r="B537" s="350"/>
      <c r="C537" s="351"/>
      <c r="D537" s="353"/>
      <c r="E537" s="292" t="s">
        <v>1446</v>
      </c>
    </row>
    <row r="538" spans="1:5">
      <c r="A538" s="354" t="s">
        <v>1713</v>
      </c>
      <c r="B538" s="356" t="s">
        <v>1698</v>
      </c>
      <c r="C538" s="357"/>
      <c r="D538" s="360" t="s">
        <v>54</v>
      </c>
      <c r="E538" s="289" t="s">
        <v>1445</v>
      </c>
    </row>
    <row r="539" spans="1:5">
      <c r="A539" s="355"/>
      <c r="B539" s="358"/>
      <c r="C539" s="359"/>
      <c r="D539" s="361"/>
      <c r="E539" s="290" t="s">
        <v>1446</v>
      </c>
    </row>
    <row r="540" spans="1:5">
      <c r="A540" s="346" t="s">
        <v>1714</v>
      </c>
      <c r="B540" s="348" t="s">
        <v>1698</v>
      </c>
      <c r="C540" s="349"/>
      <c r="D540" s="352" t="s">
        <v>54</v>
      </c>
      <c r="E540" s="291" t="s">
        <v>1445</v>
      </c>
    </row>
    <row r="541" spans="1:5">
      <c r="A541" s="347"/>
      <c r="B541" s="350"/>
      <c r="C541" s="351"/>
      <c r="D541" s="353"/>
      <c r="E541" s="292" t="s">
        <v>1446</v>
      </c>
    </row>
    <row r="542" spans="1:5">
      <c r="A542" s="354" t="s">
        <v>1715</v>
      </c>
      <c r="B542" s="356" t="s">
        <v>1698</v>
      </c>
      <c r="C542" s="357"/>
      <c r="D542" s="360" t="s">
        <v>54</v>
      </c>
      <c r="E542" s="289" t="s">
        <v>1445</v>
      </c>
    </row>
    <row r="543" spans="1:5">
      <c r="A543" s="355"/>
      <c r="B543" s="358"/>
      <c r="C543" s="359"/>
      <c r="D543" s="361"/>
      <c r="E543" s="290" t="s">
        <v>1446</v>
      </c>
    </row>
    <row r="544" spans="1:5">
      <c r="A544" s="346" t="s">
        <v>1716</v>
      </c>
      <c r="B544" s="348" t="s">
        <v>1717</v>
      </c>
      <c r="C544" s="349"/>
      <c r="D544" s="352" t="s">
        <v>54</v>
      </c>
      <c r="E544" s="291" t="s">
        <v>1445</v>
      </c>
    </row>
    <row r="545" spans="1:5">
      <c r="A545" s="347"/>
      <c r="B545" s="350"/>
      <c r="C545" s="351"/>
      <c r="D545" s="353"/>
      <c r="E545" s="292" t="s">
        <v>1446</v>
      </c>
    </row>
    <row r="546" spans="1:5">
      <c r="A546" s="354" t="s">
        <v>1718</v>
      </c>
      <c r="B546" s="356" t="s">
        <v>1717</v>
      </c>
      <c r="C546" s="357"/>
      <c r="D546" s="360" t="s">
        <v>54</v>
      </c>
      <c r="E546" s="289" t="s">
        <v>1445</v>
      </c>
    </row>
    <row r="547" spans="1:5">
      <c r="A547" s="355"/>
      <c r="B547" s="358"/>
      <c r="C547" s="359"/>
      <c r="D547" s="361"/>
      <c r="E547" s="290" t="s">
        <v>1446</v>
      </c>
    </row>
    <row r="548" spans="1:5">
      <c r="A548" s="346" t="s">
        <v>1719</v>
      </c>
      <c r="B548" s="348" t="s">
        <v>1717</v>
      </c>
      <c r="C548" s="349"/>
      <c r="D548" s="352" t="s">
        <v>54</v>
      </c>
      <c r="E548" s="291" t="s">
        <v>1445</v>
      </c>
    </row>
    <row r="549" spans="1:5">
      <c r="A549" s="347"/>
      <c r="B549" s="350"/>
      <c r="C549" s="351"/>
      <c r="D549" s="353"/>
      <c r="E549" s="292" t="s">
        <v>1446</v>
      </c>
    </row>
    <row r="550" spans="1:5">
      <c r="A550" s="354" t="s">
        <v>1720</v>
      </c>
      <c r="B550" s="356" t="s">
        <v>1717</v>
      </c>
      <c r="C550" s="357"/>
      <c r="D550" s="360" t="s">
        <v>54</v>
      </c>
      <c r="E550" s="289" t="s">
        <v>1445</v>
      </c>
    </row>
    <row r="551" spans="1:5">
      <c r="A551" s="355"/>
      <c r="B551" s="358"/>
      <c r="C551" s="359"/>
      <c r="D551" s="361"/>
      <c r="E551" s="290" t="s">
        <v>1446</v>
      </c>
    </row>
    <row r="552" spans="1:5">
      <c r="A552" s="346" t="s">
        <v>1721</v>
      </c>
      <c r="B552" s="348" t="s">
        <v>1717</v>
      </c>
      <c r="C552" s="349"/>
      <c r="D552" s="352" t="s">
        <v>54</v>
      </c>
      <c r="E552" s="291" t="s">
        <v>1445</v>
      </c>
    </row>
    <row r="553" spans="1:5">
      <c r="A553" s="347"/>
      <c r="B553" s="350"/>
      <c r="C553" s="351"/>
      <c r="D553" s="353"/>
      <c r="E553" s="292" t="s">
        <v>1446</v>
      </c>
    </row>
    <row r="554" spans="1:5">
      <c r="A554" s="354" t="s">
        <v>1722</v>
      </c>
      <c r="B554" s="356" t="s">
        <v>1723</v>
      </c>
      <c r="C554" s="357"/>
      <c r="D554" s="360" t="s">
        <v>54</v>
      </c>
      <c r="E554" s="289" t="s">
        <v>1445</v>
      </c>
    </row>
    <row r="555" spans="1:5">
      <c r="A555" s="355"/>
      <c r="B555" s="358"/>
      <c r="C555" s="359"/>
      <c r="D555" s="361"/>
      <c r="E555" s="290" t="s">
        <v>1446</v>
      </c>
    </row>
    <row r="556" spans="1:5">
      <c r="A556" s="346" t="s">
        <v>1724</v>
      </c>
      <c r="B556" s="348" t="s">
        <v>1723</v>
      </c>
      <c r="C556" s="349"/>
      <c r="D556" s="352" t="s">
        <v>54</v>
      </c>
      <c r="E556" s="291" t="s">
        <v>1445</v>
      </c>
    </row>
    <row r="557" spans="1:5">
      <c r="A557" s="347"/>
      <c r="B557" s="350"/>
      <c r="C557" s="351"/>
      <c r="D557" s="353"/>
      <c r="E557" s="292" t="s">
        <v>1446</v>
      </c>
    </row>
    <row r="558" spans="1:5">
      <c r="A558" s="354" t="s">
        <v>1481</v>
      </c>
      <c r="B558" s="356" t="s">
        <v>1723</v>
      </c>
      <c r="C558" s="357"/>
      <c r="D558" s="360" t="s">
        <v>54</v>
      </c>
      <c r="E558" s="289" t="s">
        <v>1445</v>
      </c>
    </row>
    <row r="559" spans="1:5">
      <c r="A559" s="355"/>
      <c r="B559" s="358"/>
      <c r="C559" s="359"/>
      <c r="D559" s="361"/>
      <c r="E559" s="290" t="s">
        <v>1446</v>
      </c>
    </row>
    <row r="560" spans="1:5">
      <c r="A560" s="346" t="s">
        <v>1725</v>
      </c>
      <c r="B560" s="348" t="s">
        <v>1723</v>
      </c>
      <c r="C560" s="349"/>
      <c r="D560" s="352" t="s">
        <v>54</v>
      </c>
      <c r="E560" s="291" t="s">
        <v>1445</v>
      </c>
    </row>
    <row r="561" spans="1:5">
      <c r="A561" s="347"/>
      <c r="B561" s="350"/>
      <c r="C561" s="351"/>
      <c r="D561" s="353"/>
      <c r="E561" s="292" t="s">
        <v>1446</v>
      </c>
    </row>
    <row r="562" spans="1:5">
      <c r="A562" s="354" t="s">
        <v>1726</v>
      </c>
      <c r="B562" s="356" t="s">
        <v>1723</v>
      </c>
      <c r="C562" s="357"/>
      <c r="D562" s="360" t="s">
        <v>54</v>
      </c>
      <c r="E562" s="289" t="s">
        <v>1445</v>
      </c>
    </row>
    <row r="563" spans="1:5">
      <c r="A563" s="355"/>
      <c r="B563" s="358"/>
      <c r="C563" s="359"/>
      <c r="D563" s="361"/>
      <c r="E563" s="290" t="s">
        <v>1446</v>
      </c>
    </row>
    <row r="564" spans="1:5">
      <c r="A564" s="346" t="s">
        <v>1727</v>
      </c>
      <c r="B564" s="348" t="s">
        <v>1723</v>
      </c>
      <c r="C564" s="349"/>
      <c r="D564" s="352" t="s">
        <v>54</v>
      </c>
      <c r="E564" s="291" t="s">
        <v>1445</v>
      </c>
    </row>
    <row r="565" spans="1:5">
      <c r="A565" s="347"/>
      <c r="B565" s="350"/>
      <c r="C565" s="351"/>
      <c r="D565" s="353"/>
      <c r="E565" s="292" t="s">
        <v>1446</v>
      </c>
    </row>
    <row r="566" spans="1:5">
      <c r="A566" s="354" t="s">
        <v>1728</v>
      </c>
      <c r="B566" s="356" t="s">
        <v>1723</v>
      </c>
      <c r="C566" s="357"/>
      <c r="D566" s="360" t="s">
        <v>54</v>
      </c>
      <c r="E566" s="289" t="s">
        <v>1445</v>
      </c>
    </row>
    <row r="567" spans="1:5">
      <c r="A567" s="355"/>
      <c r="B567" s="358"/>
      <c r="C567" s="359"/>
      <c r="D567" s="361"/>
      <c r="E567" s="290" t="s">
        <v>1446</v>
      </c>
    </row>
    <row r="568" spans="1:5">
      <c r="A568" s="346" t="s">
        <v>1729</v>
      </c>
      <c r="B568" s="348" t="s">
        <v>1723</v>
      </c>
      <c r="C568" s="349"/>
      <c r="D568" s="352" t="s">
        <v>54</v>
      </c>
      <c r="E568" s="291" t="s">
        <v>1445</v>
      </c>
    </row>
    <row r="569" spans="1:5">
      <c r="A569" s="347"/>
      <c r="B569" s="350"/>
      <c r="C569" s="351"/>
      <c r="D569" s="353"/>
      <c r="E569" s="292" t="s">
        <v>1446</v>
      </c>
    </row>
    <row r="570" spans="1:5">
      <c r="A570" s="354" t="s">
        <v>1730</v>
      </c>
      <c r="B570" s="356" t="s">
        <v>1723</v>
      </c>
      <c r="C570" s="357"/>
      <c r="D570" s="360" t="s">
        <v>54</v>
      </c>
      <c r="E570" s="289" t="s">
        <v>1445</v>
      </c>
    </row>
    <row r="571" spans="1:5">
      <c r="A571" s="355"/>
      <c r="B571" s="358"/>
      <c r="C571" s="359"/>
      <c r="D571" s="361"/>
      <c r="E571" s="290" t="s">
        <v>1446</v>
      </c>
    </row>
    <row r="572" spans="1:5">
      <c r="A572" s="346" t="s">
        <v>1731</v>
      </c>
      <c r="B572" s="348" t="s">
        <v>1723</v>
      </c>
      <c r="C572" s="349"/>
      <c r="D572" s="352" t="s">
        <v>54</v>
      </c>
      <c r="E572" s="291" t="s">
        <v>1445</v>
      </c>
    </row>
    <row r="573" spans="1:5">
      <c r="A573" s="347"/>
      <c r="B573" s="350"/>
      <c r="C573" s="351"/>
      <c r="D573" s="353"/>
      <c r="E573" s="292" t="s">
        <v>1446</v>
      </c>
    </row>
    <row r="574" spans="1:5">
      <c r="A574" s="354" t="s">
        <v>1732</v>
      </c>
      <c r="B574" s="356" t="s">
        <v>1723</v>
      </c>
      <c r="C574" s="357"/>
      <c r="D574" s="360" t="s">
        <v>54</v>
      </c>
      <c r="E574" s="289" t="s">
        <v>1445</v>
      </c>
    </row>
    <row r="575" spans="1:5">
      <c r="A575" s="355"/>
      <c r="B575" s="358"/>
      <c r="C575" s="359"/>
      <c r="D575" s="361"/>
      <c r="E575" s="290" t="s">
        <v>1446</v>
      </c>
    </row>
    <row r="576" spans="1:5">
      <c r="A576" s="346" t="s">
        <v>1733</v>
      </c>
      <c r="B576" s="348" t="s">
        <v>1723</v>
      </c>
      <c r="C576" s="349"/>
      <c r="D576" s="352" t="s">
        <v>54</v>
      </c>
      <c r="E576" s="291" t="s">
        <v>1445</v>
      </c>
    </row>
    <row r="577" spans="1:5">
      <c r="A577" s="347"/>
      <c r="B577" s="350"/>
      <c r="C577" s="351"/>
      <c r="D577" s="353"/>
      <c r="E577" s="292" t="s">
        <v>1446</v>
      </c>
    </row>
    <row r="578" spans="1:5">
      <c r="A578" s="354" t="s">
        <v>1734</v>
      </c>
      <c r="B578" s="356" t="s">
        <v>1723</v>
      </c>
      <c r="C578" s="357"/>
      <c r="D578" s="360" t="s">
        <v>54</v>
      </c>
      <c r="E578" s="289" t="s">
        <v>1445</v>
      </c>
    </row>
    <row r="579" spans="1:5">
      <c r="A579" s="355"/>
      <c r="B579" s="358"/>
      <c r="C579" s="359"/>
      <c r="D579" s="361"/>
      <c r="E579" s="290" t="s">
        <v>1446</v>
      </c>
    </row>
    <row r="580" spans="1:5">
      <c r="A580" s="346" t="s">
        <v>1735</v>
      </c>
      <c r="B580" s="348" t="s">
        <v>1736</v>
      </c>
      <c r="C580" s="349"/>
      <c r="D580" s="352" t="s">
        <v>54</v>
      </c>
      <c r="E580" s="291" t="s">
        <v>1445</v>
      </c>
    </row>
    <row r="581" spans="1:5">
      <c r="A581" s="347"/>
      <c r="B581" s="350"/>
      <c r="C581" s="351"/>
      <c r="D581" s="353"/>
      <c r="E581" s="292" t="s">
        <v>1446</v>
      </c>
    </row>
    <row r="582" spans="1:5">
      <c r="A582" s="354" t="s">
        <v>1737</v>
      </c>
      <c r="B582" s="356" t="s">
        <v>1736</v>
      </c>
      <c r="C582" s="357"/>
      <c r="D582" s="360" t="s">
        <v>54</v>
      </c>
      <c r="E582" s="289" t="s">
        <v>1445</v>
      </c>
    </row>
    <row r="583" spans="1:5">
      <c r="A583" s="355"/>
      <c r="B583" s="358"/>
      <c r="C583" s="359"/>
      <c r="D583" s="361"/>
      <c r="E583" s="290" t="s">
        <v>1446</v>
      </c>
    </row>
    <row r="584" spans="1:5">
      <c r="A584" s="346" t="s">
        <v>1738</v>
      </c>
      <c r="B584" s="348" t="s">
        <v>1736</v>
      </c>
      <c r="C584" s="349"/>
      <c r="D584" s="352" t="s">
        <v>54</v>
      </c>
      <c r="E584" s="291" t="s">
        <v>1445</v>
      </c>
    </row>
    <row r="585" spans="1:5">
      <c r="A585" s="347"/>
      <c r="B585" s="350"/>
      <c r="C585" s="351"/>
      <c r="D585" s="353"/>
      <c r="E585" s="292" t="s">
        <v>1446</v>
      </c>
    </row>
    <row r="586" spans="1:5">
      <c r="A586" s="354" t="s">
        <v>1739</v>
      </c>
      <c r="B586" s="356" t="s">
        <v>1736</v>
      </c>
      <c r="C586" s="357"/>
      <c r="D586" s="360" t="s">
        <v>54</v>
      </c>
      <c r="E586" s="289" t="s">
        <v>1445</v>
      </c>
    </row>
    <row r="587" spans="1:5">
      <c r="A587" s="355"/>
      <c r="B587" s="358"/>
      <c r="C587" s="359"/>
      <c r="D587" s="361"/>
      <c r="E587" s="290" t="s">
        <v>1446</v>
      </c>
    </row>
    <row r="588" spans="1:5">
      <c r="A588" s="346" t="s">
        <v>1740</v>
      </c>
      <c r="B588" s="348" t="s">
        <v>1736</v>
      </c>
      <c r="C588" s="349"/>
      <c r="D588" s="352" t="s">
        <v>54</v>
      </c>
      <c r="E588" s="291" t="s">
        <v>1445</v>
      </c>
    </row>
    <row r="589" spans="1:5">
      <c r="A589" s="347"/>
      <c r="B589" s="350"/>
      <c r="C589" s="351"/>
      <c r="D589" s="353"/>
      <c r="E589" s="292" t="s">
        <v>1446</v>
      </c>
    </row>
    <row r="590" spans="1:5">
      <c r="A590" s="354" t="s">
        <v>1741</v>
      </c>
      <c r="B590" s="356" t="s">
        <v>1736</v>
      </c>
      <c r="C590" s="357"/>
      <c r="D590" s="360" t="s">
        <v>54</v>
      </c>
      <c r="E590" s="289" t="s">
        <v>1445</v>
      </c>
    </row>
    <row r="591" spans="1:5">
      <c r="A591" s="355"/>
      <c r="B591" s="358"/>
      <c r="C591" s="359"/>
      <c r="D591" s="361"/>
      <c r="E591" s="290" t="s">
        <v>1446</v>
      </c>
    </row>
    <row r="592" spans="1:5">
      <c r="A592" s="346" t="s">
        <v>1742</v>
      </c>
      <c r="B592" s="348" t="s">
        <v>1736</v>
      </c>
      <c r="C592" s="349"/>
      <c r="D592" s="352" t="s">
        <v>54</v>
      </c>
      <c r="E592" s="291" t="s">
        <v>1445</v>
      </c>
    </row>
    <row r="593" spans="1:5">
      <c r="A593" s="347"/>
      <c r="B593" s="350"/>
      <c r="C593" s="351"/>
      <c r="D593" s="353"/>
      <c r="E593" s="292" t="s">
        <v>1446</v>
      </c>
    </row>
    <row r="594" spans="1:5">
      <c r="A594" s="354" t="s">
        <v>1743</v>
      </c>
      <c r="B594" s="356" t="s">
        <v>1744</v>
      </c>
      <c r="C594" s="357"/>
      <c r="D594" s="360" t="s">
        <v>54</v>
      </c>
      <c r="E594" s="289" t="s">
        <v>1445</v>
      </c>
    </row>
    <row r="595" spans="1:5">
      <c r="A595" s="355"/>
      <c r="B595" s="358"/>
      <c r="C595" s="359"/>
      <c r="D595" s="361"/>
      <c r="E595" s="290" t="s">
        <v>1446</v>
      </c>
    </row>
    <row r="596" spans="1:5">
      <c r="A596" s="346" t="s">
        <v>1745</v>
      </c>
      <c r="B596" s="348" t="s">
        <v>1744</v>
      </c>
      <c r="C596" s="349"/>
      <c r="D596" s="352" t="s">
        <v>54</v>
      </c>
      <c r="E596" s="291" t="s">
        <v>1445</v>
      </c>
    </row>
    <row r="597" spans="1:5">
      <c r="A597" s="347"/>
      <c r="B597" s="350"/>
      <c r="C597" s="351"/>
      <c r="D597" s="353"/>
      <c r="E597" s="292" t="s">
        <v>1446</v>
      </c>
    </row>
    <row r="598" spans="1:5">
      <c r="A598" s="354" t="s">
        <v>1746</v>
      </c>
      <c r="B598" s="356" t="s">
        <v>1744</v>
      </c>
      <c r="C598" s="357"/>
      <c r="D598" s="360" t="s">
        <v>54</v>
      </c>
      <c r="E598" s="289" t="s">
        <v>1445</v>
      </c>
    </row>
    <row r="599" spans="1:5">
      <c r="A599" s="355"/>
      <c r="B599" s="358"/>
      <c r="C599" s="359"/>
      <c r="D599" s="361"/>
      <c r="E599" s="290" t="s">
        <v>1446</v>
      </c>
    </row>
    <row r="600" spans="1:5">
      <c r="A600" s="346" t="s">
        <v>1747</v>
      </c>
      <c r="B600" s="348" t="s">
        <v>1744</v>
      </c>
      <c r="C600" s="349"/>
      <c r="D600" s="352" t="s">
        <v>54</v>
      </c>
      <c r="E600" s="291" t="s">
        <v>1445</v>
      </c>
    </row>
    <row r="601" spans="1:5">
      <c r="A601" s="347"/>
      <c r="B601" s="350"/>
      <c r="C601" s="351"/>
      <c r="D601" s="353"/>
      <c r="E601" s="292" t="s">
        <v>1446</v>
      </c>
    </row>
    <row r="602" spans="1:5">
      <c r="A602" s="354" t="s">
        <v>1748</v>
      </c>
      <c r="B602" s="356" t="s">
        <v>1744</v>
      </c>
      <c r="C602" s="357"/>
      <c r="D602" s="360" t="s">
        <v>54</v>
      </c>
      <c r="E602" s="289" t="s">
        <v>1445</v>
      </c>
    </row>
    <row r="603" spans="1:5">
      <c r="A603" s="355"/>
      <c r="B603" s="358"/>
      <c r="C603" s="359"/>
      <c r="D603" s="361"/>
      <c r="E603" s="290" t="s">
        <v>1446</v>
      </c>
    </row>
    <row r="604" spans="1:5">
      <c r="A604" s="346" t="s">
        <v>1749</v>
      </c>
      <c r="B604" s="348" t="s">
        <v>1744</v>
      </c>
      <c r="C604" s="349"/>
      <c r="D604" s="352" t="s">
        <v>54</v>
      </c>
      <c r="E604" s="291" t="s">
        <v>1445</v>
      </c>
    </row>
    <row r="605" spans="1:5">
      <c r="A605" s="347"/>
      <c r="B605" s="350"/>
      <c r="C605" s="351"/>
      <c r="D605" s="353"/>
      <c r="E605" s="292" t="s">
        <v>1446</v>
      </c>
    </row>
    <row r="606" spans="1:5">
      <c r="A606" s="354" t="s">
        <v>1750</v>
      </c>
      <c r="B606" s="356" t="s">
        <v>1744</v>
      </c>
      <c r="C606" s="357"/>
      <c r="D606" s="360" t="s">
        <v>54</v>
      </c>
      <c r="E606" s="289" t="s">
        <v>1445</v>
      </c>
    </row>
    <row r="607" spans="1:5">
      <c r="A607" s="355"/>
      <c r="B607" s="358"/>
      <c r="C607" s="359"/>
      <c r="D607" s="361"/>
      <c r="E607" s="290" t="s">
        <v>1446</v>
      </c>
    </row>
    <row r="608" spans="1:5">
      <c r="A608" s="346" t="s">
        <v>1751</v>
      </c>
      <c r="B608" s="348" t="s">
        <v>1744</v>
      </c>
      <c r="C608" s="349"/>
      <c r="D608" s="352" t="s">
        <v>54</v>
      </c>
      <c r="E608" s="291" t="s">
        <v>1445</v>
      </c>
    </row>
    <row r="609" spans="1:5">
      <c r="A609" s="347"/>
      <c r="B609" s="350"/>
      <c r="C609" s="351"/>
      <c r="D609" s="353"/>
      <c r="E609" s="292" t="s">
        <v>1446</v>
      </c>
    </row>
    <row r="610" spans="1:5">
      <c r="A610" s="354" t="s">
        <v>1752</v>
      </c>
      <c r="B610" s="356" t="s">
        <v>1744</v>
      </c>
      <c r="C610" s="357"/>
      <c r="D610" s="360" t="s">
        <v>54</v>
      </c>
      <c r="E610" s="289" t="s">
        <v>1445</v>
      </c>
    </row>
    <row r="611" spans="1:5">
      <c r="A611" s="355"/>
      <c r="B611" s="358"/>
      <c r="C611" s="359"/>
      <c r="D611" s="361"/>
      <c r="E611" s="290" t="s">
        <v>1446</v>
      </c>
    </row>
    <row r="612" spans="1:5">
      <c r="A612" s="346" t="s">
        <v>1753</v>
      </c>
      <c r="B612" s="348" t="s">
        <v>1744</v>
      </c>
      <c r="C612" s="349"/>
      <c r="D612" s="352" t="s">
        <v>54</v>
      </c>
      <c r="E612" s="291" t="s">
        <v>1445</v>
      </c>
    </row>
    <row r="613" spans="1:5">
      <c r="A613" s="347"/>
      <c r="B613" s="350"/>
      <c r="C613" s="351"/>
      <c r="D613" s="353"/>
      <c r="E613" s="292" t="s">
        <v>1446</v>
      </c>
    </row>
    <row r="614" spans="1:5">
      <c r="A614" s="354" t="s">
        <v>1754</v>
      </c>
      <c r="B614" s="356" t="s">
        <v>1744</v>
      </c>
      <c r="C614" s="357"/>
      <c r="D614" s="360" t="s">
        <v>54</v>
      </c>
      <c r="E614" s="289" t="s">
        <v>1445</v>
      </c>
    </row>
    <row r="615" spans="1:5">
      <c r="A615" s="355"/>
      <c r="B615" s="358"/>
      <c r="C615" s="359"/>
      <c r="D615" s="361"/>
      <c r="E615" s="290" t="s">
        <v>1446</v>
      </c>
    </row>
    <row r="616" spans="1:5">
      <c r="A616" s="346" t="s">
        <v>1755</v>
      </c>
      <c r="B616" s="348" t="s">
        <v>1744</v>
      </c>
      <c r="C616" s="349"/>
      <c r="D616" s="352" t="s">
        <v>54</v>
      </c>
      <c r="E616" s="291" t="s">
        <v>1445</v>
      </c>
    </row>
    <row r="617" spans="1:5">
      <c r="A617" s="347"/>
      <c r="B617" s="350"/>
      <c r="C617" s="351"/>
      <c r="D617" s="353"/>
      <c r="E617" s="292" t="s">
        <v>1446</v>
      </c>
    </row>
    <row r="618" spans="1:5">
      <c r="A618" s="354" t="s">
        <v>1756</v>
      </c>
      <c r="B618" s="356" t="s">
        <v>1757</v>
      </c>
      <c r="C618" s="357"/>
      <c r="D618" s="360" t="s">
        <v>54</v>
      </c>
      <c r="E618" s="289" t="s">
        <v>1445</v>
      </c>
    </row>
    <row r="619" spans="1:5">
      <c r="A619" s="355"/>
      <c r="B619" s="358"/>
      <c r="C619" s="359"/>
      <c r="D619" s="361"/>
      <c r="E619" s="290" t="s">
        <v>1446</v>
      </c>
    </row>
    <row r="620" spans="1:5">
      <c r="A620" s="346" t="s">
        <v>1758</v>
      </c>
      <c r="B620" s="348" t="s">
        <v>1757</v>
      </c>
      <c r="C620" s="349"/>
      <c r="D620" s="352" t="s">
        <v>54</v>
      </c>
      <c r="E620" s="291" t="s">
        <v>1445</v>
      </c>
    </row>
    <row r="621" spans="1:5">
      <c r="A621" s="347"/>
      <c r="B621" s="350"/>
      <c r="C621" s="351"/>
      <c r="D621" s="353"/>
      <c r="E621" s="292" t="s">
        <v>1446</v>
      </c>
    </row>
    <row r="622" spans="1:5">
      <c r="A622" s="354" t="s">
        <v>1759</v>
      </c>
      <c r="B622" s="356" t="s">
        <v>1757</v>
      </c>
      <c r="C622" s="357"/>
      <c r="D622" s="360" t="s">
        <v>54</v>
      </c>
      <c r="E622" s="289" t="s">
        <v>1445</v>
      </c>
    </row>
    <row r="623" spans="1:5">
      <c r="A623" s="355"/>
      <c r="B623" s="358"/>
      <c r="C623" s="359"/>
      <c r="D623" s="361"/>
      <c r="E623" s="290" t="s">
        <v>1446</v>
      </c>
    </row>
    <row r="624" spans="1:5">
      <c r="A624" s="346" t="s">
        <v>1760</v>
      </c>
      <c r="B624" s="348" t="s">
        <v>1757</v>
      </c>
      <c r="C624" s="349"/>
      <c r="D624" s="352" t="s">
        <v>54</v>
      </c>
      <c r="E624" s="291" t="s">
        <v>1445</v>
      </c>
    </row>
    <row r="625" spans="1:5">
      <c r="A625" s="347"/>
      <c r="B625" s="350"/>
      <c r="C625" s="351"/>
      <c r="D625" s="353"/>
      <c r="E625" s="292" t="s">
        <v>1446</v>
      </c>
    </row>
    <row r="626" spans="1:5">
      <c r="A626" s="354" t="s">
        <v>1761</v>
      </c>
      <c r="B626" s="356" t="s">
        <v>1762</v>
      </c>
      <c r="C626" s="357"/>
      <c r="D626" s="360" t="s">
        <v>54</v>
      </c>
      <c r="E626" s="289" t="s">
        <v>1445</v>
      </c>
    </row>
    <row r="627" spans="1:5">
      <c r="A627" s="355"/>
      <c r="B627" s="358"/>
      <c r="C627" s="359"/>
      <c r="D627" s="361"/>
      <c r="E627" s="290" t="s">
        <v>1446</v>
      </c>
    </row>
    <row r="628" spans="1:5">
      <c r="A628" s="346" t="s">
        <v>1763</v>
      </c>
      <c r="B628" s="348" t="s">
        <v>1762</v>
      </c>
      <c r="C628" s="349"/>
      <c r="D628" s="352" t="s">
        <v>54</v>
      </c>
      <c r="E628" s="291" t="s">
        <v>1445</v>
      </c>
    </row>
    <row r="629" spans="1:5">
      <c r="A629" s="347"/>
      <c r="B629" s="350"/>
      <c r="C629" s="351"/>
      <c r="D629" s="353"/>
      <c r="E629" s="292" t="s">
        <v>1446</v>
      </c>
    </row>
    <row r="630" spans="1:5">
      <c r="A630" s="354" t="s">
        <v>1764</v>
      </c>
      <c r="B630" s="356" t="s">
        <v>1762</v>
      </c>
      <c r="C630" s="357"/>
      <c r="D630" s="360" t="s">
        <v>54</v>
      </c>
      <c r="E630" s="289" t="s">
        <v>1445</v>
      </c>
    </row>
    <row r="631" spans="1:5">
      <c r="A631" s="355"/>
      <c r="B631" s="358"/>
      <c r="C631" s="359"/>
      <c r="D631" s="361"/>
      <c r="E631" s="290" t="s">
        <v>1446</v>
      </c>
    </row>
    <row r="632" spans="1:5">
      <c r="A632" s="346" t="s">
        <v>1765</v>
      </c>
      <c r="B632" s="348" t="s">
        <v>1762</v>
      </c>
      <c r="C632" s="349"/>
      <c r="D632" s="352" t="s">
        <v>54</v>
      </c>
      <c r="E632" s="291" t="s">
        <v>1445</v>
      </c>
    </row>
    <row r="633" spans="1:5">
      <c r="A633" s="347"/>
      <c r="B633" s="350"/>
      <c r="C633" s="351"/>
      <c r="D633" s="353"/>
      <c r="E633" s="292" t="s">
        <v>1446</v>
      </c>
    </row>
    <row r="634" spans="1:5">
      <c r="A634" s="354" t="s">
        <v>1766</v>
      </c>
      <c r="B634" s="356" t="s">
        <v>1762</v>
      </c>
      <c r="C634" s="357"/>
      <c r="D634" s="360" t="s">
        <v>54</v>
      </c>
      <c r="E634" s="289" t="s">
        <v>1445</v>
      </c>
    </row>
    <row r="635" spans="1:5">
      <c r="A635" s="355"/>
      <c r="B635" s="358"/>
      <c r="C635" s="359"/>
      <c r="D635" s="361"/>
      <c r="E635" s="290" t="s">
        <v>1446</v>
      </c>
    </row>
    <row r="636" spans="1:5">
      <c r="A636" s="346" t="s">
        <v>1767</v>
      </c>
      <c r="B636" s="348" t="s">
        <v>1762</v>
      </c>
      <c r="C636" s="349"/>
      <c r="D636" s="352" t="s">
        <v>54</v>
      </c>
      <c r="E636" s="291" t="s">
        <v>1445</v>
      </c>
    </row>
    <row r="637" spans="1:5">
      <c r="A637" s="347"/>
      <c r="B637" s="350"/>
      <c r="C637" s="351"/>
      <c r="D637" s="353"/>
      <c r="E637" s="292" t="s">
        <v>1446</v>
      </c>
    </row>
    <row r="638" spans="1:5">
      <c r="A638" s="354" t="s">
        <v>1768</v>
      </c>
      <c r="B638" s="356" t="s">
        <v>1769</v>
      </c>
      <c r="C638" s="357"/>
      <c r="D638" s="360" t="s">
        <v>54</v>
      </c>
      <c r="E638" s="289" t="s">
        <v>1445</v>
      </c>
    </row>
    <row r="639" spans="1:5">
      <c r="A639" s="355"/>
      <c r="B639" s="358"/>
      <c r="C639" s="359"/>
      <c r="D639" s="361"/>
      <c r="E639" s="290" t="s">
        <v>1446</v>
      </c>
    </row>
    <row r="640" spans="1:5">
      <c r="A640" s="346" t="s">
        <v>1770</v>
      </c>
      <c r="B640" s="348" t="s">
        <v>1769</v>
      </c>
      <c r="C640" s="349"/>
      <c r="D640" s="352" t="s">
        <v>54</v>
      </c>
      <c r="E640" s="291" t="s">
        <v>1445</v>
      </c>
    </row>
    <row r="641" spans="1:5">
      <c r="A641" s="347"/>
      <c r="B641" s="350"/>
      <c r="C641" s="351"/>
      <c r="D641" s="353"/>
      <c r="E641" s="292" t="s">
        <v>1446</v>
      </c>
    </row>
    <row r="642" spans="1:5">
      <c r="A642" s="354" t="s">
        <v>1771</v>
      </c>
      <c r="B642" s="356" t="s">
        <v>1769</v>
      </c>
      <c r="C642" s="357"/>
      <c r="D642" s="360" t="s">
        <v>54</v>
      </c>
      <c r="E642" s="289" t="s">
        <v>1445</v>
      </c>
    </row>
    <row r="643" spans="1:5">
      <c r="A643" s="355"/>
      <c r="B643" s="358"/>
      <c r="C643" s="359"/>
      <c r="D643" s="361"/>
      <c r="E643" s="290" t="s">
        <v>1446</v>
      </c>
    </row>
    <row r="644" spans="1:5">
      <c r="A644" s="346" t="s">
        <v>1772</v>
      </c>
      <c r="B644" s="348" t="s">
        <v>1769</v>
      </c>
      <c r="C644" s="349"/>
      <c r="D644" s="352" t="s">
        <v>54</v>
      </c>
      <c r="E644" s="291" t="s">
        <v>1445</v>
      </c>
    </row>
    <row r="645" spans="1:5">
      <c r="A645" s="347"/>
      <c r="B645" s="350"/>
      <c r="C645" s="351"/>
      <c r="D645" s="353"/>
      <c r="E645" s="292" t="s">
        <v>1446</v>
      </c>
    </row>
    <row r="646" spans="1:5">
      <c r="A646" s="354" t="s">
        <v>1773</v>
      </c>
      <c r="B646" s="356" t="s">
        <v>1769</v>
      </c>
      <c r="C646" s="357"/>
      <c r="D646" s="360" t="s">
        <v>54</v>
      </c>
      <c r="E646" s="289" t="s">
        <v>1445</v>
      </c>
    </row>
    <row r="647" spans="1:5">
      <c r="A647" s="355"/>
      <c r="B647" s="358"/>
      <c r="C647" s="359"/>
      <c r="D647" s="361"/>
      <c r="E647" s="290" t="s">
        <v>1446</v>
      </c>
    </row>
    <row r="648" spans="1:5">
      <c r="A648" s="346" t="s">
        <v>1774</v>
      </c>
      <c r="B648" s="348" t="s">
        <v>1769</v>
      </c>
      <c r="C648" s="349"/>
      <c r="D648" s="352" t="s">
        <v>54</v>
      </c>
      <c r="E648" s="291" t="s">
        <v>1445</v>
      </c>
    </row>
    <row r="649" spans="1:5">
      <c r="A649" s="347"/>
      <c r="B649" s="350"/>
      <c r="C649" s="351"/>
      <c r="D649" s="353"/>
      <c r="E649" s="292" t="s">
        <v>1446</v>
      </c>
    </row>
    <row r="650" spans="1:5">
      <c r="A650" s="354" t="s">
        <v>1775</v>
      </c>
      <c r="B650" s="356" t="s">
        <v>1769</v>
      </c>
      <c r="C650" s="357"/>
      <c r="D650" s="360" t="s">
        <v>54</v>
      </c>
      <c r="E650" s="289" t="s">
        <v>1445</v>
      </c>
    </row>
    <row r="651" spans="1:5">
      <c r="A651" s="355"/>
      <c r="B651" s="358"/>
      <c r="C651" s="359"/>
      <c r="D651" s="361"/>
      <c r="E651" s="290" t="s">
        <v>1446</v>
      </c>
    </row>
    <row r="652" spans="1:5">
      <c r="A652" s="346" t="s">
        <v>1776</v>
      </c>
      <c r="B652" s="348" t="s">
        <v>1769</v>
      </c>
      <c r="C652" s="349"/>
      <c r="D652" s="352" t="s">
        <v>54</v>
      </c>
      <c r="E652" s="291" t="s">
        <v>1445</v>
      </c>
    </row>
    <row r="653" spans="1:5">
      <c r="A653" s="347"/>
      <c r="B653" s="350"/>
      <c r="C653" s="351"/>
      <c r="D653" s="353"/>
      <c r="E653" s="292" t="s">
        <v>1446</v>
      </c>
    </row>
    <row r="654" spans="1:5">
      <c r="A654" s="354" t="s">
        <v>1777</v>
      </c>
      <c r="B654" s="356" t="s">
        <v>1778</v>
      </c>
      <c r="C654" s="357"/>
      <c r="D654" s="360" t="s">
        <v>54</v>
      </c>
      <c r="E654" s="289" t="s">
        <v>1445</v>
      </c>
    </row>
    <row r="655" spans="1:5">
      <c r="A655" s="355"/>
      <c r="B655" s="358"/>
      <c r="C655" s="359"/>
      <c r="D655" s="361"/>
      <c r="E655" s="290" t="s">
        <v>1446</v>
      </c>
    </row>
    <row r="656" spans="1:5">
      <c r="A656" s="346" t="s">
        <v>1779</v>
      </c>
      <c r="B656" s="348" t="s">
        <v>1778</v>
      </c>
      <c r="C656" s="349"/>
      <c r="D656" s="352" t="s">
        <v>54</v>
      </c>
      <c r="E656" s="291" t="s">
        <v>1445</v>
      </c>
    </row>
    <row r="657" spans="1:5">
      <c r="A657" s="347"/>
      <c r="B657" s="350"/>
      <c r="C657" s="351"/>
      <c r="D657" s="353"/>
      <c r="E657" s="292" t="s">
        <v>1446</v>
      </c>
    </row>
    <row r="658" spans="1:5">
      <c r="A658" s="354" t="s">
        <v>1780</v>
      </c>
      <c r="B658" s="356" t="s">
        <v>1778</v>
      </c>
      <c r="C658" s="357"/>
      <c r="D658" s="360" t="s">
        <v>54</v>
      </c>
      <c r="E658" s="289" t="s">
        <v>1445</v>
      </c>
    </row>
    <row r="659" spans="1:5">
      <c r="A659" s="355"/>
      <c r="B659" s="358"/>
      <c r="C659" s="359"/>
      <c r="D659" s="361"/>
      <c r="E659" s="290" t="s">
        <v>1446</v>
      </c>
    </row>
    <row r="660" spans="1:5">
      <c r="A660" s="346" t="s">
        <v>1472</v>
      </c>
      <c r="B660" s="348" t="s">
        <v>1778</v>
      </c>
      <c r="C660" s="349"/>
      <c r="D660" s="352" t="s">
        <v>54</v>
      </c>
      <c r="E660" s="291" t="s">
        <v>1445</v>
      </c>
    </row>
    <row r="661" spans="1:5">
      <c r="A661" s="347"/>
      <c r="B661" s="350"/>
      <c r="C661" s="351"/>
      <c r="D661" s="353"/>
      <c r="E661" s="292" t="s">
        <v>1446</v>
      </c>
    </row>
    <row r="662" spans="1:5">
      <c r="A662" s="354" t="s">
        <v>1781</v>
      </c>
      <c r="B662" s="356" t="s">
        <v>1778</v>
      </c>
      <c r="C662" s="357"/>
      <c r="D662" s="360" t="s">
        <v>54</v>
      </c>
      <c r="E662" s="289" t="s">
        <v>1445</v>
      </c>
    </row>
    <row r="663" spans="1:5">
      <c r="A663" s="355"/>
      <c r="B663" s="358"/>
      <c r="C663" s="359"/>
      <c r="D663" s="361"/>
      <c r="E663" s="290" t="s">
        <v>1446</v>
      </c>
    </row>
    <row r="664" spans="1:5">
      <c r="A664" s="346" t="s">
        <v>1782</v>
      </c>
      <c r="B664" s="348" t="s">
        <v>1778</v>
      </c>
      <c r="C664" s="349"/>
      <c r="D664" s="352" t="s">
        <v>54</v>
      </c>
      <c r="E664" s="291" t="s">
        <v>1445</v>
      </c>
    </row>
    <row r="665" spans="1:5">
      <c r="A665" s="347"/>
      <c r="B665" s="350"/>
      <c r="C665" s="351"/>
      <c r="D665" s="353"/>
      <c r="E665" s="292" t="s">
        <v>1446</v>
      </c>
    </row>
    <row r="666" spans="1:5">
      <c r="A666" s="354" t="s">
        <v>1783</v>
      </c>
      <c r="B666" s="356" t="s">
        <v>1778</v>
      </c>
      <c r="C666" s="357"/>
      <c r="D666" s="360" t="s">
        <v>54</v>
      </c>
      <c r="E666" s="289" t="s">
        <v>1445</v>
      </c>
    </row>
    <row r="667" spans="1:5">
      <c r="A667" s="355"/>
      <c r="B667" s="358"/>
      <c r="C667" s="359"/>
      <c r="D667" s="361"/>
      <c r="E667" s="290" t="s">
        <v>1446</v>
      </c>
    </row>
    <row r="668" spans="1:5">
      <c r="A668" s="346" t="s">
        <v>1784</v>
      </c>
      <c r="B668" s="348" t="s">
        <v>1778</v>
      </c>
      <c r="C668" s="349"/>
      <c r="D668" s="352" t="s">
        <v>54</v>
      </c>
      <c r="E668" s="291" t="s">
        <v>1445</v>
      </c>
    </row>
    <row r="669" spans="1:5">
      <c r="A669" s="347"/>
      <c r="B669" s="350"/>
      <c r="C669" s="351"/>
      <c r="D669" s="353"/>
      <c r="E669" s="292" t="s">
        <v>1446</v>
      </c>
    </row>
    <row r="670" spans="1:5">
      <c r="A670" s="354" t="s">
        <v>1785</v>
      </c>
      <c r="B670" s="356" t="s">
        <v>1778</v>
      </c>
      <c r="C670" s="357"/>
      <c r="D670" s="360" t="s">
        <v>54</v>
      </c>
      <c r="E670" s="289" t="s">
        <v>1445</v>
      </c>
    </row>
    <row r="671" spans="1:5">
      <c r="A671" s="355"/>
      <c r="B671" s="358"/>
      <c r="C671" s="359"/>
      <c r="D671" s="361"/>
      <c r="E671" s="290" t="s">
        <v>1446</v>
      </c>
    </row>
    <row r="672" spans="1:5">
      <c r="A672" s="346" t="s">
        <v>1786</v>
      </c>
      <c r="B672" s="348" t="s">
        <v>1778</v>
      </c>
      <c r="C672" s="349"/>
      <c r="D672" s="352" t="s">
        <v>54</v>
      </c>
      <c r="E672" s="291" t="s">
        <v>1445</v>
      </c>
    </row>
    <row r="673" spans="1:5">
      <c r="A673" s="347"/>
      <c r="B673" s="350"/>
      <c r="C673" s="351"/>
      <c r="D673" s="353"/>
      <c r="E673" s="292" t="s">
        <v>1446</v>
      </c>
    </row>
    <row r="674" spans="1:5">
      <c r="A674" s="354" t="s">
        <v>1787</v>
      </c>
      <c r="B674" s="356" t="s">
        <v>1778</v>
      </c>
      <c r="C674" s="357"/>
      <c r="D674" s="360" t="s">
        <v>54</v>
      </c>
      <c r="E674" s="289" t="s">
        <v>1445</v>
      </c>
    </row>
    <row r="675" spans="1:5">
      <c r="A675" s="355"/>
      <c r="B675" s="358"/>
      <c r="C675" s="359"/>
      <c r="D675" s="361"/>
      <c r="E675" s="290" t="s">
        <v>1446</v>
      </c>
    </row>
    <row r="676" spans="1:5">
      <c r="A676" s="346" t="s">
        <v>1788</v>
      </c>
      <c r="B676" s="348" t="s">
        <v>1778</v>
      </c>
      <c r="C676" s="349"/>
      <c r="D676" s="352" t="s">
        <v>54</v>
      </c>
      <c r="E676" s="291" t="s">
        <v>1445</v>
      </c>
    </row>
    <row r="677" spans="1:5">
      <c r="A677" s="347"/>
      <c r="B677" s="350"/>
      <c r="C677" s="351"/>
      <c r="D677" s="353"/>
      <c r="E677" s="292" t="s">
        <v>1446</v>
      </c>
    </row>
    <row r="678" spans="1:5">
      <c r="A678" s="354" t="s">
        <v>1473</v>
      </c>
      <c r="B678" s="356" t="s">
        <v>1778</v>
      </c>
      <c r="C678" s="357"/>
      <c r="D678" s="360" t="s">
        <v>54</v>
      </c>
      <c r="E678" s="289" t="s">
        <v>1445</v>
      </c>
    </row>
    <row r="679" spans="1:5">
      <c r="A679" s="355"/>
      <c r="B679" s="358"/>
      <c r="C679" s="359"/>
      <c r="D679" s="361"/>
      <c r="E679" s="290" t="s">
        <v>1446</v>
      </c>
    </row>
    <row r="680" spans="1:5">
      <c r="A680" s="346" t="s">
        <v>1789</v>
      </c>
      <c r="B680" s="348" t="s">
        <v>1778</v>
      </c>
      <c r="C680" s="349"/>
      <c r="D680" s="352" t="s">
        <v>54</v>
      </c>
      <c r="E680" s="291" t="s">
        <v>1445</v>
      </c>
    </row>
    <row r="681" spans="1:5">
      <c r="A681" s="347"/>
      <c r="B681" s="350"/>
      <c r="C681" s="351"/>
      <c r="D681" s="353"/>
      <c r="E681" s="292" t="s">
        <v>1446</v>
      </c>
    </row>
    <row r="682" spans="1:5">
      <c r="A682" s="354" t="s">
        <v>1790</v>
      </c>
      <c r="B682" s="356" t="s">
        <v>1778</v>
      </c>
      <c r="C682" s="357"/>
      <c r="D682" s="360" t="s">
        <v>54</v>
      </c>
      <c r="E682" s="289" t="s">
        <v>1445</v>
      </c>
    </row>
    <row r="683" spans="1:5">
      <c r="A683" s="355"/>
      <c r="B683" s="358"/>
      <c r="C683" s="359"/>
      <c r="D683" s="361"/>
      <c r="E683" s="290" t="s">
        <v>1446</v>
      </c>
    </row>
    <row r="684" spans="1:5">
      <c r="A684" s="346" t="s">
        <v>1791</v>
      </c>
      <c r="B684" s="348" t="s">
        <v>1778</v>
      </c>
      <c r="C684" s="349"/>
      <c r="D684" s="352" t="s">
        <v>54</v>
      </c>
      <c r="E684" s="291" t="s">
        <v>1445</v>
      </c>
    </row>
    <row r="685" spans="1:5">
      <c r="A685" s="347"/>
      <c r="B685" s="350"/>
      <c r="C685" s="351"/>
      <c r="D685" s="353"/>
      <c r="E685" s="292" t="s">
        <v>1446</v>
      </c>
    </row>
    <row r="686" spans="1:5">
      <c r="A686" s="354" t="s">
        <v>1792</v>
      </c>
      <c r="B686" s="356" t="s">
        <v>1793</v>
      </c>
      <c r="C686" s="357"/>
      <c r="D686" s="360" t="s">
        <v>54</v>
      </c>
      <c r="E686" s="289" t="s">
        <v>1445</v>
      </c>
    </row>
    <row r="687" spans="1:5">
      <c r="A687" s="355"/>
      <c r="B687" s="358"/>
      <c r="C687" s="359"/>
      <c r="D687" s="361"/>
      <c r="E687" s="290" t="s">
        <v>1446</v>
      </c>
    </row>
    <row r="688" spans="1:5">
      <c r="A688" s="346" t="s">
        <v>1794</v>
      </c>
      <c r="B688" s="348" t="s">
        <v>1793</v>
      </c>
      <c r="C688" s="349"/>
      <c r="D688" s="352" t="s">
        <v>54</v>
      </c>
      <c r="E688" s="291" t="s">
        <v>1445</v>
      </c>
    </row>
    <row r="689" spans="1:5">
      <c r="A689" s="347"/>
      <c r="B689" s="350"/>
      <c r="C689" s="351"/>
      <c r="D689" s="353"/>
      <c r="E689" s="292" t="s">
        <v>1446</v>
      </c>
    </row>
    <row r="690" spans="1:5">
      <c r="A690" s="354" t="s">
        <v>1795</v>
      </c>
      <c r="B690" s="356" t="s">
        <v>1796</v>
      </c>
      <c r="C690" s="357"/>
      <c r="D690" s="360" t="s">
        <v>54</v>
      </c>
      <c r="E690" s="289" t="s">
        <v>1445</v>
      </c>
    </row>
    <row r="691" spans="1:5">
      <c r="A691" s="355"/>
      <c r="B691" s="358"/>
      <c r="C691" s="359"/>
      <c r="D691" s="361"/>
      <c r="E691" s="290" t="s">
        <v>1446</v>
      </c>
    </row>
    <row r="692" spans="1:5">
      <c r="A692" s="346" t="s">
        <v>1797</v>
      </c>
      <c r="B692" s="348" t="s">
        <v>1796</v>
      </c>
      <c r="C692" s="349"/>
      <c r="D692" s="352" t="s">
        <v>54</v>
      </c>
      <c r="E692" s="291" t="s">
        <v>1445</v>
      </c>
    </row>
    <row r="693" spans="1:5">
      <c r="A693" s="347"/>
      <c r="B693" s="350"/>
      <c r="C693" s="351"/>
      <c r="D693" s="353"/>
      <c r="E693" s="292" t="s">
        <v>1446</v>
      </c>
    </row>
    <row r="694" spans="1:5">
      <c r="A694" s="354" t="s">
        <v>1798</v>
      </c>
      <c r="B694" s="356" t="s">
        <v>1793</v>
      </c>
      <c r="C694" s="357"/>
      <c r="D694" s="360" t="s">
        <v>54</v>
      </c>
      <c r="E694" s="289" t="s">
        <v>1445</v>
      </c>
    </row>
    <row r="695" spans="1:5">
      <c r="A695" s="355"/>
      <c r="B695" s="358"/>
      <c r="C695" s="359"/>
      <c r="D695" s="361"/>
      <c r="E695" s="290" t="s">
        <v>1446</v>
      </c>
    </row>
    <row r="696" spans="1:5">
      <c r="A696" s="346" t="s">
        <v>1799</v>
      </c>
      <c r="B696" s="348" t="s">
        <v>1793</v>
      </c>
      <c r="C696" s="349"/>
      <c r="D696" s="352" t="s">
        <v>54</v>
      </c>
      <c r="E696" s="291" t="s">
        <v>1445</v>
      </c>
    </row>
    <row r="697" spans="1:5">
      <c r="A697" s="347"/>
      <c r="B697" s="350"/>
      <c r="C697" s="351"/>
      <c r="D697" s="353"/>
      <c r="E697" s="292" t="s">
        <v>1446</v>
      </c>
    </row>
    <row r="698" spans="1:5">
      <c r="A698" s="354" t="s">
        <v>1800</v>
      </c>
      <c r="B698" s="356" t="s">
        <v>1796</v>
      </c>
      <c r="C698" s="357"/>
      <c r="D698" s="360" t="s">
        <v>54</v>
      </c>
      <c r="E698" s="289" t="s">
        <v>1445</v>
      </c>
    </row>
    <row r="699" spans="1:5">
      <c r="A699" s="355"/>
      <c r="B699" s="358"/>
      <c r="C699" s="359"/>
      <c r="D699" s="361"/>
      <c r="E699" s="290" t="s">
        <v>1446</v>
      </c>
    </row>
    <row r="700" spans="1:5">
      <c r="A700" s="346" t="s">
        <v>1801</v>
      </c>
      <c r="B700" s="348" t="s">
        <v>1793</v>
      </c>
      <c r="C700" s="349"/>
      <c r="D700" s="352" t="s">
        <v>54</v>
      </c>
      <c r="E700" s="291" t="s">
        <v>1445</v>
      </c>
    </row>
    <row r="701" spans="1:5">
      <c r="A701" s="347"/>
      <c r="B701" s="350"/>
      <c r="C701" s="351"/>
      <c r="D701" s="353"/>
      <c r="E701" s="292" t="s">
        <v>1446</v>
      </c>
    </row>
    <row r="702" spans="1:5">
      <c r="A702" s="354" t="s">
        <v>1802</v>
      </c>
      <c r="B702" s="356" t="s">
        <v>1796</v>
      </c>
      <c r="C702" s="357"/>
      <c r="D702" s="360" t="s">
        <v>54</v>
      </c>
      <c r="E702" s="289" t="s">
        <v>1445</v>
      </c>
    </row>
    <row r="703" spans="1:5">
      <c r="A703" s="355"/>
      <c r="B703" s="358"/>
      <c r="C703" s="359"/>
      <c r="D703" s="361"/>
      <c r="E703" s="290" t="s">
        <v>1446</v>
      </c>
    </row>
    <row r="704" spans="1:5">
      <c r="A704" s="346" t="s">
        <v>1803</v>
      </c>
      <c r="B704" s="348" t="s">
        <v>1804</v>
      </c>
      <c r="C704" s="349"/>
      <c r="D704" s="352" t="s">
        <v>54</v>
      </c>
      <c r="E704" s="291" t="s">
        <v>1445</v>
      </c>
    </row>
    <row r="705" spans="1:5">
      <c r="A705" s="347"/>
      <c r="B705" s="350"/>
      <c r="C705" s="351"/>
      <c r="D705" s="353"/>
      <c r="E705" s="292" t="s">
        <v>1446</v>
      </c>
    </row>
    <row r="706" spans="1:5">
      <c r="A706" s="354" t="s">
        <v>1805</v>
      </c>
      <c r="B706" s="356" t="s">
        <v>1804</v>
      </c>
      <c r="C706" s="357"/>
      <c r="D706" s="360" t="s">
        <v>54</v>
      </c>
      <c r="E706" s="289" t="s">
        <v>1445</v>
      </c>
    </row>
    <row r="707" spans="1:5">
      <c r="A707" s="355"/>
      <c r="B707" s="358"/>
      <c r="C707" s="359"/>
      <c r="D707" s="361"/>
      <c r="E707" s="290" t="s">
        <v>1446</v>
      </c>
    </row>
    <row r="708" spans="1:5">
      <c r="A708" s="346" t="s">
        <v>1806</v>
      </c>
      <c r="B708" s="348" t="s">
        <v>1804</v>
      </c>
      <c r="C708" s="349"/>
      <c r="D708" s="352" t="s">
        <v>54</v>
      </c>
      <c r="E708" s="291" t="s">
        <v>1445</v>
      </c>
    </row>
    <row r="709" spans="1:5">
      <c r="A709" s="347"/>
      <c r="B709" s="350"/>
      <c r="C709" s="351"/>
      <c r="D709" s="353"/>
      <c r="E709" s="292" t="s">
        <v>1446</v>
      </c>
    </row>
    <row r="710" spans="1:5">
      <c r="A710" s="354" t="s">
        <v>1807</v>
      </c>
      <c r="B710" s="356" t="s">
        <v>1804</v>
      </c>
      <c r="C710" s="357"/>
      <c r="D710" s="360" t="s">
        <v>54</v>
      </c>
      <c r="E710" s="289" t="s">
        <v>1445</v>
      </c>
    </row>
    <row r="711" spans="1:5">
      <c r="A711" s="355"/>
      <c r="B711" s="358"/>
      <c r="C711" s="359"/>
      <c r="D711" s="361"/>
      <c r="E711" s="290" t="s">
        <v>1446</v>
      </c>
    </row>
    <row r="712" spans="1:5">
      <c r="A712" s="346" t="s">
        <v>1808</v>
      </c>
      <c r="B712" s="348" t="s">
        <v>1809</v>
      </c>
      <c r="C712" s="349"/>
      <c r="D712" s="352" t="s">
        <v>54</v>
      </c>
      <c r="E712" s="291" t="s">
        <v>1445</v>
      </c>
    </row>
    <row r="713" spans="1:5">
      <c r="A713" s="347"/>
      <c r="B713" s="350"/>
      <c r="C713" s="351"/>
      <c r="D713" s="353"/>
      <c r="E713" s="292" t="s">
        <v>1446</v>
      </c>
    </row>
    <row r="714" spans="1:5">
      <c r="A714" s="354" t="s">
        <v>1810</v>
      </c>
      <c r="B714" s="356" t="s">
        <v>1809</v>
      </c>
      <c r="C714" s="357"/>
      <c r="D714" s="360" t="s">
        <v>54</v>
      </c>
      <c r="E714" s="289" t="s">
        <v>1445</v>
      </c>
    </row>
    <row r="715" spans="1:5">
      <c r="A715" s="355"/>
      <c r="B715" s="358"/>
      <c r="C715" s="359"/>
      <c r="D715" s="361"/>
      <c r="E715" s="290" t="s">
        <v>1446</v>
      </c>
    </row>
    <row r="716" spans="1:5">
      <c r="A716" s="346" t="s">
        <v>1811</v>
      </c>
      <c r="B716" s="348" t="s">
        <v>1809</v>
      </c>
      <c r="C716" s="349"/>
      <c r="D716" s="352" t="s">
        <v>54</v>
      </c>
      <c r="E716" s="291" t="s">
        <v>1445</v>
      </c>
    </row>
    <row r="717" spans="1:5">
      <c r="A717" s="347"/>
      <c r="B717" s="350"/>
      <c r="C717" s="351"/>
      <c r="D717" s="353"/>
      <c r="E717" s="292" t="s">
        <v>1446</v>
      </c>
    </row>
    <row r="718" spans="1:5">
      <c r="A718" s="354" t="s">
        <v>1812</v>
      </c>
      <c r="B718" s="356" t="s">
        <v>1809</v>
      </c>
      <c r="C718" s="357"/>
      <c r="D718" s="360" t="s">
        <v>54</v>
      </c>
      <c r="E718" s="289" t="s">
        <v>1445</v>
      </c>
    </row>
    <row r="719" spans="1:5">
      <c r="A719" s="355"/>
      <c r="B719" s="358"/>
      <c r="C719" s="359"/>
      <c r="D719" s="361"/>
      <c r="E719" s="290" t="s">
        <v>1446</v>
      </c>
    </row>
    <row r="720" spans="1:5">
      <c r="A720" s="346" t="s">
        <v>1813</v>
      </c>
      <c r="B720" s="348" t="s">
        <v>1809</v>
      </c>
      <c r="C720" s="349"/>
      <c r="D720" s="352" t="s">
        <v>54</v>
      </c>
      <c r="E720" s="291" t="s">
        <v>1445</v>
      </c>
    </row>
    <row r="721" spans="1:5">
      <c r="A721" s="347"/>
      <c r="B721" s="350"/>
      <c r="C721" s="351"/>
      <c r="D721" s="353"/>
      <c r="E721" s="292" t="s">
        <v>1446</v>
      </c>
    </row>
    <row r="722" spans="1:5">
      <c r="A722" s="354" t="s">
        <v>1814</v>
      </c>
      <c r="B722" s="356" t="s">
        <v>1809</v>
      </c>
      <c r="C722" s="357"/>
      <c r="D722" s="360" t="s">
        <v>54</v>
      </c>
      <c r="E722" s="289" t="s">
        <v>1445</v>
      </c>
    </row>
    <row r="723" spans="1:5">
      <c r="A723" s="355"/>
      <c r="B723" s="358"/>
      <c r="C723" s="359"/>
      <c r="D723" s="361"/>
      <c r="E723" s="290" t="s">
        <v>1446</v>
      </c>
    </row>
    <row r="724" spans="1:5">
      <c r="A724" s="346" t="s">
        <v>1815</v>
      </c>
      <c r="B724" s="348" t="s">
        <v>1816</v>
      </c>
      <c r="C724" s="349"/>
      <c r="D724" s="352" t="s">
        <v>54</v>
      </c>
      <c r="E724" s="291" t="s">
        <v>1445</v>
      </c>
    </row>
    <row r="725" spans="1:5">
      <c r="A725" s="347"/>
      <c r="B725" s="350"/>
      <c r="C725" s="351"/>
      <c r="D725" s="353"/>
      <c r="E725" s="292" t="s">
        <v>1446</v>
      </c>
    </row>
    <row r="726" spans="1:5">
      <c r="A726" s="354" t="s">
        <v>1817</v>
      </c>
      <c r="B726" s="356" t="s">
        <v>1816</v>
      </c>
      <c r="C726" s="357"/>
      <c r="D726" s="360" t="s">
        <v>54</v>
      </c>
      <c r="E726" s="289" t="s">
        <v>1445</v>
      </c>
    </row>
    <row r="727" spans="1:5">
      <c r="A727" s="355"/>
      <c r="B727" s="358"/>
      <c r="C727" s="359"/>
      <c r="D727" s="361"/>
      <c r="E727" s="290" t="s">
        <v>1446</v>
      </c>
    </row>
    <row r="728" spans="1:5">
      <c r="A728" s="346" t="s">
        <v>1818</v>
      </c>
      <c r="B728" s="348" t="s">
        <v>1816</v>
      </c>
      <c r="C728" s="349"/>
      <c r="D728" s="352" t="s">
        <v>54</v>
      </c>
      <c r="E728" s="291" t="s">
        <v>1445</v>
      </c>
    </row>
    <row r="729" spans="1:5">
      <c r="A729" s="347"/>
      <c r="B729" s="350"/>
      <c r="C729" s="351"/>
      <c r="D729" s="353"/>
      <c r="E729" s="292" t="s">
        <v>1446</v>
      </c>
    </row>
    <row r="730" spans="1:5">
      <c r="A730" s="354" t="s">
        <v>1819</v>
      </c>
      <c r="B730" s="356" t="s">
        <v>1816</v>
      </c>
      <c r="C730" s="357"/>
      <c r="D730" s="360" t="s">
        <v>54</v>
      </c>
      <c r="E730" s="289" t="s">
        <v>1445</v>
      </c>
    </row>
    <row r="731" spans="1:5">
      <c r="A731" s="355"/>
      <c r="B731" s="358"/>
      <c r="C731" s="359"/>
      <c r="D731" s="361"/>
      <c r="E731" s="290" t="s">
        <v>1446</v>
      </c>
    </row>
    <row r="732" spans="1:5">
      <c r="A732" s="346" t="s">
        <v>1820</v>
      </c>
      <c r="B732" s="348" t="s">
        <v>1816</v>
      </c>
      <c r="C732" s="349"/>
      <c r="D732" s="352" t="s">
        <v>54</v>
      </c>
      <c r="E732" s="291" t="s">
        <v>1445</v>
      </c>
    </row>
    <row r="733" spans="1:5">
      <c r="A733" s="347"/>
      <c r="B733" s="350"/>
      <c r="C733" s="351"/>
      <c r="D733" s="353"/>
      <c r="E733" s="292" t="s">
        <v>1446</v>
      </c>
    </row>
    <row r="734" spans="1:5">
      <c r="A734" s="354" t="s">
        <v>1821</v>
      </c>
      <c r="B734" s="356" t="s">
        <v>1757</v>
      </c>
      <c r="C734" s="357"/>
      <c r="D734" s="360" t="s">
        <v>54</v>
      </c>
      <c r="E734" s="289" t="s">
        <v>1445</v>
      </c>
    </row>
    <row r="735" spans="1:5">
      <c r="A735" s="355"/>
      <c r="B735" s="358"/>
      <c r="C735" s="359"/>
      <c r="D735" s="361"/>
      <c r="E735" s="290" t="s">
        <v>1446</v>
      </c>
    </row>
    <row r="736" spans="1:5">
      <c r="A736" s="346" t="s">
        <v>1698</v>
      </c>
      <c r="B736" s="348"/>
      <c r="C736" s="349"/>
      <c r="D736" s="352" t="s">
        <v>54</v>
      </c>
      <c r="E736" s="291" t="s">
        <v>1445</v>
      </c>
    </row>
    <row r="737" spans="1:5">
      <c r="A737" s="347"/>
      <c r="B737" s="350"/>
      <c r="C737" s="351"/>
      <c r="D737" s="353"/>
      <c r="E737" s="292" t="s">
        <v>1446</v>
      </c>
    </row>
    <row r="738" spans="1:5">
      <c r="A738" s="354" t="s">
        <v>1717</v>
      </c>
      <c r="B738" s="356"/>
      <c r="C738" s="357"/>
      <c r="D738" s="360" t="s">
        <v>54</v>
      </c>
      <c r="E738" s="289" t="s">
        <v>1445</v>
      </c>
    </row>
    <row r="739" spans="1:5">
      <c r="A739" s="355"/>
      <c r="B739" s="358"/>
      <c r="C739" s="359"/>
      <c r="D739" s="361"/>
      <c r="E739" s="290" t="s">
        <v>1446</v>
      </c>
    </row>
    <row r="740" spans="1:5">
      <c r="A740" s="346" t="s">
        <v>1723</v>
      </c>
      <c r="B740" s="348"/>
      <c r="C740" s="349"/>
      <c r="D740" s="352" t="s">
        <v>54</v>
      </c>
      <c r="E740" s="291" t="s">
        <v>1445</v>
      </c>
    </row>
    <row r="741" spans="1:5">
      <c r="A741" s="347"/>
      <c r="B741" s="350"/>
      <c r="C741" s="351"/>
      <c r="D741" s="353"/>
      <c r="E741" s="292" t="s">
        <v>1446</v>
      </c>
    </row>
    <row r="742" spans="1:5">
      <c r="A742" s="354" t="s">
        <v>1736</v>
      </c>
      <c r="B742" s="356"/>
      <c r="C742" s="357"/>
      <c r="D742" s="360" t="s">
        <v>54</v>
      </c>
      <c r="E742" s="289" t="s">
        <v>1445</v>
      </c>
    </row>
    <row r="743" spans="1:5">
      <c r="A743" s="355"/>
      <c r="B743" s="358"/>
      <c r="C743" s="359"/>
      <c r="D743" s="361"/>
      <c r="E743" s="290" t="s">
        <v>1446</v>
      </c>
    </row>
    <row r="744" spans="1:5">
      <c r="A744" s="346" t="s">
        <v>1757</v>
      </c>
      <c r="B744" s="348"/>
      <c r="C744" s="349"/>
      <c r="D744" s="352" t="s">
        <v>54</v>
      </c>
      <c r="E744" s="291" t="s">
        <v>1445</v>
      </c>
    </row>
    <row r="745" spans="1:5">
      <c r="A745" s="347"/>
      <c r="B745" s="350"/>
      <c r="C745" s="351"/>
      <c r="D745" s="353"/>
      <c r="E745" s="292" t="s">
        <v>1446</v>
      </c>
    </row>
    <row r="746" spans="1:5">
      <c r="A746" s="354" t="s">
        <v>1762</v>
      </c>
      <c r="B746" s="356"/>
      <c r="C746" s="357"/>
      <c r="D746" s="360" t="s">
        <v>54</v>
      </c>
      <c r="E746" s="289" t="s">
        <v>1445</v>
      </c>
    </row>
    <row r="747" spans="1:5">
      <c r="A747" s="355"/>
      <c r="B747" s="358"/>
      <c r="C747" s="359"/>
      <c r="D747" s="361"/>
      <c r="E747" s="290" t="s">
        <v>1446</v>
      </c>
    </row>
    <row r="748" spans="1:5">
      <c r="A748" s="346" t="s">
        <v>1769</v>
      </c>
      <c r="B748" s="348"/>
      <c r="C748" s="349"/>
      <c r="D748" s="352" t="s">
        <v>54</v>
      </c>
      <c r="E748" s="291" t="s">
        <v>1445</v>
      </c>
    </row>
    <row r="749" spans="1:5">
      <c r="A749" s="347"/>
      <c r="B749" s="350"/>
      <c r="C749" s="351"/>
      <c r="D749" s="353"/>
      <c r="E749" s="292" t="s">
        <v>1446</v>
      </c>
    </row>
    <row r="750" spans="1:5">
      <c r="A750" s="354" t="s">
        <v>1778</v>
      </c>
      <c r="B750" s="356"/>
      <c r="C750" s="357"/>
      <c r="D750" s="360" t="s">
        <v>54</v>
      </c>
      <c r="E750" s="289" t="s">
        <v>1445</v>
      </c>
    </row>
    <row r="751" spans="1:5">
      <c r="A751" s="355"/>
      <c r="B751" s="358"/>
      <c r="C751" s="359"/>
      <c r="D751" s="361"/>
      <c r="E751" s="290" t="s">
        <v>1446</v>
      </c>
    </row>
    <row r="752" spans="1:5">
      <c r="A752" s="346" t="s">
        <v>1793</v>
      </c>
      <c r="B752" s="348"/>
      <c r="C752" s="349"/>
      <c r="D752" s="352" t="s">
        <v>54</v>
      </c>
      <c r="E752" s="291" t="s">
        <v>1445</v>
      </c>
    </row>
    <row r="753" spans="1:5">
      <c r="A753" s="347"/>
      <c r="B753" s="350"/>
      <c r="C753" s="351"/>
      <c r="D753" s="353"/>
      <c r="E753" s="292" t="s">
        <v>1446</v>
      </c>
    </row>
    <row r="754" spans="1:5">
      <c r="A754" s="354" t="s">
        <v>1804</v>
      </c>
      <c r="B754" s="356"/>
      <c r="C754" s="357"/>
      <c r="D754" s="360" t="s">
        <v>54</v>
      </c>
      <c r="E754" s="289" t="s">
        <v>1445</v>
      </c>
    </row>
    <row r="755" spans="1:5">
      <c r="A755" s="355"/>
      <c r="B755" s="358"/>
      <c r="C755" s="359"/>
      <c r="D755" s="361"/>
      <c r="E755" s="290" t="s">
        <v>1446</v>
      </c>
    </row>
    <row r="756" spans="1:5">
      <c r="A756" s="346" t="s">
        <v>1809</v>
      </c>
      <c r="B756" s="348"/>
      <c r="C756" s="349"/>
      <c r="D756" s="352" t="s">
        <v>54</v>
      </c>
      <c r="E756" s="291" t="s">
        <v>1445</v>
      </c>
    </row>
    <row r="757" spans="1:5">
      <c r="A757" s="347"/>
      <c r="B757" s="350"/>
      <c r="C757" s="351"/>
      <c r="D757" s="353"/>
      <c r="E757" s="292" t="s">
        <v>1446</v>
      </c>
    </row>
    <row r="758" spans="1:5">
      <c r="A758" s="354" t="s">
        <v>1744</v>
      </c>
      <c r="B758" s="356"/>
      <c r="C758" s="357"/>
      <c r="D758" s="360" t="s">
        <v>54</v>
      </c>
      <c r="E758" s="289" t="s">
        <v>1445</v>
      </c>
    </row>
    <row r="759" spans="1:5">
      <c r="A759" s="355"/>
      <c r="B759" s="358"/>
      <c r="C759" s="359"/>
      <c r="D759" s="361"/>
      <c r="E759" s="290" t="s">
        <v>1446</v>
      </c>
    </row>
    <row r="760" spans="1:5">
      <c r="A760" s="346" t="s">
        <v>1822</v>
      </c>
      <c r="B760" s="348" t="s">
        <v>1723</v>
      </c>
      <c r="C760" s="349"/>
      <c r="D760" s="352" t="s">
        <v>54</v>
      </c>
      <c r="E760" s="291" t="s">
        <v>1445</v>
      </c>
    </row>
    <row r="761" spans="1:5">
      <c r="A761" s="347"/>
      <c r="B761" s="350"/>
      <c r="C761" s="351"/>
      <c r="D761" s="353"/>
      <c r="E761" s="292" t="s">
        <v>1446</v>
      </c>
    </row>
    <row r="762" spans="1:5">
      <c r="A762" s="354" t="s">
        <v>1823</v>
      </c>
      <c r="B762" s="356" t="s">
        <v>1736</v>
      </c>
      <c r="C762" s="357"/>
      <c r="D762" s="360" t="s">
        <v>54</v>
      </c>
      <c r="E762" s="289" t="s">
        <v>1445</v>
      </c>
    </row>
    <row r="763" spans="1:5">
      <c r="A763" s="355"/>
      <c r="B763" s="358"/>
      <c r="C763" s="359"/>
      <c r="D763" s="361"/>
      <c r="E763" s="290" t="s">
        <v>1446</v>
      </c>
    </row>
    <row r="764" spans="1:5">
      <c r="A764" s="346" t="s">
        <v>1824</v>
      </c>
      <c r="B764" s="348" t="s">
        <v>1744</v>
      </c>
      <c r="C764" s="349"/>
      <c r="D764" s="352" t="s">
        <v>54</v>
      </c>
      <c r="E764" s="291" t="s">
        <v>1445</v>
      </c>
    </row>
    <row r="765" spans="1:5">
      <c r="A765" s="347"/>
      <c r="B765" s="350"/>
      <c r="C765" s="351"/>
      <c r="D765" s="353"/>
      <c r="E765" s="292" t="s">
        <v>1446</v>
      </c>
    </row>
    <row r="766" spans="1:5">
      <c r="A766" s="354" t="s">
        <v>1825</v>
      </c>
      <c r="B766" s="356" t="s">
        <v>1769</v>
      </c>
      <c r="C766" s="357"/>
      <c r="D766" s="360" t="s">
        <v>54</v>
      </c>
      <c r="E766" s="289" t="s">
        <v>1445</v>
      </c>
    </row>
    <row r="767" spans="1:5">
      <c r="A767" s="355"/>
      <c r="B767" s="358"/>
      <c r="C767" s="359"/>
      <c r="D767" s="361"/>
      <c r="E767" s="290" t="s">
        <v>1446</v>
      </c>
    </row>
    <row r="768" spans="1:5">
      <c r="A768" s="346" t="s">
        <v>1826</v>
      </c>
      <c r="B768" s="348" t="s">
        <v>1778</v>
      </c>
      <c r="C768" s="349"/>
      <c r="D768" s="352" t="s">
        <v>54</v>
      </c>
      <c r="E768" s="291" t="s">
        <v>1445</v>
      </c>
    </row>
    <row r="769" spans="1:5">
      <c r="A769" s="347"/>
      <c r="B769" s="350"/>
      <c r="C769" s="351"/>
      <c r="D769" s="353"/>
      <c r="E769" s="292" t="s">
        <v>1446</v>
      </c>
    </row>
    <row r="770" spans="1:5">
      <c r="A770" s="354" t="s">
        <v>1827</v>
      </c>
      <c r="B770" s="356" t="s">
        <v>1804</v>
      </c>
      <c r="C770" s="357"/>
      <c r="D770" s="360" t="s">
        <v>54</v>
      </c>
      <c r="E770" s="289" t="s">
        <v>1445</v>
      </c>
    </row>
    <row r="771" spans="1:5">
      <c r="A771" s="355"/>
      <c r="B771" s="358"/>
      <c r="C771" s="359"/>
      <c r="D771" s="361"/>
      <c r="E771" s="290" t="s">
        <v>1446</v>
      </c>
    </row>
    <row r="772" spans="1:5">
      <c r="A772" s="346" t="s">
        <v>1828</v>
      </c>
      <c r="B772" s="348" t="s">
        <v>1816</v>
      </c>
      <c r="C772" s="349"/>
      <c r="D772" s="352" t="s">
        <v>54</v>
      </c>
      <c r="E772" s="291" t="s">
        <v>1445</v>
      </c>
    </row>
    <row r="773" spans="1:5">
      <c r="A773" s="347"/>
      <c r="B773" s="350"/>
      <c r="C773" s="351"/>
      <c r="D773" s="353"/>
      <c r="E773" s="292" t="s">
        <v>1446</v>
      </c>
    </row>
    <row r="774" spans="1:5">
      <c r="A774" s="354" t="s">
        <v>1816</v>
      </c>
      <c r="B774" s="356"/>
      <c r="C774" s="357"/>
      <c r="D774" s="360" t="s">
        <v>54</v>
      </c>
      <c r="E774" s="289" t="s">
        <v>1445</v>
      </c>
    </row>
    <row r="775" spans="1:5">
      <c r="A775" s="355"/>
      <c r="B775" s="358"/>
      <c r="C775" s="359"/>
      <c r="D775" s="361"/>
      <c r="E775" s="290" t="s">
        <v>1446</v>
      </c>
    </row>
    <row r="776" spans="1:5">
      <c r="A776" s="287" t="s">
        <v>1829</v>
      </c>
      <c r="B776" s="335"/>
      <c r="C776" s="336"/>
      <c r="D776" s="277" t="s">
        <v>54</v>
      </c>
      <c r="E776" s="288"/>
    </row>
    <row r="777" spans="1:5">
      <c r="A777" s="354" t="s">
        <v>1830</v>
      </c>
      <c r="B777" s="356" t="s">
        <v>1698</v>
      </c>
      <c r="C777" s="357"/>
      <c r="D777" s="360" t="s">
        <v>54</v>
      </c>
      <c r="E777" s="289" t="s">
        <v>1445</v>
      </c>
    </row>
    <row r="778" spans="1:5">
      <c r="A778" s="355"/>
      <c r="B778" s="358"/>
      <c r="C778" s="359"/>
      <c r="D778" s="361"/>
      <c r="E778" s="290" t="s">
        <v>1446</v>
      </c>
    </row>
    <row r="779" spans="1:5">
      <c r="A779" s="346" t="s">
        <v>1831</v>
      </c>
      <c r="B779" s="348" t="s">
        <v>1816</v>
      </c>
      <c r="C779" s="349"/>
      <c r="D779" s="352" t="s">
        <v>54</v>
      </c>
      <c r="E779" s="291" t="s">
        <v>1445</v>
      </c>
    </row>
    <row r="780" spans="1:5">
      <c r="A780" s="347"/>
      <c r="B780" s="350"/>
      <c r="C780" s="351"/>
      <c r="D780" s="353"/>
      <c r="E780" s="292" t="s">
        <v>1446</v>
      </c>
    </row>
    <row r="781" spans="1:5">
      <c r="A781" s="354" t="s">
        <v>1832</v>
      </c>
      <c r="B781" s="356" t="s">
        <v>1796</v>
      </c>
      <c r="C781" s="357"/>
      <c r="D781" s="360" t="s">
        <v>54</v>
      </c>
      <c r="E781" s="289" t="s">
        <v>1445</v>
      </c>
    </row>
    <row r="782" spans="1:5">
      <c r="A782" s="355"/>
      <c r="B782" s="358"/>
      <c r="C782" s="359"/>
      <c r="D782" s="361"/>
      <c r="E782" s="290" t="s">
        <v>1446</v>
      </c>
    </row>
    <row r="783" spans="1:5">
      <c r="A783" s="346" t="s">
        <v>1833</v>
      </c>
      <c r="B783" s="348" t="s">
        <v>1816</v>
      </c>
      <c r="C783" s="349"/>
      <c r="D783" s="352" t="s">
        <v>54</v>
      </c>
      <c r="E783" s="291" t="s">
        <v>1445</v>
      </c>
    </row>
    <row r="784" spans="1:5">
      <c r="A784" s="347"/>
      <c r="B784" s="350"/>
      <c r="C784" s="351"/>
      <c r="D784" s="353"/>
      <c r="E784" s="292" t="s">
        <v>1446</v>
      </c>
    </row>
    <row r="785" spans="1:5">
      <c r="A785" s="354" t="s">
        <v>1834</v>
      </c>
      <c r="B785" s="356" t="s">
        <v>1736</v>
      </c>
      <c r="C785" s="357"/>
      <c r="D785" s="360" t="s">
        <v>54</v>
      </c>
      <c r="E785" s="289" t="s">
        <v>1445</v>
      </c>
    </row>
    <row r="786" spans="1:5">
      <c r="A786" s="355"/>
      <c r="B786" s="358"/>
      <c r="C786" s="359"/>
      <c r="D786" s="361"/>
      <c r="E786" s="290" t="s">
        <v>1446</v>
      </c>
    </row>
    <row r="787" spans="1:5">
      <c r="A787" s="346" t="s">
        <v>1835</v>
      </c>
      <c r="B787" s="348" t="s">
        <v>1736</v>
      </c>
      <c r="C787" s="349"/>
      <c r="D787" s="352" t="s">
        <v>54</v>
      </c>
      <c r="E787" s="291" t="s">
        <v>1445</v>
      </c>
    </row>
    <row r="788" spans="1:5">
      <c r="A788" s="347"/>
      <c r="B788" s="350"/>
      <c r="C788" s="351"/>
      <c r="D788" s="353"/>
      <c r="E788" s="292" t="s">
        <v>1446</v>
      </c>
    </row>
    <row r="789" spans="1:5">
      <c r="A789" s="354" t="s">
        <v>1796</v>
      </c>
      <c r="B789" s="356"/>
      <c r="C789" s="357"/>
      <c r="D789" s="360" t="s">
        <v>54</v>
      </c>
      <c r="E789" s="289" t="s">
        <v>1445</v>
      </c>
    </row>
    <row r="790" spans="1:5">
      <c r="A790" s="355"/>
      <c r="B790" s="358"/>
      <c r="C790" s="359"/>
      <c r="D790" s="361"/>
      <c r="E790" s="290" t="s">
        <v>1446</v>
      </c>
    </row>
    <row r="791" spans="1:5">
      <c r="A791" s="346" t="s">
        <v>1836</v>
      </c>
      <c r="B791" s="348"/>
      <c r="C791" s="349"/>
      <c r="D791" s="352" t="s">
        <v>55</v>
      </c>
      <c r="E791" s="291" t="s">
        <v>1445</v>
      </c>
    </row>
    <row r="792" spans="1:5">
      <c r="A792" s="347"/>
      <c r="B792" s="350"/>
      <c r="C792" s="351"/>
      <c r="D792" s="353"/>
      <c r="E792" s="292" t="s">
        <v>1446</v>
      </c>
    </row>
    <row r="793" spans="1:5">
      <c r="A793" s="354" t="s">
        <v>1837</v>
      </c>
      <c r="B793" s="356"/>
      <c r="C793" s="357"/>
      <c r="D793" s="360" t="s">
        <v>55</v>
      </c>
      <c r="E793" s="289" t="s">
        <v>1445</v>
      </c>
    </row>
    <row r="794" spans="1:5">
      <c r="A794" s="355"/>
      <c r="B794" s="358"/>
      <c r="C794" s="359"/>
      <c r="D794" s="361"/>
      <c r="E794" s="290" t="s">
        <v>1446</v>
      </c>
    </row>
    <row r="795" spans="1:5">
      <c r="A795" s="346" t="s">
        <v>1838</v>
      </c>
      <c r="B795" s="348"/>
      <c r="C795" s="349"/>
      <c r="D795" s="352" t="s">
        <v>55</v>
      </c>
      <c r="E795" s="291" t="s">
        <v>1445</v>
      </c>
    </row>
    <row r="796" spans="1:5">
      <c r="A796" s="347"/>
      <c r="B796" s="350"/>
      <c r="C796" s="351"/>
      <c r="D796" s="353"/>
      <c r="E796" s="292" t="s">
        <v>1446</v>
      </c>
    </row>
    <row r="797" spans="1:5">
      <c r="A797" s="354" t="s">
        <v>1839</v>
      </c>
      <c r="B797" s="356"/>
      <c r="C797" s="357"/>
      <c r="D797" s="360" t="s">
        <v>55</v>
      </c>
      <c r="E797" s="289" t="s">
        <v>1445</v>
      </c>
    </row>
    <row r="798" spans="1:5">
      <c r="A798" s="355"/>
      <c r="B798" s="358"/>
      <c r="C798" s="359"/>
      <c r="D798" s="361"/>
      <c r="E798" s="290" t="s">
        <v>1446</v>
      </c>
    </row>
    <row r="799" spans="1:5">
      <c r="A799" s="346" t="s">
        <v>1840</v>
      </c>
      <c r="B799" s="348"/>
      <c r="C799" s="349"/>
      <c r="D799" s="352" t="s">
        <v>55</v>
      </c>
      <c r="E799" s="291" t="s">
        <v>1445</v>
      </c>
    </row>
    <row r="800" spans="1:5">
      <c r="A800" s="347"/>
      <c r="B800" s="350"/>
      <c r="C800" s="351"/>
      <c r="D800" s="353"/>
      <c r="E800" s="292" t="s">
        <v>1446</v>
      </c>
    </row>
    <row r="801" spans="1:5">
      <c r="A801" s="354" t="s">
        <v>1841</v>
      </c>
      <c r="B801" s="356"/>
      <c r="C801" s="357"/>
      <c r="D801" s="360" t="s">
        <v>55</v>
      </c>
      <c r="E801" s="289" t="s">
        <v>1445</v>
      </c>
    </row>
    <row r="802" spans="1:5">
      <c r="A802" s="355"/>
      <c r="B802" s="358"/>
      <c r="C802" s="359"/>
      <c r="D802" s="361"/>
      <c r="E802" s="290" t="s">
        <v>1446</v>
      </c>
    </row>
    <row r="803" spans="1:5">
      <c r="A803" s="346" t="s">
        <v>1842</v>
      </c>
      <c r="B803" s="348"/>
      <c r="C803" s="349"/>
      <c r="D803" s="352" t="s">
        <v>55</v>
      </c>
      <c r="E803" s="291" t="s">
        <v>1445</v>
      </c>
    </row>
    <row r="804" spans="1:5">
      <c r="A804" s="347"/>
      <c r="B804" s="350"/>
      <c r="C804" s="351"/>
      <c r="D804" s="353"/>
      <c r="E804" s="292" t="s">
        <v>1446</v>
      </c>
    </row>
    <row r="805" spans="1:5">
      <c r="A805" s="354" t="s">
        <v>1843</v>
      </c>
      <c r="B805" s="356"/>
      <c r="C805" s="357"/>
      <c r="D805" s="360" t="s">
        <v>55</v>
      </c>
      <c r="E805" s="289" t="s">
        <v>1445</v>
      </c>
    </row>
    <row r="806" spans="1:5">
      <c r="A806" s="355"/>
      <c r="B806" s="358"/>
      <c r="C806" s="359"/>
      <c r="D806" s="361"/>
      <c r="E806" s="290" t="s">
        <v>1446</v>
      </c>
    </row>
    <row r="807" spans="1:5">
      <c r="A807" s="346" t="s">
        <v>1844</v>
      </c>
      <c r="B807" s="348"/>
      <c r="C807" s="349"/>
      <c r="D807" s="352" t="s">
        <v>55</v>
      </c>
      <c r="E807" s="291" t="s">
        <v>1445</v>
      </c>
    </row>
    <row r="808" spans="1:5">
      <c r="A808" s="347"/>
      <c r="B808" s="350"/>
      <c r="C808" s="351"/>
      <c r="D808" s="353"/>
      <c r="E808" s="292" t="s">
        <v>1446</v>
      </c>
    </row>
    <row r="809" spans="1:5">
      <c r="A809" s="354" t="s">
        <v>1845</v>
      </c>
      <c r="B809" s="356"/>
      <c r="C809" s="357"/>
      <c r="D809" s="360" t="s">
        <v>55</v>
      </c>
      <c r="E809" s="289" t="s">
        <v>1445</v>
      </c>
    </row>
    <row r="810" spans="1:5">
      <c r="A810" s="355"/>
      <c r="B810" s="358"/>
      <c r="C810" s="359"/>
      <c r="D810" s="361"/>
      <c r="E810" s="290" t="s">
        <v>1446</v>
      </c>
    </row>
    <row r="811" spans="1:5">
      <c r="A811" s="346" t="s">
        <v>1846</v>
      </c>
      <c r="B811" s="348"/>
      <c r="C811" s="349"/>
      <c r="D811" s="352" t="s">
        <v>55</v>
      </c>
      <c r="E811" s="291" t="s">
        <v>1445</v>
      </c>
    </row>
    <row r="812" spans="1:5">
      <c r="A812" s="347"/>
      <c r="B812" s="350"/>
      <c r="C812" s="351"/>
      <c r="D812" s="353"/>
      <c r="E812" s="292" t="s">
        <v>1446</v>
      </c>
    </row>
    <row r="813" spans="1:5">
      <c r="A813" s="354" t="s">
        <v>1847</v>
      </c>
      <c r="B813" s="356"/>
      <c r="C813" s="357"/>
      <c r="D813" s="360" t="s">
        <v>55</v>
      </c>
      <c r="E813" s="289" t="s">
        <v>1445</v>
      </c>
    </row>
    <row r="814" spans="1:5">
      <c r="A814" s="355"/>
      <c r="B814" s="358"/>
      <c r="C814" s="359"/>
      <c r="D814" s="361"/>
      <c r="E814" s="290" t="s">
        <v>1446</v>
      </c>
    </row>
    <row r="815" spans="1:5">
      <c r="A815" s="346" t="s">
        <v>1848</v>
      </c>
      <c r="B815" s="348"/>
      <c r="C815" s="349"/>
      <c r="D815" s="352" t="s">
        <v>55</v>
      </c>
      <c r="E815" s="291" t="s">
        <v>1445</v>
      </c>
    </row>
    <row r="816" spans="1:5">
      <c r="A816" s="347"/>
      <c r="B816" s="350"/>
      <c r="C816" s="351"/>
      <c r="D816" s="353"/>
      <c r="E816" s="292" t="s">
        <v>1446</v>
      </c>
    </row>
    <row r="817" spans="1:5">
      <c r="A817" s="354" t="s">
        <v>1849</v>
      </c>
      <c r="B817" s="356"/>
      <c r="C817" s="357"/>
      <c r="D817" s="360" t="s">
        <v>55</v>
      </c>
      <c r="E817" s="289" t="s">
        <v>1445</v>
      </c>
    </row>
    <row r="818" spans="1:5">
      <c r="A818" s="355"/>
      <c r="B818" s="358"/>
      <c r="C818" s="359"/>
      <c r="D818" s="361"/>
      <c r="E818" s="290" t="s">
        <v>1446</v>
      </c>
    </row>
    <row r="819" spans="1:5">
      <c r="A819" s="346" t="s">
        <v>1850</v>
      </c>
      <c r="B819" s="348"/>
      <c r="C819" s="349"/>
      <c r="D819" s="352" t="s">
        <v>55</v>
      </c>
      <c r="E819" s="291" t="s">
        <v>1445</v>
      </c>
    </row>
    <row r="820" spans="1:5">
      <c r="A820" s="347"/>
      <c r="B820" s="350"/>
      <c r="C820" s="351"/>
      <c r="D820" s="353"/>
      <c r="E820" s="292" t="s">
        <v>1446</v>
      </c>
    </row>
    <row r="821" spans="1:5">
      <c r="A821" s="354" t="s">
        <v>1851</v>
      </c>
      <c r="B821" s="356"/>
      <c r="C821" s="357"/>
      <c r="D821" s="360" t="s">
        <v>55</v>
      </c>
      <c r="E821" s="289" t="s">
        <v>1445</v>
      </c>
    </row>
    <row r="822" spans="1:5">
      <c r="A822" s="355"/>
      <c r="B822" s="358"/>
      <c r="C822" s="359"/>
      <c r="D822" s="361"/>
      <c r="E822" s="290" t="s">
        <v>1446</v>
      </c>
    </row>
    <row r="823" spans="1:5">
      <c r="A823" s="346" t="s">
        <v>1852</v>
      </c>
      <c r="B823" s="348"/>
      <c r="C823" s="349"/>
      <c r="D823" s="352" t="s">
        <v>55</v>
      </c>
      <c r="E823" s="291" t="s">
        <v>1445</v>
      </c>
    </row>
    <row r="824" spans="1:5">
      <c r="A824" s="347"/>
      <c r="B824" s="350"/>
      <c r="C824" s="351"/>
      <c r="D824" s="353"/>
      <c r="E824" s="292" t="s">
        <v>1446</v>
      </c>
    </row>
    <row r="825" spans="1:5">
      <c r="A825" s="354" t="s">
        <v>1853</v>
      </c>
      <c r="B825" s="356"/>
      <c r="C825" s="357"/>
      <c r="D825" s="360" t="s">
        <v>55</v>
      </c>
      <c r="E825" s="289" t="s">
        <v>1445</v>
      </c>
    </row>
    <row r="826" spans="1:5">
      <c r="A826" s="355"/>
      <c r="B826" s="358"/>
      <c r="C826" s="359"/>
      <c r="D826" s="361"/>
      <c r="E826" s="290" t="s">
        <v>1446</v>
      </c>
    </row>
    <row r="827" spans="1:5">
      <c r="A827" s="346" t="s">
        <v>1854</v>
      </c>
      <c r="B827" s="348" t="s">
        <v>1855</v>
      </c>
      <c r="C827" s="349"/>
      <c r="D827" s="352" t="s">
        <v>55</v>
      </c>
      <c r="E827" s="291" t="s">
        <v>1445</v>
      </c>
    </row>
    <row r="828" spans="1:5">
      <c r="A828" s="347"/>
      <c r="B828" s="350"/>
      <c r="C828" s="351"/>
      <c r="D828" s="353"/>
      <c r="E828" s="292" t="s">
        <v>1446</v>
      </c>
    </row>
    <row r="829" spans="1:5">
      <c r="A829" s="354" t="s">
        <v>1856</v>
      </c>
      <c r="B829" s="356" t="s">
        <v>1855</v>
      </c>
      <c r="C829" s="357"/>
      <c r="D829" s="360" t="s">
        <v>55</v>
      </c>
      <c r="E829" s="289" t="s">
        <v>1445</v>
      </c>
    </row>
    <row r="830" spans="1:5">
      <c r="A830" s="355"/>
      <c r="B830" s="358"/>
      <c r="C830" s="359"/>
      <c r="D830" s="361"/>
      <c r="E830" s="290" t="s">
        <v>1446</v>
      </c>
    </row>
    <row r="831" spans="1:5">
      <c r="A831" s="346" t="s">
        <v>1857</v>
      </c>
      <c r="B831" s="348" t="s">
        <v>1855</v>
      </c>
      <c r="C831" s="349"/>
      <c r="D831" s="352" t="s">
        <v>55</v>
      </c>
      <c r="E831" s="291" t="s">
        <v>1445</v>
      </c>
    </row>
    <row r="832" spans="1:5">
      <c r="A832" s="347"/>
      <c r="B832" s="350"/>
      <c r="C832" s="351"/>
      <c r="D832" s="353"/>
      <c r="E832" s="292" t="s">
        <v>1446</v>
      </c>
    </row>
    <row r="833" spans="1:5">
      <c r="A833" s="354" t="s">
        <v>1858</v>
      </c>
      <c r="B833" s="356" t="s">
        <v>1855</v>
      </c>
      <c r="C833" s="357"/>
      <c r="D833" s="360" t="s">
        <v>55</v>
      </c>
      <c r="E833" s="289" t="s">
        <v>1445</v>
      </c>
    </row>
    <row r="834" spans="1:5">
      <c r="A834" s="355"/>
      <c r="B834" s="358"/>
      <c r="C834" s="359"/>
      <c r="D834" s="361"/>
      <c r="E834" s="290" t="s">
        <v>1446</v>
      </c>
    </row>
    <row r="835" spans="1:5">
      <c r="A835" s="346" t="s">
        <v>1859</v>
      </c>
      <c r="B835" s="348" t="s">
        <v>1855</v>
      </c>
      <c r="C835" s="349"/>
      <c r="D835" s="352" t="s">
        <v>55</v>
      </c>
      <c r="E835" s="291" t="s">
        <v>1445</v>
      </c>
    </row>
    <row r="836" spans="1:5">
      <c r="A836" s="347"/>
      <c r="B836" s="350"/>
      <c r="C836" s="351"/>
      <c r="D836" s="353"/>
      <c r="E836" s="292" t="s">
        <v>1446</v>
      </c>
    </row>
    <row r="837" spans="1:5">
      <c r="A837" s="354" t="s">
        <v>1860</v>
      </c>
      <c r="B837" s="356" t="s">
        <v>1855</v>
      </c>
      <c r="C837" s="357"/>
      <c r="D837" s="360" t="s">
        <v>55</v>
      </c>
      <c r="E837" s="289" t="s">
        <v>1445</v>
      </c>
    </row>
    <row r="838" spans="1:5">
      <c r="A838" s="355"/>
      <c r="B838" s="358"/>
      <c r="C838" s="359"/>
      <c r="D838" s="361"/>
      <c r="E838" s="290" t="s">
        <v>1446</v>
      </c>
    </row>
    <row r="839" spans="1:5">
      <c r="A839" s="346" t="s">
        <v>1861</v>
      </c>
      <c r="B839" s="348" t="s">
        <v>1855</v>
      </c>
      <c r="C839" s="349"/>
      <c r="D839" s="352" t="s">
        <v>55</v>
      </c>
      <c r="E839" s="291" t="s">
        <v>1445</v>
      </c>
    </row>
    <row r="840" spans="1:5">
      <c r="A840" s="347"/>
      <c r="B840" s="350"/>
      <c r="C840" s="351"/>
      <c r="D840" s="353"/>
      <c r="E840" s="292" t="s">
        <v>1446</v>
      </c>
    </row>
    <row r="841" spans="1:5">
      <c r="A841" s="354" t="s">
        <v>1862</v>
      </c>
      <c r="B841" s="356" t="s">
        <v>1855</v>
      </c>
      <c r="C841" s="357"/>
      <c r="D841" s="360" t="s">
        <v>55</v>
      </c>
      <c r="E841" s="289" t="s">
        <v>1445</v>
      </c>
    </row>
    <row r="842" spans="1:5">
      <c r="A842" s="355"/>
      <c r="B842" s="358"/>
      <c r="C842" s="359"/>
      <c r="D842" s="361"/>
      <c r="E842" s="290" t="s">
        <v>1446</v>
      </c>
    </row>
    <row r="843" spans="1:5">
      <c r="A843" s="346" t="s">
        <v>1863</v>
      </c>
      <c r="B843" s="348" t="s">
        <v>1855</v>
      </c>
      <c r="C843" s="349"/>
      <c r="D843" s="352" t="s">
        <v>55</v>
      </c>
      <c r="E843" s="291" t="s">
        <v>1445</v>
      </c>
    </row>
    <row r="844" spans="1:5">
      <c r="A844" s="347"/>
      <c r="B844" s="350"/>
      <c r="C844" s="351"/>
      <c r="D844" s="353"/>
      <c r="E844" s="292" t="s">
        <v>1446</v>
      </c>
    </row>
    <row r="845" spans="1:5">
      <c r="A845" s="354" t="s">
        <v>1864</v>
      </c>
      <c r="B845" s="356" t="s">
        <v>1855</v>
      </c>
      <c r="C845" s="357"/>
      <c r="D845" s="360" t="s">
        <v>55</v>
      </c>
      <c r="E845" s="289" t="s">
        <v>1445</v>
      </c>
    </row>
    <row r="846" spans="1:5">
      <c r="A846" s="355"/>
      <c r="B846" s="358"/>
      <c r="C846" s="359"/>
      <c r="D846" s="361"/>
      <c r="E846" s="290" t="s">
        <v>1446</v>
      </c>
    </row>
    <row r="847" spans="1:5">
      <c r="A847" s="346" t="s">
        <v>1865</v>
      </c>
      <c r="B847" s="348" t="s">
        <v>1855</v>
      </c>
      <c r="C847" s="349"/>
      <c r="D847" s="352" t="s">
        <v>55</v>
      </c>
      <c r="E847" s="291" t="s">
        <v>1445</v>
      </c>
    </row>
    <row r="848" spans="1:5">
      <c r="A848" s="347"/>
      <c r="B848" s="350"/>
      <c r="C848" s="351"/>
      <c r="D848" s="353"/>
      <c r="E848" s="292" t="s">
        <v>1446</v>
      </c>
    </row>
    <row r="849" spans="1:5">
      <c r="A849" s="354" t="s">
        <v>1866</v>
      </c>
      <c r="B849" s="356" t="s">
        <v>1855</v>
      </c>
      <c r="C849" s="357"/>
      <c r="D849" s="360" t="s">
        <v>55</v>
      </c>
      <c r="E849" s="289" t="s">
        <v>1445</v>
      </c>
    </row>
    <row r="850" spans="1:5">
      <c r="A850" s="355"/>
      <c r="B850" s="358"/>
      <c r="C850" s="359"/>
      <c r="D850" s="361"/>
      <c r="E850" s="290" t="s">
        <v>1446</v>
      </c>
    </row>
    <row r="851" spans="1:5">
      <c r="A851" s="346" t="s">
        <v>1564</v>
      </c>
      <c r="B851" s="348" t="s">
        <v>1855</v>
      </c>
      <c r="C851" s="349"/>
      <c r="D851" s="352" t="s">
        <v>55</v>
      </c>
      <c r="E851" s="291" t="s">
        <v>1445</v>
      </c>
    </row>
    <row r="852" spans="1:5">
      <c r="A852" s="347"/>
      <c r="B852" s="350"/>
      <c r="C852" s="351"/>
      <c r="D852" s="353"/>
      <c r="E852" s="292" t="s">
        <v>1446</v>
      </c>
    </row>
    <row r="853" spans="1:5">
      <c r="A853" s="354" t="s">
        <v>1867</v>
      </c>
      <c r="B853" s="356" t="s">
        <v>1855</v>
      </c>
      <c r="C853" s="357"/>
      <c r="D853" s="360" t="s">
        <v>55</v>
      </c>
      <c r="E853" s="289" t="s">
        <v>1445</v>
      </c>
    </row>
    <row r="854" spans="1:5">
      <c r="A854" s="355"/>
      <c r="B854" s="358"/>
      <c r="C854" s="359"/>
      <c r="D854" s="361"/>
      <c r="E854" s="290" t="s">
        <v>1446</v>
      </c>
    </row>
    <row r="855" spans="1:5">
      <c r="A855" s="346" t="s">
        <v>1868</v>
      </c>
      <c r="B855" s="348" t="s">
        <v>1855</v>
      </c>
      <c r="C855" s="349"/>
      <c r="D855" s="352" t="s">
        <v>55</v>
      </c>
      <c r="E855" s="291" t="s">
        <v>1445</v>
      </c>
    </row>
    <row r="856" spans="1:5">
      <c r="A856" s="347"/>
      <c r="B856" s="350"/>
      <c r="C856" s="351"/>
      <c r="D856" s="353"/>
      <c r="E856" s="292" t="s">
        <v>1446</v>
      </c>
    </row>
    <row r="857" spans="1:5">
      <c r="A857" s="354" t="s">
        <v>1869</v>
      </c>
      <c r="B857" s="356" t="s">
        <v>1855</v>
      </c>
      <c r="C857" s="357"/>
      <c r="D857" s="360" t="s">
        <v>55</v>
      </c>
      <c r="E857" s="289" t="s">
        <v>1445</v>
      </c>
    </row>
    <row r="858" spans="1:5">
      <c r="A858" s="355"/>
      <c r="B858" s="358"/>
      <c r="C858" s="359"/>
      <c r="D858" s="361"/>
      <c r="E858" s="290" t="s">
        <v>1446</v>
      </c>
    </row>
    <row r="859" spans="1:5">
      <c r="A859" s="346" t="s">
        <v>1870</v>
      </c>
      <c r="B859" s="348" t="s">
        <v>1855</v>
      </c>
      <c r="C859" s="349"/>
      <c r="D859" s="352" t="s">
        <v>55</v>
      </c>
      <c r="E859" s="291" t="s">
        <v>1445</v>
      </c>
    </row>
    <row r="860" spans="1:5">
      <c r="A860" s="347"/>
      <c r="B860" s="350"/>
      <c r="C860" s="351"/>
      <c r="D860" s="353"/>
      <c r="E860" s="292" t="s">
        <v>1446</v>
      </c>
    </row>
    <row r="861" spans="1:5">
      <c r="A861" s="354" t="s">
        <v>1871</v>
      </c>
      <c r="B861" s="356" t="s">
        <v>1855</v>
      </c>
      <c r="C861" s="357"/>
      <c r="D861" s="360" t="s">
        <v>55</v>
      </c>
      <c r="E861" s="289" t="s">
        <v>1445</v>
      </c>
    </row>
    <row r="862" spans="1:5">
      <c r="A862" s="355"/>
      <c r="B862" s="358"/>
      <c r="C862" s="359"/>
      <c r="D862" s="361"/>
      <c r="E862" s="290" t="s">
        <v>1446</v>
      </c>
    </row>
    <row r="863" spans="1:5">
      <c r="A863" s="346" t="s">
        <v>1872</v>
      </c>
      <c r="B863" s="348" t="s">
        <v>1855</v>
      </c>
      <c r="C863" s="349"/>
      <c r="D863" s="352" t="s">
        <v>55</v>
      </c>
      <c r="E863" s="291" t="s">
        <v>1445</v>
      </c>
    </row>
    <row r="864" spans="1:5">
      <c r="A864" s="347"/>
      <c r="B864" s="350"/>
      <c r="C864" s="351"/>
      <c r="D864" s="353"/>
      <c r="E864" s="292" t="s">
        <v>1446</v>
      </c>
    </row>
    <row r="865" spans="1:5">
      <c r="A865" s="354" t="s">
        <v>1873</v>
      </c>
      <c r="B865" s="356" t="s">
        <v>1855</v>
      </c>
      <c r="C865" s="357"/>
      <c r="D865" s="360" t="s">
        <v>55</v>
      </c>
      <c r="E865" s="289" t="s">
        <v>1445</v>
      </c>
    </row>
    <row r="866" spans="1:5">
      <c r="A866" s="355"/>
      <c r="B866" s="358"/>
      <c r="C866" s="359"/>
      <c r="D866" s="361"/>
      <c r="E866" s="290" t="s">
        <v>1446</v>
      </c>
    </row>
    <row r="867" spans="1:5">
      <c r="A867" s="346" t="s">
        <v>1874</v>
      </c>
      <c r="B867" s="348" t="s">
        <v>1855</v>
      </c>
      <c r="C867" s="349"/>
      <c r="D867" s="352" t="s">
        <v>55</v>
      </c>
      <c r="E867" s="291" t="s">
        <v>1445</v>
      </c>
    </row>
    <row r="868" spans="1:5">
      <c r="A868" s="347"/>
      <c r="B868" s="350"/>
      <c r="C868" s="351"/>
      <c r="D868" s="353"/>
      <c r="E868" s="292" t="s">
        <v>1446</v>
      </c>
    </row>
    <row r="869" spans="1:5">
      <c r="A869" s="354" t="s">
        <v>1875</v>
      </c>
      <c r="B869" s="356" t="s">
        <v>1855</v>
      </c>
      <c r="C869" s="357"/>
      <c r="D869" s="360" t="s">
        <v>55</v>
      </c>
      <c r="E869" s="289" t="s">
        <v>1445</v>
      </c>
    </row>
    <row r="870" spans="1:5">
      <c r="A870" s="355"/>
      <c r="B870" s="358"/>
      <c r="C870" s="359"/>
      <c r="D870" s="361"/>
      <c r="E870" s="290" t="s">
        <v>1446</v>
      </c>
    </row>
    <row r="871" spans="1:5">
      <c r="A871" s="346" t="s">
        <v>1876</v>
      </c>
      <c r="B871" s="348" t="s">
        <v>1877</v>
      </c>
      <c r="C871" s="349"/>
      <c r="D871" s="352" t="s">
        <v>55</v>
      </c>
      <c r="E871" s="291" t="s">
        <v>1445</v>
      </c>
    </row>
    <row r="872" spans="1:5">
      <c r="A872" s="347"/>
      <c r="B872" s="350"/>
      <c r="C872" s="351"/>
      <c r="D872" s="353"/>
      <c r="E872" s="292" t="s">
        <v>1446</v>
      </c>
    </row>
    <row r="873" spans="1:5">
      <c r="A873" s="354" t="s">
        <v>1878</v>
      </c>
      <c r="B873" s="356" t="s">
        <v>1877</v>
      </c>
      <c r="C873" s="357"/>
      <c r="D873" s="360" t="s">
        <v>55</v>
      </c>
      <c r="E873" s="289" t="s">
        <v>1445</v>
      </c>
    </row>
    <row r="874" spans="1:5">
      <c r="A874" s="355"/>
      <c r="B874" s="358"/>
      <c r="C874" s="359"/>
      <c r="D874" s="361"/>
      <c r="E874" s="290" t="s">
        <v>1446</v>
      </c>
    </row>
    <row r="875" spans="1:5">
      <c r="A875" s="346" t="s">
        <v>1879</v>
      </c>
      <c r="B875" s="348" t="s">
        <v>1877</v>
      </c>
      <c r="C875" s="349"/>
      <c r="D875" s="352" t="s">
        <v>55</v>
      </c>
      <c r="E875" s="291" t="s">
        <v>1445</v>
      </c>
    </row>
    <row r="876" spans="1:5">
      <c r="A876" s="347"/>
      <c r="B876" s="350"/>
      <c r="C876" s="351"/>
      <c r="D876" s="353"/>
      <c r="E876" s="292" t="s">
        <v>1446</v>
      </c>
    </row>
    <row r="877" spans="1:5">
      <c r="A877" s="354" t="s">
        <v>1880</v>
      </c>
      <c r="B877" s="356" t="s">
        <v>1877</v>
      </c>
      <c r="C877" s="357"/>
      <c r="D877" s="360" t="s">
        <v>55</v>
      </c>
      <c r="E877" s="289" t="s">
        <v>1445</v>
      </c>
    </row>
    <row r="878" spans="1:5">
      <c r="A878" s="355"/>
      <c r="B878" s="358"/>
      <c r="C878" s="359"/>
      <c r="D878" s="361"/>
      <c r="E878" s="290" t="s">
        <v>1446</v>
      </c>
    </row>
    <row r="879" spans="1:5">
      <c r="A879" s="346" t="s">
        <v>1881</v>
      </c>
      <c r="B879" s="348" t="s">
        <v>1877</v>
      </c>
      <c r="C879" s="349"/>
      <c r="D879" s="352" t="s">
        <v>55</v>
      </c>
      <c r="E879" s="291" t="s">
        <v>1445</v>
      </c>
    </row>
    <row r="880" spans="1:5">
      <c r="A880" s="347"/>
      <c r="B880" s="350"/>
      <c r="C880" s="351"/>
      <c r="D880" s="353"/>
      <c r="E880" s="292" t="s">
        <v>1446</v>
      </c>
    </row>
    <row r="881" spans="1:5">
      <c r="A881" s="354" t="s">
        <v>1882</v>
      </c>
      <c r="B881" s="356" t="s">
        <v>1883</v>
      </c>
      <c r="C881" s="357"/>
      <c r="D881" s="360" t="s">
        <v>55</v>
      </c>
      <c r="E881" s="289" t="s">
        <v>1445</v>
      </c>
    </row>
    <row r="882" spans="1:5">
      <c r="A882" s="355"/>
      <c r="B882" s="358"/>
      <c r="C882" s="359"/>
      <c r="D882" s="361"/>
      <c r="E882" s="290" t="s">
        <v>1446</v>
      </c>
    </row>
    <row r="883" spans="1:5">
      <c r="A883" s="346" t="s">
        <v>1884</v>
      </c>
      <c r="B883" s="348" t="s">
        <v>1883</v>
      </c>
      <c r="C883" s="349"/>
      <c r="D883" s="352" t="s">
        <v>55</v>
      </c>
      <c r="E883" s="291" t="s">
        <v>1445</v>
      </c>
    </row>
    <row r="884" spans="1:5">
      <c r="A884" s="347"/>
      <c r="B884" s="350"/>
      <c r="C884" s="351"/>
      <c r="D884" s="353"/>
      <c r="E884" s="292" t="s">
        <v>1446</v>
      </c>
    </row>
    <row r="885" spans="1:5">
      <c r="A885" s="354" t="s">
        <v>1885</v>
      </c>
      <c r="B885" s="356" t="s">
        <v>1883</v>
      </c>
      <c r="C885" s="357"/>
      <c r="D885" s="360" t="s">
        <v>55</v>
      </c>
      <c r="E885" s="289" t="s">
        <v>1445</v>
      </c>
    </row>
    <row r="886" spans="1:5">
      <c r="A886" s="355"/>
      <c r="B886" s="358"/>
      <c r="C886" s="359"/>
      <c r="D886" s="361"/>
      <c r="E886" s="290" t="s">
        <v>1446</v>
      </c>
    </row>
    <row r="887" spans="1:5">
      <c r="A887" s="346" t="s">
        <v>1886</v>
      </c>
      <c r="B887" s="348" t="s">
        <v>1883</v>
      </c>
      <c r="C887" s="349"/>
      <c r="D887" s="352" t="s">
        <v>55</v>
      </c>
      <c r="E887" s="291" t="s">
        <v>1445</v>
      </c>
    </row>
    <row r="888" spans="1:5">
      <c r="A888" s="347"/>
      <c r="B888" s="350"/>
      <c r="C888" s="351"/>
      <c r="D888" s="353"/>
      <c r="E888" s="292" t="s">
        <v>1446</v>
      </c>
    </row>
    <row r="889" spans="1:5">
      <c r="A889" s="354" t="s">
        <v>1887</v>
      </c>
      <c r="B889" s="356" t="s">
        <v>1888</v>
      </c>
      <c r="C889" s="357"/>
      <c r="D889" s="360" t="s">
        <v>55</v>
      </c>
      <c r="E889" s="289" t="s">
        <v>1445</v>
      </c>
    </row>
    <row r="890" spans="1:5">
      <c r="A890" s="355"/>
      <c r="B890" s="358"/>
      <c r="C890" s="359"/>
      <c r="D890" s="361"/>
      <c r="E890" s="290" t="s">
        <v>1446</v>
      </c>
    </row>
    <row r="891" spans="1:5">
      <c r="A891" s="346" t="s">
        <v>1889</v>
      </c>
      <c r="B891" s="348" t="s">
        <v>1888</v>
      </c>
      <c r="C891" s="349"/>
      <c r="D891" s="352" t="s">
        <v>55</v>
      </c>
      <c r="E891" s="291" t="s">
        <v>1445</v>
      </c>
    </row>
    <row r="892" spans="1:5">
      <c r="A892" s="347"/>
      <c r="B892" s="350"/>
      <c r="C892" s="351"/>
      <c r="D892" s="353"/>
      <c r="E892" s="292" t="s">
        <v>1446</v>
      </c>
    </row>
    <row r="893" spans="1:5">
      <c r="A893" s="354" t="s">
        <v>1890</v>
      </c>
      <c r="B893" s="356" t="s">
        <v>1888</v>
      </c>
      <c r="C893" s="357"/>
      <c r="D893" s="360" t="s">
        <v>55</v>
      </c>
      <c r="E893" s="289" t="s">
        <v>1445</v>
      </c>
    </row>
    <row r="894" spans="1:5">
      <c r="A894" s="355"/>
      <c r="B894" s="358"/>
      <c r="C894" s="359"/>
      <c r="D894" s="361"/>
      <c r="E894" s="290" t="s">
        <v>1446</v>
      </c>
    </row>
    <row r="895" spans="1:5">
      <c r="A895" s="346" t="s">
        <v>1891</v>
      </c>
      <c r="B895" s="348" t="s">
        <v>1888</v>
      </c>
      <c r="C895" s="349"/>
      <c r="D895" s="352" t="s">
        <v>55</v>
      </c>
      <c r="E895" s="291" t="s">
        <v>1445</v>
      </c>
    </row>
    <row r="896" spans="1:5">
      <c r="A896" s="347"/>
      <c r="B896" s="350"/>
      <c r="C896" s="351"/>
      <c r="D896" s="353"/>
      <c r="E896" s="292" t="s">
        <v>1446</v>
      </c>
    </row>
    <row r="897" spans="1:5">
      <c r="A897" s="354" t="s">
        <v>1892</v>
      </c>
      <c r="B897" s="356" t="s">
        <v>1888</v>
      </c>
      <c r="C897" s="357"/>
      <c r="D897" s="360" t="s">
        <v>55</v>
      </c>
      <c r="E897" s="289" t="s">
        <v>1445</v>
      </c>
    </row>
    <row r="898" spans="1:5">
      <c r="A898" s="355"/>
      <c r="B898" s="358"/>
      <c r="C898" s="359"/>
      <c r="D898" s="361"/>
      <c r="E898" s="290" t="s">
        <v>1446</v>
      </c>
    </row>
    <row r="899" spans="1:5">
      <c r="A899" s="346" t="s">
        <v>1893</v>
      </c>
      <c r="B899" s="348" t="s">
        <v>1888</v>
      </c>
      <c r="C899" s="349"/>
      <c r="D899" s="352" t="s">
        <v>55</v>
      </c>
      <c r="E899" s="291" t="s">
        <v>1445</v>
      </c>
    </row>
    <row r="900" spans="1:5">
      <c r="A900" s="347"/>
      <c r="B900" s="350"/>
      <c r="C900" s="351"/>
      <c r="D900" s="353"/>
      <c r="E900" s="292" t="s">
        <v>1446</v>
      </c>
    </row>
    <row r="901" spans="1:5">
      <c r="A901" s="354" t="s">
        <v>1894</v>
      </c>
      <c r="B901" s="356" t="s">
        <v>1888</v>
      </c>
      <c r="C901" s="357"/>
      <c r="D901" s="360" t="s">
        <v>55</v>
      </c>
      <c r="E901" s="289" t="s">
        <v>1445</v>
      </c>
    </row>
    <row r="902" spans="1:5">
      <c r="A902" s="355"/>
      <c r="B902" s="358"/>
      <c r="C902" s="359"/>
      <c r="D902" s="361"/>
      <c r="E902" s="290" t="s">
        <v>1446</v>
      </c>
    </row>
    <row r="903" spans="1:5">
      <c r="A903" s="346" t="s">
        <v>1554</v>
      </c>
      <c r="B903" s="348" t="s">
        <v>1888</v>
      </c>
      <c r="C903" s="349"/>
      <c r="D903" s="352" t="s">
        <v>55</v>
      </c>
      <c r="E903" s="291" t="s">
        <v>1445</v>
      </c>
    </row>
    <row r="904" spans="1:5">
      <c r="A904" s="347"/>
      <c r="B904" s="350"/>
      <c r="C904" s="351"/>
      <c r="D904" s="353"/>
      <c r="E904" s="292" t="s">
        <v>1446</v>
      </c>
    </row>
    <row r="905" spans="1:5">
      <c r="A905" s="354" t="s">
        <v>1895</v>
      </c>
      <c r="B905" s="356" t="s">
        <v>1888</v>
      </c>
      <c r="C905" s="357"/>
      <c r="D905" s="360" t="s">
        <v>55</v>
      </c>
      <c r="E905" s="289" t="s">
        <v>1445</v>
      </c>
    </row>
    <row r="906" spans="1:5">
      <c r="A906" s="355"/>
      <c r="B906" s="358"/>
      <c r="C906" s="359"/>
      <c r="D906" s="361"/>
      <c r="E906" s="290" t="s">
        <v>1446</v>
      </c>
    </row>
    <row r="907" spans="1:5">
      <c r="A907" s="346" t="s">
        <v>1896</v>
      </c>
      <c r="B907" s="348" t="s">
        <v>1888</v>
      </c>
      <c r="C907" s="349"/>
      <c r="D907" s="352" t="s">
        <v>55</v>
      </c>
      <c r="E907" s="291" t="s">
        <v>1445</v>
      </c>
    </row>
    <row r="908" spans="1:5">
      <c r="A908" s="347"/>
      <c r="B908" s="350"/>
      <c r="C908" s="351"/>
      <c r="D908" s="353"/>
      <c r="E908" s="292" t="s">
        <v>1446</v>
      </c>
    </row>
    <row r="909" spans="1:5">
      <c r="A909" s="354" t="s">
        <v>1897</v>
      </c>
      <c r="B909" s="356" t="s">
        <v>1888</v>
      </c>
      <c r="C909" s="357"/>
      <c r="D909" s="360" t="s">
        <v>55</v>
      </c>
      <c r="E909" s="289" t="s">
        <v>1445</v>
      </c>
    </row>
    <row r="910" spans="1:5">
      <c r="A910" s="355"/>
      <c r="B910" s="358"/>
      <c r="C910" s="359"/>
      <c r="D910" s="361"/>
      <c r="E910" s="290" t="s">
        <v>1446</v>
      </c>
    </row>
    <row r="911" spans="1:5">
      <c r="A911" s="346" t="s">
        <v>1866</v>
      </c>
      <c r="B911" s="348" t="s">
        <v>1888</v>
      </c>
      <c r="C911" s="349"/>
      <c r="D911" s="352" t="s">
        <v>55</v>
      </c>
      <c r="E911" s="291" t="s">
        <v>1445</v>
      </c>
    </row>
    <row r="912" spans="1:5">
      <c r="A912" s="347"/>
      <c r="B912" s="350"/>
      <c r="C912" s="351"/>
      <c r="D912" s="353"/>
      <c r="E912" s="292" t="s">
        <v>1446</v>
      </c>
    </row>
    <row r="913" spans="1:5">
      <c r="A913" s="354" t="s">
        <v>1898</v>
      </c>
      <c r="B913" s="356" t="s">
        <v>1899</v>
      </c>
      <c r="C913" s="357"/>
      <c r="D913" s="360" t="s">
        <v>55</v>
      </c>
      <c r="E913" s="289" t="s">
        <v>1445</v>
      </c>
    </row>
    <row r="914" spans="1:5">
      <c r="A914" s="355"/>
      <c r="B914" s="358"/>
      <c r="C914" s="359"/>
      <c r="D914" s="361"/>
      <c r="E914" s="290" t="s">
        <v>1446</v>
      </c>
    </row>
    <row r="915" spans="1:5">
      <c r="A915" s="346" t="s">
        <v>1900</v>
      </c>
      <c r="B915" s="348" t="s">
        <v>1899</v>
      </c>
      <c r="C915" s="349"/>
      <c r="D915" s="352" t="s">
        <v>55</v>
      </c>
      <c r="E915" s="291" t="s">
        <v>1445</v>
      </c>
    </row>
    <row r="916" spans="1:5">
      <c r="A916" s="347"/>
      <c r="B916" s="350"/>
      <c r="C916" s="351"/>
      <c r="D916" s="353"/>
      <c r="E916" s="292" t="s">
        <v>1446</v>
      </c>
    </row>
    <row r="917" spans="1:5">
      <c r="A917" s="354" t="s">
        <v>1901</v>
      </c>
      <c r="B917" s="356" t="s">
        <v>1899</v>
      </c>
      <c r="C917" s="357"/>
      <c r="D917" s="360" t="s">
        <v>55</v>
      </c>
      <c r="E917" s="289" t="s">
        <v>1445</v>
      </c>
    </row>
    <row r="918" spans="1:5">
      <c r="A918" s="355"/>
      <c r="B918" s="358"/>
      <c r="C918" s="359"/>
      <c r="D918" s="361"/>
      <c r="E918" s="290" t="s">
        <v>1446</v>
      </c>
    </row>
    <row r="919" spans="1:5">
      <c r="A919" s="346" t="s">
        <v>1902</v>
      </c>
      <c r="B919" s="348" t="s">
        <v>1899</v>
      </c>
      <c r="C919" s="349"/>
      <c r="D919" s="352" t="s">
        <v>55</v>
      </c>
      <c r="E919" s="291" t="s">
        <v>1445</v>
      </c>
    </row>
    <row r="920" spans="1:5">
      <c r="A920" s="347"/>
      <c r="B920" s="350"/>
      <c r="C920" s="351"/>
      <c r="D920" s="353"/>
      <c r="E920" s="292" t="s">
        <v>1446</v>
      </c>
    </row>
    <row r="921" spans="1:5">
      <c r="A921" s="354" t="s">
        <v>1903</v>
      </c>
      <c r="B921" s="356" t="s">
        <v>1899</v>
      </c>
      <c r="C921" s="357"/>
      <c r="D921" s="360" t="s">
        <v>55</v>
      </c>
      <c r="E921" s="289" t="s">
        <v>1445</v>
      </c>
    </row>
    <row r="922" spans="1:5">
      <c r="A922" s="355"/>
      <c r="B922" s="358"/>
      <c r="C922" s="359"/>
      <c r="D922" s="361"/>
      <c r="E922" s="290" t="s">
        <v>1446</v>
      </c>
    </row>
    <row r="923" spans="1:5">
      <c r="A923" s="346" t="s">
        <v>1904</v>
      </c>
      <c r="B923" s="348" t="s">
        <v>1899</v>
      </c>
      <c r="C923" s="349"/>
      <c r="D923" s="352" t="s">
        <v>55</v>
      </c>
      <c r="E923" s="291" t="s">
        <v>1445</v>
      </c>
    </row>
    <row r="924" spans="1:5">
      <c r="A924" s="347"/>
      <c r="B924" s="350"/>
      <c r="C924" s="351"/>
      <c r="D924" s="353"/>
      <c r="E924" s="292" t="s">
        <v>1446</v>
      </c>
    </row>
    <row r="925" spans="1:5">
      <c r="A925" s="354" t="s">
        <v>1905</v>
      </c>
      <c r="B925" s="356" t="s">
        <v>1906</v>
      </c>
      <c r="C925" s="357"/>
      <c r="D925" s="360" t="s">
        <v>55</v>
      </c>
      <c r="E925" s="289" t="s">
        <v>1445</v>
      </c>
    </row>
    <row r="926" spans="1:5">
      <c r="A926" s="355"/>
      <c r="B926" s="358"/>
      <c r="C926" s="359"/>
      <c r="D926" s="361"/>
      <c r="E926" s="290" t="s">
        <v>1446</v>
      </c>
    </row>
    <row r="927" spans="1:5">
      <c r="A927" s="346" t="s">
        <v>1907</v>
      </c>
      <c r="B927" s="348" t="s">
        <v>1906</v>
      </c>
      <c r="C927" s="349"/>
      <c r="D927" s="352" t="s">
        <v>55</v>
      </c>
      <c r="E927" s="291" t="s">
        <v>1445</v>
      </c>
    </row>
    <row r="928" spans="1:5">
      <c r="A928" s="347"/>
      <c r="B928" s="350"/>
      <c r="C928" s="351"/>
      <c r="D928" s="353"/>
      <c r="E928" s="292" t="s">
        <v>1446</v>
      </c>
    </row>
    <row r="929" spans="1:5">
      <c r="A929" s="354" t="s">
        <v>1908</v>
      </c>
      <c r="B929" s="356" t="s">
        <v>1906</v>
      </c>
      <c r="C929" s="357"/>
      <c r="D929" s="360" t="s">
        <v>55</v>
      </c>
      <c r="E929" s="289" t="s">
        <v>1445</v>
      </c>
    </row>
    <row r="930" spans="1:5">
      <c r="A930" s="355"/>
      <c r="B930" s="358"/>
      <c r="C930" s="359"/>
      <c r="D930" s="361"/>
      <c r="E930" s="290" t="s">
        <v>1446</v>
      </c>
    </row>
    <row r="931" spans="1:5">
      <c r="A931" s="346" t="s">
        <v>1909</v>
      </c>
      <c r="B931" s="348" t="s">
        <v>1906</v>
      </c>
      <c r="C931" s="349"/>
      <c r="D931" s="352" t="s">
        <v>55</v>
      </c>
      <c r="E931" s="291" t="s">
        <v>1445</v>
      </c>
    </row>
    <row r="932" spans="1:5">
      <c r="A932" s="347"/>
      <c r="B932" s="350"/>
      <c r="C932" s="351"/>
      <c r="D932" s="353"/>
      <c r="E932" s="292" t="s">
        <v>1446</v>
      </c>
    </row>
    <row r="933" spans="1:5">
      <c r="A933" s="354" t="s">
        <v>1910</v>
      </c>
      <c r="B933" s="356" t="s">
        <v>1906</v>
      </c>
      <c r="C933" s="357"/>
      <c r="D933" s="360" t="s">
        <v>55</v>
      </c>
      <c r="E933" s="289" t="s">
        <v>1445</v>
      </c>
    </row>
    <row r="934" spans="1:5">
      <c r="A934" s="355"/>
      <c r="B934" s="358"/>
      <c r="C934" s="359"/>
      <c r="D934" s="361"/>
      <c r="E934" s="290" t="s">
        <v>1446</v>
      </c>
    </row>
    <row r="935" spans="1:5">
      <c r="A935" s="346" t="s">
        <v>1911</v>
      </c>
      <c r="B935" s="348" t="s">
        <v>1906</v>
      </c>
      <c r="C935" s="349"/>
      <c r="D935" s="352" t="s">
        <v>55</v>
      </c>
      <c r="E935" s="291" t="s">
        <v>1445</v>
      </c>
    </row>
    <row r="936" spans="1:5">
      <c r="A936" s="347"/>
      <c r="B936" s="350"/>
      <c r="C936" s="351"/>
      <c r="D936" s="353"/>
      <c r="E936" s="292" t="s">
        <v>1446</v>
      </c>
    </row>
    <row r="937" spans="1:5">
      <c r="A937" s="354" t="s">
        <v>1912</v>
      </c>
      <c r="B937" s="356" t="s">
        <v>1906</v>
      </c>
      <c r="C937" s="357"/>
      <c r="D937" s="360" t="s">
        <v>55</v>
      </c>
      <c r="E937" s="289" t="s">
        <v>1445</v>
      </c>
    </row>
    <row r="938" spans="1:5">
      <c r="A938" s="355"/>
      <c r="B938" s="358"/>
      <c r="C938" s="359"/>
      <c r="D938" s="361"/>
      <c r="E938" s="290" t="s">
        <v>1446</v>
      </c>
    </row>
    <row r="939" spans="1:5">
      <c r="A939" s="346" t="s">
        <v>1913</v>
      </c>
      <c r="B939" s="348" t="s">
        <v>1906</v>
      </c>
      <c r="C939" s="349"/>
      <c r="D939" s="352" t="s">
        <v>55</v>
      </c>
      <c r="E939" s="291" t="s">
        <v>1445</v>
      </c>
    </row>
    <row r="940" spans="1:5">
      <c r="A940" s="347"/>
      <c r="B940" s="350"/>
      <c r="C940" s="351"/>
      <c r="D940" s="353"/>
      <c r="E940" s="292" t="s">
        <v>1446</v>
      </c>
    </row>
    <row r="941" spans="1:5">
      <c r="A941" s="354" t="s">
        <v>1564</v>
      </c>
      <c r="B941" s="356" t="s">
        <v>1914</v>
      </c>
      <c r="C941" s="357"/>
      <c r="D941" s="360" t="s">
        <v>55</v>
      </c>
      <c r="E941" s="289" t="s">
        <v>1445</v>
      </c>
    </row>
    <row r="942" spans="1:5">
      <c r="A942" s="355"/>
      <c r="B942" s="358"/>
      <c r="C942" s="359"/>
      <c r="D942" s="361"/>
      <c r="E942" s="290" t="s">
        <v>1446</v>
      </c>
    </row>
    <row r="943" spans="1:5">
      <c r="A943" s="346" t="s">
        <v>1915</v>
      </c>
      <c r="B943" s="348" t="s">
        <v>1914</v>
      </c>
      <c r="C943" s="349"/>
      <c r="D943" s="352" t="s">
        <v>55</v>
      </c>
      <c r="E943" s="291" t="s">
        <v>1445</v>
      </c>
    </row>
    <row r="944" spans="1:5">
      <c r="A944" s="347"/>
      <c r="B944" s="350"/>
      <c r="C944" s="351"/>
      <c r="D944" s="353"/>
      <c r="E944" s="292" t="s">
        <v>1446</v>
      </c>
    </row>
    <row r="945" spans="1:5">
      <c r="A945" s="354" t="s">
        <v>1916</v>
      </c>
      <c r="B945" s="356" t="s">
        <v>1914</v>
      </c>
      <c r="C945" s="357"/>
      <c r="D945" s="360" t="s">
        <v>55</v>
      </c>
      <c r="E945" s="289" t="s">
        <v>1445</v>
      </c>
    </row>
    <row r="946" spans="1:5">
      <c r="A946" s="355"/>
      <c r="B946" s="358"/>
      <c r="C946" s="359"/>
      <c r="D946" s="361"/>
      <c r="E946" s="290" t="s">
        <v>1446</v>
      </c>
    </row>
    <row r="947" spans="1:5">
      <c r="A947" s="346" t="s">
        <v>1917</v>
      </c>
      <c r="B947" s="348" t="s">
        <v>1918</v>
      </c>
      <c r="C947" s="349"/>
      <c r="D947" s="352" t="s">
        <v>55</v>
      </c>
      <c r="E947" s="291" t="s">
        <v>1445</v>
      </c>
    </row>
    <row r="948" spans="1:5">
      <c r="A948" s="347"/>
      <c r="B948" s="350"/>
      <c r="C948" s="351"/>
      <c r="D948" s="353"/>
      <c r="E948" s="292" t="s">
        <v>1446</v>
      </c>
    </row>
    <row r="949" spans="1:5">
      <c r="A949" s="354" t="s">
        <v>1919</v>
      </c>
      <c r="B949" s="356" t="s">
        <v>1918</v>
      </c>
      <c r="C949" s="357"/>
      <c r="D949" s="360" t="s">
        <v>55</v>
      </c>
      <c r="E949" s="289" t="s">
        <v>1445</v>
      </c>
    </row>
    <row r="950" spans="1:5">
      <c r="A950" s="355"/>
      <c r="B950" s="358"/>
      <c r="C950" s="359"/>
      <c r="D950" s="361"/>
      <c r="E950" s="290" t="s">
        <v>1446</v>
      </c>
    </row>
    <row r="951" spans="1:5">
      <c r="A951" s="346" t="s">
        <v>1920</v>
      </c>
      <c r="B951" s="348" t="s">
        <v>1918</v>
      </c>
      <c r="C951" s="349"/>
      <c r="D951" s="352" t="s">
        <v>55</v>
      </c>
      <c r="E951" s="291" t="s">
        <v>1445</v>
      </c>
    </row>
    <row r="952" spans="1:5">
      <c r="A952" s="347"/>
      <c r="B952" s="350"/>
      <c r="C952" s="351"/>
      <c r="D952" s="353"/>
      <c r="E952" s="292" t="s">
        <v>1446</v>
      </c>
    </row>
    <row r="953" spans="1:5">
      <c r="A953" s="354" t="s">
        <v>1921</v>
      </c>
      <c r="B953" s="356" t="s">
        <v>1918</v>
      </c>
      <c r="C953" s="357"/>
      <c r="D953" s="360" t="s">
        <v>55</v>
      </c>
      <c r="E953" s="289" t="s">
        <v>1445</v>
      </c>
    </row>
    <row r="954" spans="1:5">
      <c r="A954" s="355"/>
      <c r="B954" s="358"/>
      <c r="C954" s="359"/>
      <c r="D954" s="361"/>
      <c r="E954" s="290" t="s">
        <v>1446</v>
      </c>
    </row>
    <row r="955" spans="1:5">
      <c r="A955" s="346" t="s">
        <v>1922</v>
      </c>
      <c r="B955" s="348" t="s">
        <v>1918</v>
      </c>
      <c r="C955" s="349"/>
      <c r="D955" s="352" t="s">
        <v>55</v>
      </c>
      <c r="E955" s="291" t="s">
        <v>1445</v>
      </c>
    </row>
    <row r="956" spans="1:5">
      <c r="A956" s="347"/>
      <c r="B956" s="350"/>
      <c r="C956" s="351"/>
      <c r="D956" s="353"/>
      <c r="E956" s="292" t="s">
        <v>1446</v>
      </c>
    </row>
    <row r="957" spans="1:5">
      <c r="A957" s="354" t="s">
        <v>1923</v>
      </c>
      <c r="B957" s="356" t="s">
        <v>1918</v>
      </c>
      <c r="C957" s="357"/>
      <c r="D957" s="360" t="s">
        <v>55</v>
      </c>
      <c r="E957" s="289" t="s">
        <v>1445</v>
      </c>
    </row>
    <row r="958" spans="1:5">
      <c r="A958" s="355"/>
      <c r="B958" s="358"/>
      <c r="C958" s="359"/>
      <c r="D958" s="361"/>
      <c r="E958" s="290" t="s">
        <v>1446</v>
      </c>
    </row>
    <row r="959" spans="1:5">
      <c r="A959" s="346" t="s">
        <v>1924</v>
      </c>
      <c r="B959" s="348" t="s">
        <v>1918</v>
      </c>
      <c r="C959" s="349"/>
      <c r="D959" s="352" t="s">
        <v>55</v>
      </c>
      <c r="E959" s="291" t="s">
        <v>1445</v>
      </c>
    </row>
    <row r="960" spans="1:5">
      <c r="A960" s="347"/>
      <c r="B960" s="350"/>
      <c r="C960" s="351"/>
      <c r="D960" s="353"/>
      <c r="E960" s="292" t="s">
        <v>1446</v>
      </c>
    </row>
    <row r="961" spans="1:5">
      <c r="A961" s="354" t="s">
        <v>1925</v>
      </c>
      <c r="B961" s="356" t="s">
        <v>1918</v>
      </c>
      <c r="C961" s="357"/>
      <c r="D961" s="360" t="s">
        <v>55</v>
      </c>
      <c r="E961" s="289" t="s">
        <v>1445</v>
      </c>
    </row>
    <row r="962" spans="1:5">
      <c r="A962" s="355"/>
      <c r="B962" s="358"/>
      <c r="C962" s="359"/>
      <c r="D962" s="361"/>
      <c r="E962" s="290" t="s">
        <v>1446</v>
      </c>
    </row>
    <row r="963" spans="1:5">
      <c r="A963" s="346" t="s">
        <v>1926</v>
      </c>
      <c r="B963" s="348" t="s">
        <v>1918</v>
      </c>
      <c r="C963" s="349"/>
      <c r="D963" s="352" t="s">
        <v>55</v>
      </c>
      <c r="E963" s="291" t="s">
        <v>1445</v>
      </c>
    </row>
    <row r="964" spans="1:5">
      <c r="A964" s="347"/>
      <c r="B964" s="350"/>
      <c r="C964" s="351"/>
      <c r="D964" s="353"/>
      <c r="E964" s="292" t="s">
        <v>1446</v>
      </c>
    </row>
    <row r="965" spans="1:5">
      <c r="A965" s="354" t="s">
        <v>1927</v>
      </c>
      <c r="B965" s="356" t="s">
        <v>1918</v>
      </c>
      <c r="C965" s="357"/>
      <c r="D965" s="360" t="s">
        <v>55</v>
      </c>
      <c r="E965" s="289" t="s">
        <v>1445</v>
      </c>
    </row>
    <row r="966" spans="1:5">
      <c r="A966" s="355"/>
      <c r="B966" s="358"/>
      <c r="C966" s="359"/>
      <c r="D966" s="361"/>
      <c r="E966" s="290" t="s">
        <v>1446</v>
      </c>
    </row>
    <row r="967" spans="1:5">
      <c r="A967" s="346" t="s">
        <v>1928</v>
      </c>
      <c r="B967" s="348" t="s">
        <v>1918</v>
      </c>
      <c r="C967" s="349"/>
      <c r="D967" s="352" t="s">
        <v>55</v>
      </c>
      <c r="E967" s="291" t="s">
        <v>1445</v>
      </c>
    </row>
    <row r="968" spans="1:5">
      <c r="A968" s="347"/>
      <c r="B968" s="350"/>
      <c r="C968" s="351"/>
      <c r="D968" s="353"/>
      <c r="E968" s="292" t="s">
        <v>1446</v>
      </c>
    </row>
    <row r="969" spans="1:5">
      <c r="A969" s="354" t="s">
        <v>1929</v>
      </c>
      <c r="B969" s="356" t="s">
        <v>1918</v>
      </c>
      <c r="C969" s="357"/>
      <c r="D969" s="360" t="s">
        <v>55</v>
      </c>
      <c r="E969" s="289" t="s">
        <v>1445</v>
      </c>
    </row>
    <row r="970" spans="1:5">
      <c r="A970" s="355"/>
      <c r="B970" s="358"/>
      <c r="C970" s="359"/>
      <c r="D970" s="361"/>
      <c r="E970" s="290" t="s">
        <v>1446</v>
      </c>
    </row>
    <row r="971" spans="1:5">
      <c r="A971" s="346" t="s">
        <v>1564</v>
      </c>
      <c r="B971" s="348" t="s">
        <v>1918</v>
      </c>
      <c r="C971" s="349"/>
      <c r="D971" s="352" t="s">
        <v>55</v>
      </c>
      <c r="E971" s="291" t="s">
        <v>1445</v>
      </c>
    </row>
    <row r="972" spans="1:5">
      <c r="A972" s="347"/>
      <c r="B972" s="350"/>
      <c r="C972" s="351"/>
      <c r="D972" s="353"/>
      <c r="E972" s="292" t="s">
        <v>1446</v>
      </c>
    </row>
    <row r="973" spans="1:5">
      <c r="A973" s="354" t="s">
        <v>1930</v>
      </c>
      <c r="B973" s="356" t="s">
        <v>1918</v>
      </c>
      <c r="C973" s="357"/>
      <c r="D973" s="360" t="s">
        <v>55</v>
      </c>
      <c r="E973" s="289" t="s">
        <v>1445</v>
      </c>
    </row>
    <row r="974" spans="1:5">
      <c r="A974" s="355"/>
      <c r="B974" s="358"/>
      <c r="C974" s="359"/>
      <c r="D974" s="361"/>
      <c r="E974" s="290" t="s">
        <v>1446</v>
      </c>
    </row>
    <row r="975" spans="1:5">
      <c r="A975" s="346" t="s">
        <v>1931</v>
      </c>
      <c r="B975" s="348" t="s">
        <v>1918</v>
      </c>
      <c r="C975" s="349"/>
      <c r="D975" s="352" t="s">
        <v>55</v>
      </c>
      <c r="E975" s="291" t="s">
        <v>1445</v>
      </c>
    </row>
    <row r="976" spans="1:5">
      <c r="A976" s="347"/>
      <c r="B976" s="350"/>
      <c r="C976" s="351"/>
      <c r="D976" s="353"/>
      <c r="E976" s="292" t="s">
        <v>1446</v>
      </c>
    </row>
    <row r="977" spans="1:5">
      <c r="A977" s="354" t="s">
        <v>1932</v>
      </c>
      <c r="B977" s="356" t="s">
        <v>1918</v>
      </c>
      <c r="C977" s="357"/>
      <c r="D977" s="360" t="s">
        <v>55</v>
      </c>
      <c r="E977" s="289" t="s">
        <v>1445</v>
      </c>
    </row>
    <row r="978" spans="1:5">
      <c r="A978" s="355"/>
      <c r="B978" s="358"/>
      <c r="C978" s="359"/>
      <c r="D978" s="361"/>
      <c r="E978" s="290" t="s">
        <v>1446</v>
      </c>
    </row>
    <row r="979" spans="1:5">
      <c r="A979" s="346" t="s">
        <v>1933</v>
      </c>
      <c r="B979" s="348" t="s">
        <v>1934</v>
      </c>
      <c r="C979" s="349"/>
      <c r="D979" s="352" t="s">
        <v>55</v>
      </c>
      <c r="E979" s="291" t="s">
        <v>1445</v>
      </c>
    </row>
    <row r="980" spans="1:5">
      <c r="A980" s="347"/>
      <c r="B980" s="350"/>
      <c r="C980" s="351"/>
      <c r="D980" s="353"/>
      <c r="E980" s="292" t="s">
        <v>1446</v>
      </c>
    </row>
    <row r="981" spans="1:5">
      <c r="A981" s="354" t="s">
        <v>1935</v>
      </c>
      <c r="B981" s="356" t="s">
        <v>1934</v>
      </c>
      <c r="C981" s="357"/>
      <c r="D981" s="360" t="s">
        <v>55</v>
      </c>
      <c r="E981" s="289" t="s">
        <v>1445</v>
      </c>
    </row>
    <row r="982" spans="1:5">
      <c r="A982" s="355"/>
      <c r="B982" s="358"/>
      <c r="C982" s="359"/>
      <c r="D982" s="361"/>
      <c r="E982" s="290" t="s">
        <v>1446</v>
      </c>
    </row>
    <row r="983" spans="1:5">
      <c r="A983" s="346" t="s">
        <v>1936</v>
      </c>
      <c r="B983" s="348" t="s">
        <v>1934</v>
      </c>
      <c r="C983" s="349"/>
      <c r="D983" s="352" t="s">
        <v>55</v>
      </c>
      <c r="E983" s="291" t="s">
        <v>1445</v>
      </c>
    </row>
    <row r="984" spans="1:5">
      <c r="A984" s="347"/>
      <c r="B984" s="350"/>
      <c r="C984" s="351"/>
      <c r="D984" s="353"/>
      <c r="E984" s="292" t="s">
        <v>1446</v>
      </c>
    </row>
    <row r="985" spans="1:5">
      <c r="A985" s="354" t="s">
        <v>1937</v>
      </c>
      <c r="B985" s="356" t="s">
        <v>1934</v>
      </c>
      <c r="C985" s="357"/>
      <c r="D985" s="360" t="s">
        <v>55</v>
      </c>
      <c r="E985" s="289" t="s">
        <v>1445</v>
      </c>
    </row>
    <row r="986" spans="1:5">
      <c r="A986" s="355"/>
      <c r="B986" s="358"/>
      <c r="C986" s="359"/>
      <c r="D986" s="361"/>
      <c r="E986" s="290" t="s">
        <v>1446</v>
      </c>
    </row>
    <row r="987" spans="1:5">
      <c r="A987" s="346" t="s">
        <v>1938</v>
      </c>
      <c r="B987" s="348" t="s">
        <v>1934</v>
      </c>
      <c r="C987" s="349"/>
      <c r="D987" s="352" t="s">
        <v>55</v>
      </c>
      <c r="E987" s="291" t="s">
        <v>1445</v>
      </c>
    </row>
    <row r="988" spans="1:5">
      <c r="A988" s="347"/>
      <c r="B988" s="350"/>
      <c r="C988" s="351"/>
      <c r="D988" s="353"/>
      <c r="E988" s="292" t="s">
        <v>1446</v>
      </c>
    </row>
    <row r="989" spans="1:5">
      <c r="A989" s="354" t="s">
        <v>1939</v>
      </c>
      <c r="B989" s="356" t="s">
        <v>1940</v>
      </c>
      <c r="C989" s="357"/>
      <c r="D989" s="360" t="s">
        <v>55</v>
      </c>
      <c r="E989" s="289" t="s">
        <v>1445</v>
      </c>
    </row>
    <row r="990" spans="1:5">
      <c r="A990" s="355"/>
      <c r="B990" s="358"/>
      <c r="C990" s="359"/>
      <c r="D990" s="361"/>
      <c r="E990" s="290" t="s">
        <v>1446</v>
      </c>
    </row>
    <row r="991" spans="1:5">
      <c r="A991" s="346" t="s">
        <v>1941</v>
      </c>
      <c r="B991" s="348" t="s">
        <v>1940</v>
      </c>
      <c r="C991" s="349"/>
      <c r="D991" s="352" t="s">
        <v>55</v>
      </c>
      <c r="E991" s="291" t="s">
        <v>1445</v>
      </c>
    </row>
    <row r="992" spans="1:5">
      <c r="A992" s="347"/>
      <c r="B992" s="350"/>
      <c r="C992" s="351"/>
      <c r="D992" s="353"/>
      <c r="E992" s="292" t="s">
        <v>1446</v>
      </c>
    </row>
    <row r="993" spans="1:5">
      <c r="A993" s="354" t="s">
        <v>1942</v>
      </c>
      <c r="B993" s="356" t="s">
        <v>1940</v>
      </c>
      <c r="C993" s="357"/>
      <c r="D993" s="360" t="s">
        <v>55</v>
      </c>
      <c r="E993" s="289" t="s">
        <v>1445</v>
      </c>
    </row>
    <row r="994" spans="1:5">
      <c r="A994" s="355"/>
      <c r="B994" s="358"/>
      <c r="C994" s="359"/>
      <c r="D994" s="361"/>
      <c r="E994" s="290" t="s">
        <v>1446</v>
      </c>
    </row>
    <row r="995" spans="1:5">
      <c r="A995" s="346" t="s">
        <v>1943</v>
      </c>
      <c r="B995" s="348" t="s">
        <v>1940</v>
      </c>
      <c r="C995" s="349"/>
      <c r="D995" s="352" t="s">
        <v>55</v>
      </c>
      <c r="E995" s="291" t="s">
        <v>1445</v>
      </c>
    </row>
    <row r="996" spans="1:5">
      <c r="A996" s="347"/>
      <c r="B996" s="350"/>
      <c r="C996" s="351"/>
      <c r="D996" s="353"/>
      <c r="E996" s="292" t="s">
        <v>1446</v>
      </c>
    </row>
    <row r="997" spans="1:5">
      <c r="A997" s="354" t="s">
        <v>1944</v>
      </c>
      <c r="B997" s="356" t="s">
        <v>1940</v>
      </c>
      <c r="C997" s="357"/>
      <c r="D997" s="360" t="s">
        <v>55</v>
      </c>
      <c r="E997" s="289" t="s">
        <v>1445</v>
      </c>
    </row>
    <row r="998" spans="1:5">
      <c r="A998" s="355"/>
      <c r="B998" s="358"/>
      <c r="C998" s="359"/>
      <c r="D998" s="361"/>
      <c r="E998" s="290" t="s">
        <v>1446</v>
      </c>
    </row>
    <row r="999" spans="1:5">
      <c r="A999" s="346" t="s">
        <v>1945</v>
      </c>
      <c r="B999" s="348" t="s">
        <v>1940</v>
      </c>
      <c r="C999" s="349"/>
      <c r="D999" s="352" t="s">
        <v>55</v>
      </c>
      <c r="E999" s="291" t="s">
        <v>1445</v>
      </c>
    </row>
    <row r="1000" spans="1:5">
      <c r="A1000" s="347"/>
      <c r="B1000" s="350"/>
      <c r="C1000" s="351"/>
      <c r="D1000" s="353"/>
      <c r="E1000" s="292" t="s">
        <v>1446</v>
      </c>
    </row>
    <row r="1001" spans="1:5">
      <c r="A1001" s="354" t="s">
        <v>1946</v>
      </c>
      <c r="B1001" s="356" t="s">
        <v>1940</v>
      </c>
      <c r="C1001" s="357"/>
      <c r="D1001" s="360" t="s">
        <v>55</v>
      </c>
      <c r="E1001" s="289" t="s">
        <v>1445</v>
      </c>
    </row>
    <row r="1002" spans="1:5">
      <c r="A1002" s="355"/>
      <c r="B1002" s="358"/>
      <c r="C1002" s="359"/>
      <c r="D1002" s="361"/>
      <c r="E1002" s="290" t="s">
        <v>1446</v>
      </c>
    </row>
    <row r="1003" spans="1:5">
      <c r="A1003" s="346" t="s">
        <v>1947</v>
      </c>
      <c r="B1003" s="348" t="s">
        <v>1940</v>
      </c>
      <c r="C1003" s="349"/>
      <c r="D1003" s="352" t="s">
        <v>55</v>
      </c>
      <c r="E1003" s="291" t="s">
        <v>1445</v>
      </c>
    </row>
    <row r="1004" spans="1:5">
      <c r="A1004" s="347"/>
      <c r="B1004" s="350"/>
      <c r="C1004" s="351"/>
      <c r="D1004" s="353"/>
      <c r="E1004" s="292" t="s">
        <v>1446</v>
      </c>
    </row>
    <row r="1005" spans="1:5">
      <c r="A1005" s="354" t="s">
        <v>1948</v>
      </c>
      <c r="B1005" s="356" t="s">
        <v>1949</v>
      </c>
      <c r="C1005" s="357"/>
      <c r="D1005" s="360" t="s">
        <v>55</v>
      </c>
      <c r="E1005" s="289" t="s">
        <v>1445</v>
      </c>
    </row>
    <row r="1006" spans="1:5">
      <c r="A1006" s="355"/>
      <c r="B1006" s="358"/>
      <c r="C1006" s="359"/>
      <c r="D1006" s="361"/>
      <c r="E1006" s="290" t="s">
        <v>1446</v>
      </c>
    </row>
    <row r="1007" spans="1:5">
      <c r="A1007" s="346" t="s">
        <v>1457</v>
      </c>
      <c r="B1007" s="348" t="s">
        <v>1949</v>
      </c>
      <c r="C1007" s="349"/>
      <c r="D1007" s="352" t="s">
        <v>55</v>
      </c>
      <c r="E1007" s="291" t="s">
        <v>1445</v>
      </c>
    </row>
    <row r="1008" spans="1:5">
      <c r="A1008" s="347"/>
      <c r="B1008" s="350"/>
      <c r="C1008" s="351"/>
      <c r="D1008" s="353"/>
      <c r="E1008" s="292" t="s">
        <v>1446</v>
      </c>
    </row>
    <row r="1009" spans="1:5">
      <c r="A1009" s="354" t="s">
        <v>1950</v>
      </c>
      <c r="B1009" s="356" t="s">
        <v>1949</v>
      </c>
      <c r="C1009" s="357"/>
      <c r="D1009" s="360" t="s">
        <v>55</v>
      </c>
      <c r="E1009" s="289" t="s">
        <v>1445</v>
      </c>
    </row>
    <row r="1010" spans="1:5">
      <c r="A1010" s="355"/>
      <c r="B1010" s="358"/>
      <c r="C1010" s="359"/>
      <c r="D1010" s="361"/>
      <c r="E1010" s="290" t="s">
        <v>1446</v>
      </c>
    </row>
    <row r="1011" spans="1:5">
      <c r="A1011" s="346" t="s">
        <v>1951</v>
      </c>
      <c r="B1011" s="348" t="s">
        <v>1949</v>
      </c>
      <c r="C1011" s="349"/>
      <c r="D1011" s="352" t="s">
        <v>55</v>
      </c>
      <c r="E1011" s="291" t="s">
        <v>1445</v>
      </c>
    </row>
    <row r="1012" spans="1:5">
      <c r="A1012" s="347"/>
      <c r="B1012" s="350"/>
      <c r="C1012" s="351"/>
      <c r="D1012" s="353"/>
      <c r="E1012" s="292" t="s">
        <v>1446</v>
      </c>
    </row>
    <row r="1013" spans="1:5">
      <c r="A1013" s="354" t="s">
        <v>1952</v>
      </c>
      <c r="B1013" s="356" t="s">
        <v>1949</v>
      </c>
      <c r="C1013" s="357"/>
      <c r="D1013" s="360" t="s">
        <v>55</v>
      </c>
      <c r="E1013" s="289" t="s">
        <v>1445</v>
      </c>
    </row>
    <row r="1014" spans="1:5">
      <c r="A1014" s="355"/>
      <c r="B1014" s="358"/>
      <c r="C1014" s="359"/>
      <c r="D1014" s="361"/>
      <c r="E1014" s="290" t="s">
        <v>1446</v>
      </c>
    </row>
    <row r="1015" spans="1:5">
      <c r="A1015" s="346" t="s">
        <v>1953</v>
      </c>
      <c r="B1015" s="348" t="s">
        <v>1949</v>
      </c>
      <c r="C1015" s="349"/>
      <c r="D1015" s="352" t="s">
        <v>55</v>
      </c>
      <c r="E1015" s="291" t="s">
        <v>1445</v>
      </c>
    </row>
    <row r="1016" spans="1:5">
      <c r="A1016" s="347"/>
      <c r="B1016" s="350"/>
      <c r="C1016" s="351"/>
      <c r="D1016" s="353"/>
      <c r="E1016" s="292" t="s">
        <v>1446</v>
      </c>
    </row>
    <row r="1017" spans="1:5">
      <c r="A1017" s="354" t="s">
        <v>1954</v>
      </c>
      <c r="B1017" s="356" t="s">
        <v>1949</v>
      </c>
      <c r="C1017" s="357"/>
      <c r="D1017" s="360" t="s">
        <v>55</v>
      </c>
      <c r="E1017" s="289" t="s">
        <v>1445</v>
      </c>
    </row>
    <row r="1018" spans="1:5">
      <c r="A1018" s="355"/>
      <c r="B1018" s="358"/>
      <c r="C1018" s="359"/>
      <c r="D1018" s="361"/>
      <c r="E1018" s="290" t="s">
        <v>1446</v>
      </c>
    </row>
    <row r="1019" spans="1:5">
      <c r="A1019" s="346" t="s">
        <v>1955</v>
      </c>
      <c r="B1019" s="348" t="s">
        <v>1949</v>
      </c>
      <c r="C1019" s="349"/>
      <c r="D1019" s="352" t="s">
        <v>55</v>
      </c>
      <c r="E1019" s="291" t="s">
        <v>1445</v>
      </c>
    </row>
    <row r="1020" spans="1:5">
      <c r="A1020" s="347"/>
      <c r="B1020" s="350"/>
      <c r="C1020" s="351"/>
      <c r="D1020" s="353"/>
      <c r="E1020" s="292" t="s">
        <v>1446</v>
      </c>
    </row>
    <row r="1021" spans="1:5">
      <c r="A1021" s="354" t="s">
        <v>1956</v>
      </c>
      <c r="B1021" s="356" t="s">
        <v>1949</v>
      </c>
      <c r="C1021" s="357"/>
      <c r="D1021" s="360" t="s">
        <v>55</v>
      </c>
      <c r="E1021" s="289" t="s">
        <v>1445</v>
      </c>
    </row>
    <row r="1022" spans="1:5">
      <c r="A1022" s="355"/>
      <c r="B1022" s="358"/>
      <c r="C1022" s="359"/>
      <c r="D1022" s="361"/>
      <c r="E1022" s="290" t="s">
        <v>1446</v>
      </c>
    </row>
    <row r="1023" spans="1:5">
      <c r="A1023" s="346" t="s">
        <v>1957</v>
      </c>
      <c r="B1023" s="348" t="s">
        <v>1949</v>
      </c>
      <c r="C1023" s="349"/>
      <c r="D1023" s="352" t="s">
        <v>55</v>
      </c>
      <c r="E1023" s="291" t="s">
        <v>1445</v>
      </c>
    </row>
    <row r="1024" spans="1:5">
      <c r="A1024" s="347"/>
      <c r="B1024" s="350"/>
      <c r="C1024" s="351"/>
      <c r="D1024" s="353"/>
      <c r="E1024" s="292" t="s">
        <v>1446</v>
      </c>
    </row>
    <row r="1025" spans="1:5">
      <c r="A1025" s="354" t="s">
        <v>1958</v>
      </c>
      <c r="B1025" s="356" t="s">
        <v>1959</v>
      </c>
      <c r="C1025" s="357"/>
      <c r="D1025" s="360" t="s">
        <v>55</v>
      </c>
      <c r="E1025" s="289" t="s">
        <v>1445</v>
      </c>
    </row>
    <row r="1026" spans="1:5">
      <c r="A1026" s="355"/>
      <c r="B1026" s="358"/>
      <c r="C1026" s="359"/>
      <c r="D1026" s="361"/>
      <c r="E1026" s="290" t="s">
        <v>1446</v>
      </c>
    </row>
    <row r="1027" spans="1:5">
      <c r="A1027" s="346" t="s">
        <v>1960</v>
      </c>
      <c r="B1027" s="348" t="s">
        <v>1959</v>
      </c>
      <c r="C1027" s="349"/>
      <c r="D1027" s="352" t="s">
        <v>55</v>
      </c>
      <c r="E1027" s="291" t="s">
        <v>1445</v>
      </c>
    </row>
    <row r="1028" spans="1:5">
      <c r="A1028" s="347"/>
      <c r="B1028" s="350"/>
      <c r="C1028" s="351"/>
      <c r="D1028" s="353"/>
      <c r="E1028" s="292" t="s">
        <v>1446</v>
      </c>
    </row>
    <row r="1029" spans="1:5">
      <c r="A1029" s="354" t="s">
        <v>1961</v>
      </c>
      <c r="B1029" s="356" t="s">
        <v>1959</v>
      </c>
      <c r="C1029" s="357"/>
      <c r="D1029" s="360" t="s">
        <v>55</v>
      </c>
      <c r="E1029" s="289" t="s">
        <v>1445</v>
      </c>
    </row>
    <row r="1030" spans="1:5">
      <c r="A1030" s="355"/>
      <c r="B1030" s="358"/>
      <c r="C1030" s="359"/>
      <c r="D1030" s="361"/>
      <c r="E1030" s="290" t="s">
        <v>1446</v>
      </c>
    </row>
    <row r="1031" spans="1:5">
      <c r="A1031" s="346" t="s">
        <v>1962</v>
      </c>
      <c r="B1031" s="348" t="s">
        <v>1959</v>
      </c>
      <c r="C1031" s="349"/>
      <c r="D1031" s="352" t="s">
        <v>55</v>
      </c>
      <c r="E1031" s="291" t="s">
        <v>1445</v>
      </c>
    </row>
    <row r="1032" spans="1:5">
      <c r="A1032" s="347"/>
      <c r="B1032" s="350"/>
      <c r="C1032" s="351"/>
      <c r="D1032" s="353"/>
      <c r="E1032" s="292" t="s">
        <v>1446</v>
      </c>
    </row>
    <row r="1033" spans="1:5">
      <c r="A1033" s="354" t="s">
        <v>1963</v>
      </c>
      <c r="B1033" s="356" t="s">
        <v>1959</v>
      </c>
      <c r="C1033" s="357"/>
      <c r="D1033" s="360" t="s">
        <v>55</v>
      </c>
      <c r="E1033" s="289" t="s">
        <v>1445</v>
      </c>
    </row>
    <row r="1034" spans="1:5">
      <c r="A1034" s="355"/>
      <c r="B1034" s="358"/>
      <c r="C1034" s="359"/>
      <c r="D1034" s="361"/>
      <c r="E1034" s="290" t="s">
        <v>1446</v>
      </c>
    </row>
    <row r="1035" spans="1:5">
      <c r="A1035" s="346" t="s">
        <v>1964</v>
      </c>
      <c r="B1035" s="348" t="s">
        <v>1959</v>
      </c>
      <c r="C1035" s="349"/>
      <c r="D1035" s="352" t="s">
        <v>55</v>
      </c>
      <c r="E1035" s="291" t="s">
        <v>1445</v>
      </c>
    </row>
    <row r="1036" spans="1:5">
      <c r="A1036" s="347"/>
      <c r="B1036" s="350"/>
      <c r="C1036" s="351"/>
      <c r="D1036" s="353"/>
      <c r="E1036" s="292" t="s">
        <v>1446</v>
      </c>
    </row>
    <row r="1037" spans="1:5">
      <c r="A1037" s="354" t="s">
        <v>1965</v>
      </c>
      <c r="B1037" s="356" t="s">
        <v>1959</v>
      </c>
      <c r="C1037" s="357"/>
      <c r="D1037" s="360" t="s">
        <v>55</v>
      </c>
      <c r="E1037" s="289" t="s">
        <v>1445</v>
      </c>
    </row>
    <row r="1038" spans="1:5">
      <c r="A1038" s="355"/>
      <c r="B1038" s="358"/>
      <c r="C1038" s="359"/>
      <c r="D1038" s="361"/>
      <c r="E1038" s="290" t="s">
        <v>1446</v>
      </c>
    </row>
    <row r="1039" spans="1:5">
      <c r="A1039" s="346" t="s">
        <v>1966</v>
      </c>
      <c r="B1039" s="348" t="s">
        <v>1959</v>
      </c>
      <c r="C1039" s="349"/>
      <c r="D1039" s="352" t="s">
        <v>55</v>
      </c>
      <c r="E1039" s="291" t="s">
        <v>1445</v>
      </c>
    </row>
    <row r="1040" spans="1:5">
      <c r="A1040" s="347"/>
      <c r="B1040" s="350"/>
      <c r="C1040" s="351"/>
      <c r="D1040" s="353"/>
      <c r="E1040" s="292" t="s">
        <v>1446</v>
      </c>
    </row>
    <row r="1041" spans="1:5">
      <c r="A1041" s="354" t="s">
        <v>1967</v>
      </c>
      <c r="B1041" s="356" t="s">
        <v>1959</v>
      </c>
      <c r="C1041" s="357"/>
      <c r="D1041" s="360" t="s">
        <v>55</v>
      </c>
      <c r="E1041" s="289" t="s">
        <v>1445</v>
      </c>
    </row>
    <row r="1042" spans="1:5">
      <c r="A1042" s="355"/>
      <c r="B1042" s="358"/>
      <c r="C1042" s="359"/>
      <c r="D1042" s="361"/>
      <c r="E1042" s="290" t="s">
        <v>1446</v>
      </c>
    </row>
    <row r="1043" spans="1:5">
      <c r="A1043" s="346" t="s">
        <v>1968</v>
      </c>
      <c r="B1043" s="348" t="s">
        <v>1959</v>
      </c>
      <c r="C1043" s="349"/>
      <c r="D1043" s="352" t="s">
        <v>55</v>
      </c>
      <c r="E1043" s="291" t="s">
        <v>1445</v>
      </c>
    </row>
    <row r="1044" spans="1:5">
      <c r="A1044" s="347"/>
      <c r="B1044" s="350"/>
      <c r="C1044" s="351"/>
      <c r="D1044" s="353"/>
      <c r="E1044" s="292" t="s">
        <v>1446</v>
      </c>
    </row>
    <row r="1045" spans="1:5">
      <c r="A1045" s="354" t="s">
        <v>1969</v>
      </c>
      <c r="B1045" s="356" t="s">
        <v>1959</v>
      </c>
      <c r="C1045" s="357"/>
      <c r="D1045" s="360" t="s">
        <v>55</v>
      </c>
      <c r="E1045" s="289" t="s">
        <v>1445</v>
      </c>
    </row>
    <row r="1046" spans="1:5">
      <c r="A1046" s="355"/>
      <c r="B1046" s="358"/>
      <c r="C1046" s="359"/>
      <c r="D1046" s="361"/>
      <c r="E1046" s="290" t="s">
        <v>1446</v>
      </c>
    </row>
    <row r="1047" spans="1:5">
      <c r="A1047" s="346" t="s">
        <v>1970</v>
      </c>
      <c r="B1047" s="348" t="s">
        <v>1959</v>
      </c>
      <c r="C1047" s="349"/>
      <c r="D1047" s="352" t="s">
        <v>55</v>
      </c>
      <c r="E1047" s="291" t="s">
        <v>1445</v>
      </c>
    </row>
    <row r="1048" spans="1:5">
      <c r="A1048" s="347"/>
      <c r="B1048" s="350"/>
      <c r="C1048" s="351"/>
      <c r="D1048" s="353"/>
      <c r="E1048" s="292" t="s">
        <v>1446</v>
      </c>
    </row>
    <row r="1049" spans="1:5">
      <c r="A1049" s="354" t="s">
        <v>1971</v>
      </c>
      <c r="B1049" s="356" t="s">
        <v>1959</v>
      </c>
      <c r="C1049" s="357"/>
      <c r="D1049" s="360" t="s">
        <v>55</v>
      </c>
      <c r="E1049" s="289" t="s">
        <v>1445</v>
      </c>
    </row>
    <row r="1050" spans="1:5">
      <c r="A1050" s="355"/>
      <c r="B1050" s="358"/>
      <c r="C1050" s="359"/>
      <c r="D1050" s="361"/>
      <c r="E1050" s="290" t="s">
        <v>1446</v>
      </c>
    </row>
    <row r="1051" spans="1:5">
      <c r="A1051" s="346" t="s">
        <v>1972</v>
      </c>
      <c r="B1051" s="348" t="s">
        <v>1959</v>
      </c>
      <c r="C1051" s="349"/>
      <c r="D1051" s="352" t="s">
        <v>55</v>
      </c>
      <c r="E1051" s="291" t="s">
        <v>1445</v>
      </c>
    </row>
    <row r="1052" spans="1:5">
      <c r="A1052" s="347"/>
      <c r="B1052" s="350"/>
      <c r="C1052" s="351"/>
      <c r="D1052" s="353"/>
      <c r="E1052" s="292" t="s">
        <v>1446</v>
      </c>
    </row>
    <row r="1053" spans="1:5">
      <c r="A1053" s="354" t="s">
        <v>1973</v>
      </c>
      <c r="B1053" s="356" t="s">
        <v>1959</v>
      </c>
      <c r="C1053" s="357"/>
      <c r="D1053" s="360" t="s">
        <v>55</v>
      </c>
      <c r="E1053" s="289" t="s">
        <v>1445</v>
      </c>
    </row>
    <row r="1054" spans="1:5">
      <c r="A1054" s="355"/>
      <c r="B1054" s="358"/>
      <c r="C1054" s="359"/>
      <c r="D1054" s="361"/>
      <c r="E1054" s="290" t="s">
        <v>1446</v>
      </c>
    </row>
    <row r="1055" spans="1:5">
      <c r="A1055" s="346" t="s">
        <v>1974</v>
      </c>
      <c r="B1055" s="348" t="s">
        <v>1959</v>
      </c>
      <c r="C1055" s="349"/>
      <c r="D1055" s="352" t="s">
        <v>55</v>
      </c>
      <c r="E1055" s="291" t="s">
        <v>1445</v>
      </c>
    </row>
    <row r="1056" spans="1:5">
      <c r="A1056" s="347"/>
      <c r="B1056" s="350"/>
      <c r="C1056" s="351"/>
      <c r="D1056" s="353"/>
      <c r="E1056" s="292" t="s">
        <v>1446</v>
      </c>
    </row>
    <row r="1057" spans="1:5">
      <c r="A1057" s="354" t="s">
        <v>1975</v>
      </c>
      <c r="B1057" s="356" t="s">
        <v>1959</v>
      </c>
      <c r="C1057" s="357"/>
      <c r="D1057" s="360" t="s">
        <v>55</v>
      </c>
      <c r="E1057" s="289" t="s">
        <v>1445</v>
      </c>
    </row>
    <row r="1058" spans="1:5">
      <c r="A1058" s="355"/>
      <c r="B1058" s="358"/>
      <c r="C1058" s="359"/>
      <c r="D1058" s="361"/>
      <c r="E1058" s="290" t="s">
        <v>1446</v>
      </c>
    </row>
    <row r="1059" spans="1:5">
      <c r="A1059" s="346" t="s">
        <v>1976</v>
      </c>
      <c r="B1059" s="348" t="s">
        <v>1959</v>
      </c>
      <c r="C1059" s="349"/>
      <c r="D1059" s="352" t="s">
        <v>55</v>
      </c>
      <c r="E1059" s="291" t="s">
        <v>1445</v>
      </c>
    </row>
    <row r="1060" spans="1:5">
      <c r="A1060" s="347"/>
      <c r="B1060" s="350"/>
      <c r="C1060" s="351"/>
      <c r="D1060" s="353"/>
      <c r="E1060" s="292" t="s">
        <v>1446</v>
      </c>
    </row>
    <row r="1061" spans="1:5">
      <c r="A1061" s="354" t="s">
        <v>1977</v>
      </c>
      <c r="B1061" s="356" t="s">
        <v>1959</v>
      </c>
      <c r="C1061" s="357"/>
      <c r="D1061" s="360" t="s">
        <v>55</v>
      </c>
      <c r="E1061" s="289" t="s">
        <v>1445</v>
      </c>
    </row>
    <row r="1062" spans="1:5">
      <c r="A1062" s="355"/>
      <c r="B1062" s="358"/>
      <c r="C1062" s="359"/>
      <c r="D1062" s="361"/>
      <c r="E1062" s="290" t="s">
        <v>1446</v>
      </c>
    </row>
    <row r="1063" spans="1:5">
      <c r="A1063" s="346" t="s">
        <v>1978</v>
      </c>
      <c r="B1063" s="348" t="s">
        <v>1979</v>
      </c>
      <c r="C1063" s="349"/>
      <c r="D1063" s="352" t="s">
        <v>55</v>
      </c>
      <c r="E1063" s="291" t="s">
        <v>1445</v>
      </c>
    </row>
    <row r="1064" spans="1:5">
      <c r="A1064" s="347"/>
      <c r="B1064" s="350"/>
      <c r="C1064" s="351"/>
      <c r="D1064" s="353"/>
      <c r="E1064" s="292" t="s">
        <v>1446</v>
      </c>
    </row>
    <row r="1065" spans="1:5">
      <c r="A1065" s="354" t="s">
        <v>1980</v>
      </c>
      <c r="B1065" s="356" t="s">
        <v>1979</v>
      </c>
      <c r="C1065" s="357"/>
      <c r="D1065" s="360" t="s">
        <v>55</v>
      </c>
      <c r="E1065" s="289" t="s">
        <v>1445</v>
      </c>
    </row>
    <row r="1066" spans="1:5">
      <c r="A1066" s="355"/>
      <c r="B1066" s="358"/>
      <c r="C1066" s="359"/>
      <c r="D1066" s="361"/>
      <c r="E1066" s="290" t="s">
        <v>1446</v>
      </c>
    </row>
    <row r="1067" spans="1:5">
      <c r="A1067" s="346" t="s">
        <v>1981</v>
      </c>
      <c r="B1067" s="348" t="s">
        <v>1979</v>
      </c>
      <c r="C1067" s="349"/>
      <c r="D1067" s="352" t="s">
        <v>55</v>
      </c>
      <c r="E1067" s="291" t="s">
        <v>1445</v>
      </c>
    </row>
    <row r="1068" spans="1:5">
      <c r="A1068" s="347"/>
      <c r="B1068" s="350"/>
      <c r="C1068" s="351"/>
      <c r="D1068" s="353"/>
      <c r="E1068" s="292" t="s">
        <v>1446</v>
      </c>
    </row>
    <row r="1069" spans="1:5">
      <c r="A1069" s="354" t="s">
        <v>1932</v>
      </c>
      <c r="B1069" s="356" t="s">
        <v>1979</v>
      </c>
      <c r="C1069" s="357"/>
      <c r="D1069" s="360" t="s">
        <v>55</v>
      </c>
      <c r="E1069" s="289" t="s">
        <v>1445</v>
      </c>
    </row>
    <row r="1070" spans="1:5">
      <c r="A1070" s="355"/>
      <c r="B1070" s="358"/>
      <c r="C1070" s="359"/>
      <c r="D1070" s="361"/>
      <c r="E1070" s="290" t="s">
        <v>1446</v>
      </c>
    </row>
    <row r="1071" spans="1:5">
      <c r="A1071" s="346" t="s">
        <v>1982</v>
      </c>
      <c r="B1071" s="348" t="s">
        <v>1983</v>
      </c>
      <c r="C1071" s="349"/>
      <c r="D1071" s="352" t="s">
        <v>55</v>
      </c>
      <c r="E1071" s="291" t="s">
        <v>1445</v>
      </c>
    </row>
    <row r="1072" spans="1:5">
      <c r="A1072" s="347"/>
      <c r="B1072" s="350"/>
      <c r="C1072" s="351"/>
      <c r="D1072" s="353"/>
      <c r="E1072" s="292" t="s">
        <v>1446</v>
      </c>
    </row>
    <row r="1073" spans="1:5">
      <c r="A1073" s="354" t="s">
        <v>1984</v>
      </c>
      <c r="B1073" s="356" t="s">
        <v>1983</v>
      </c>
      <c r="C1073" s="357"/>
      <c r="D1073" s="360" t="s">
        <v>55</v>
      </c>
      <c r="E1073" s="289" t="s">
        <v>1445</v>
      </c>
    </row>
    <row r="1074" spans="1:5">
      <c r="A1074" s="355"/>
      <c r="B1074" s="358"/>
      <c r="C1074" s="359"/>
      <c r="D1074" s="361"/>
      <c r="E1074" s="290" t="s">
        <v>1446</v>
      </c>
    </row>
    <row r="1075" spans="1:5">
      <c r="A1075" s="346" t="s">
        <v>1985</v>
      </c>
      <c r="B1075" s="348" t="s">
        <v>1983</v>
      </c>
      <c r="C1075" s="349"/>
      <c r="D1075" s="352" t="s">
        <v>55</v>
      </c>
      <c r="E1075" s="291" t="s">
        <v>1445</v>
      </c>
    </row>
    <row r="1076" spans="1:5">
      <c r="A1076" s="347"/>
      <c r="B1076" s="350"/>
      <c r="C1076" s="351"/>
      <c r="D1076" s="353"/>
      <c r="E1076" s="292" t="s">
        <v>1446</v>
      </c>
    </row>
    <row r="1077" spans="1:5">
      <c r="A1077" s="354" t="s">
        <v>1986</v>
      </c>
      <c r="B1077" s="356" t="s">
        <v>1983</v>
      </c>
      <c r="C1077" s="357"/>
      <c r="D1077" s="360" t="s">
        <v>55</v>
      </c>
      <c r="E1077" s="289" t="s">
        <v>1445</v>
      </c>
    </row>
    <row r="1078" spans="1:5">
      <c r="A1078" s="355"/>
      <c r="B1078" s="358"/>
      <c r="C1078" s="359"/>
      <c r="D1078" s="361"/>
      <c r="E1078" s="290" t="s">
        <v>1446</v>
      </c>
    </row>
    <row r="1079" spans="1:5">
      <c r="A1079" s="346" t="s">
        <v>1987</v>
      </c>
      <c r="B1079" s="348" t="s">
        <v>1988</v>
      </c>
      <c r="C1079" s="349"/>
      <c r="D1079" s="352" t="s">
        <v>55</v>
      </c>
      <c r="E1079" s="291" t="s">
        <v>1445</v>
      </c>
    </row>
    <row r="1080" spans="1:5">
      <c r="A1080" s="347"/>
      <c r="B1080" s="350"/>
      <c r="C1080" s="351"/>
      <c r="D1080" s="353"/>
      <c r="E1080" s="292" t="s">
        <v>1446</v>
      </c>
    </row>
    <row r="1081" spans="1:5">
      <c r="A1081" s="354" t="s">
        <v>1989</v>
      </c>
      <c r="B1081" s="356" t="s">
        <v>1988</v>
      </c>
      <c r="C1081" s="357"/>
      <c r="D1081" s="360" t="s">
        <v>55</v>
      </c>
      <c r="E1081" s="289" t="s">
        <v>1445</v>
      </c>
    </row>
    <row r="1082" spans="1:5">
      <c r="A1082" s="355"/>
      <c r="B1082" s="358"/>
      <c r="C1082" s="359"/>
      <c r="D1082" s="361"/>
      <c r="E1082" s="290" t="s">
        <v>1446</v>
      </c>
    </row>
    <row r="1083" spans="1:5">
      <c r="A1083" s="346" t="s">
        <v>1990</v>
      </c>
      <c r="B1083" s="348" t="s">
        <v>1988</v>
      </c>
      <c r="C1083" s="349"/>
      <c r="D1083" s="352" t="s">
        <v>55</v>
      </c>
      <c r="E1083" s="291" t="s">
        <v>1445</v>
      </c>
    </row>
    <row r="1084" spans="1:5">
      <c r="A1084" s="347"/>
      <c r="B1084" s="350"/>
      <c r="C1084" s="351"/>
      <c r="D1084" s="353"/>
      <c r="E1084" s="292" t="s">
        <v>1446</v>
      </c>
    </row>
    <row r="1085" spans="1:5">
      <c r="A1085" s="354" t="s">
        <v>1991</v>
      </c>
      <c r="B1085" s="356" t="s">
        <v>1988</v>
      </c>
      <c r="C1085" s="357"/>
      <c r="D1085" s="360" t="s">
        <v>55</v>
      </c>
      <c r="E1085" s="289" t="s">
        <v>1445</v>
      </c>
    </row>
    <row r="1086" spans="1:5">
      <c r="A1086" s="355"/>
      <c r="B1086" s="358"/>
      <c r="C1086" s="359"/>
      <c r="D1086" s="361"/>
      <c r="E1086" s="290" t="s">
        <v>1446</v>
      </c>
    </row>
    <row r="1087" spans="1:5">
      <c r="A1087" s="346" t="s">
        <v>1992</v>
      </c>
      <c r="B1087" s="348" t="s">
        <v>1988</v>
      </c>
      <c r="C1087" s="349"/>
      <c r="D1087" s="352" t="s">
        <v>55</v>
      </c>
      <c r="E1087" s="291" t="s">
        <v>1445</v>
      </c>
    </row>
    <row r="1088" spans="1:5">
      <c r="A1088" s="347"/>
      <c r="B1088" s="350"/>
      <c r="C1088" s="351"/>
      <c r="D1088" s="353"/>
      <c r="E1088" s="292" t="s">
        <v>1446</v>
      </c>
    </row>
    <row r="1089" spans="1:5">
      <c r="A1089" s="354" t="s">
        <v>1993</v>
      </c>
      <c r="B1089" s="356" t="s">
        <v>1994</v>
      </c>
      <c r="C1089" s="357"/>
      <c r="D1089" s="360" t="s">
        <v>55</v>
      </c>
      <c r="E1089" s="289" t="s">
        <v>1445</v>
      </c>
    </row>
    <row r="1090" spans="1:5">
      <c r="A1090" s="355"/>
      <c r="B1090" s="358"/>
      <c r="C1090" s="359"/>
      <c r="D1090" s="361"/>
      <c r="E1090" s="290" t="s">
        <v>1446</v>
      </c>
    </row>
    <row r="1091" spans="1:5">
      <c r="A1091" s="346" t="s">
        <v>1563</v>
      </c>
      <c r="B1091" s="348" t="s">
        <v>1994</v>
      </c>
      <c r="C1091" s="349"/>
      <c r="D1091" s="352" t="s">
        <v>55</v>
      </c>
      <c r="E1091" s="291" t="s">
        <v>1445</v>
      </c>
    </row>
    <row r="1092" spans="1:5">
      <c r="A1092" s="347"/>
      <c r="B1092" s="350"/>
      <c r="C1092" s="351"/>
      <c r="D1092" s="353"/>
      <c r="E1092" s="292" t="s">
        <v>1446</v>
      </c>
    </row>
    <row r="1093" spans="1:5">
      <c r="A1093" s="354" t="s">
        <v>1995</v>
      </c>
      <c r="B1093" s="356" t="s">
        <v>1994</v>
      </c>
      <c r="C1093" s="357"/>
      <c r="D1093" s="360" t="s">
        <v>55</v>
      </c>
      <c r="E1093" s="289" t="s">
        <v>1445</v>
      </c>
    </row>
    <row r="1094" spans="1:5">
      <c r="A1094" s="355"/>
      <c r="B1094" s="358"/>
      <c r="C1094" s="359"/>
      <c r="D1094" s="361"/>
      <c r="E1094" s="290" t="s">
        <v>1446</v>
      </c>
    </row>
    <row r="1095" spans="1:5">
      <c r="A1095" s="346" t="s">
        <v>1996</v>
      </c>
      <c r="B1095" s="348" t="s">
        <v>1994</v>
      </c>
      <c r="C1095" s="349"/>
      <c r="D1095" s="352" t="s">
        <v>55</v>
      </c>
      <c r="E1095" s="291" t="s">
        <v>1445</v>
      </c>
    </row>
    <row r="1096" spans="1:5">
      <c r="A1096" s="347"/>
      <c r="B1096" s="350"/>
      <c r="C1096" s="351"/>
      <c r="D1096" s="353"/>
      <c r="E1096" s="292" t="s">
        <v>1446</v>
      </c>
    </row>
    <row r="1097" spans="1:5">
      <c r="A1097" s="354" t="s">
        <v>1997</v>
      </c>
      <c r="B1097" s="356" t="s">
        <v>1994</v>
      </c>
      <c r="C1097" s="357"/>
      <c r="D1097" s="360" t="s">
        <v>55</v>
      </c>
      <c r="E1097" s="289" t="s">
        <v>1445</v>
      </c>
    </row>
    <row r="1098" spans="1:5">
      <c r="A1098" s="355"/>
      <c r="B1098" s="358"/>
      <c r="C1098" s="359"/>
      <c r="D1098" s="361"/>
      <c r="E1098" s="290" t="s">
        <v>1446</v>
      </c>
    </row>
    <row r="1099" spans="1:5">
      <c r="A1099" s="346" t="s">
        <v>1998</v>
      </c>
      <c r="B1099" s="348" t="s">
        <v>1994</v>
      </c>
      <c r="C1099" s="349"/>
      <c r="D1099" s="352" t="s">
        <v>55</v>
      </c>
      <c r="E1099" s="291" t="s">
        <v>1445</v>
      </c>
    </row>
    <row r="1100" spans="1:5">
      <c r="A1100" s="347"/>
      <c r="B1100" s="350"/>
      <c r="C1100" s="351"/>
      <c r="D1100" s="353"/>
      <c r="E1100" s="292" t="s">
        <v>1446</v>
      </c>
    </row>
    <row r="1101" spans="1:5">
      <c r="A1101" s="354" t="s">
        <v>1999</v>
      </c>
      <c r="B1101" s="356" t="s">
        <v>2000</v>
      </c>
      <c r="C1101" s="357"/>
      <c r="D1101" s="360" t="s">
        <v>55</v>
      </c>
      <c r="E1101" s="289" t="s">
        <v>1445</v>
      </c>
    </row>
    <row r="1102" spans="1:5">
      <c r="A1102" s="355"/>
      <c r="B1102" s="358"/>
      <c r="C1102" s="359"/>
      <c r="D1102" s="361"/>
      <c r="E1102" s="290" t="s">
        <v>1446</v>
      </c>
    </row>
    <row r="1103" spans="1:5">
      <c r="A1103" s="346" t="s">
        <v>2001</v>
      </c>
      <c r="B1103" s="348" t="s">
        <v>2000</v>
      </c>
      <c r="C1103" s="349"/>
      <c r="D1103" s="352" t="s">
        <v>55</v>
      </c>
      <c r="E1103" s="291" t="s">
        <v>1445</v>
      </c>
    </row>
    <row r="1104" spans="1:5">
      <c r="A1104" s="347"/>
      <c r="B1104" s="350"/>
      <c r="C1104" s="351"/>
      <c r="D1104" s="353"/>
      <c r="E1104" s="292" t="s">
        <v>1446</v>
      </c>
    </row>
    <row r="1105" spans="1:5">
      <c r="A1105" s="354" t="s">
        <v>2002</v>
      </c>
      <c r="B1105" s="356" t="s">
        <v>2000</v>
      </c>
      <c r="C1105" s="357"/>
      <c r="D1105" s="360" t="s">
        <v>55</v>
      </c>
      <c r="E1105" s="289" t="s">
        <v>1445</v>
      </c>
    </row>
    <row r="1106" spans="1:5">
      <c r="A1106" s="355"/>
      <c r="B1106" s="358"/>
      <c r="C1106" s="359"/>
      <c r="D1106" s="361"/>
      <c r="E1106" s="290" t="s">
        <v>1446</v>
      </c>
    </row>
    <row r="1107" spans="1:5">
      <c r="A1107" s="346" t="s">
        <v>2003</v>
      </c>
      <c r="B1107" s="348" t="s">
        <v>2000</v>
      </c>
      <c r="C1107" s="349"/>
      <c r="D1107" s="352" t="s">
        <v>55</v>
      </c>
      <c r="E1107" s="291" t="s">
        <v>1445</v>
      </c>
    </row>
    <row r="1108" spans="1:5">
      <c r="A1108" s="347"/>
      <c r="B1108" s="350"/>
      <c r="C1108" s="351"/>
      <c r="D1108" s="353"/>
      <c r="E1108" s="292" t="s">
        <v>1446</v>
      </c>
    </row>
    <row r="1109" spans="1:5">
      <c r="A1109" s="354" t="s">
        <v>2004</v>
      </c>
      <c r="B1109" s="356" t="s">
        <v>2000</v>
      </c>
      <c r="C1109" s="357"/>
      <c r="D1109" s="360" t="s">
        <v>55</v>
      </c>
      <c r="E1109" s="289" t="s">
        <v>1445</v>
      </c>
    </row>
    <row r="1110" spans="1:5">
      <c r="A1110" s="355"/>
      <c r="B1110" s="358"/>
      <c r="C1110" s="359"/>
      <c r="D1110" s="361"/>
      <c r="E1110" s="290" t="s">
        <v>1446</v>
      </c>
    </row>
    <row r="1111" spans="1:5">
      <c r="A1111" s="346" t="s">
        <v>2005</v>
      </c>
      <c r="B1111" s="348" t="s">
        <v>2000</v>
      </c>
      <c r="C1111" s="349"/>
      <c r="D1111" s="352" t="s">
        <v>55</v>
      </c>
      <c r="E1111" s="291" t="s">
        <v>1445</v>
      </c>
    </row>
    <row r="1112" spans="1:5">
      <c r="A1112" s="347"/>
      <c r="B1112" s="350"/>
      <c r="C1112" s="351"/>
      <c r="D1112" s="353"/>
      <c r="E1112" s="292" t="s">
        <v>1446</v>
      </c>
    </row>
    <row r="1113" spans="1:5">
      <c r="A1113" s="354" t="s">
        <v>2006</v>
      </c>
      <c r="B1113" s="356" t="s">
        <v>2000</v>
      </c>
      <c r="C1113" s="357"/>
      <c r="D1113" s="360" t="s">
        <v>55</v>
      </c>
      <c r="E1113" s="289" t="s">
        <v>1445</v>
      </c>
    </row>
    <row r="1114" spans="1:5">
      <c r="A1114" s="355"/>
      <c r="B1114" s="358"/>
      <c r="C1114" s="359"/>
      <c r="D1114" s="361"/>
      <c r="E1114" s="290" t="s">
        <v>1446</v>
      </c>
    </row>
    <row r="1115" spans="1:5">
      <c r="A1115" s="346" t="s">
        <v>2007</v>
      </c>
      <c r="B1115" s="348" t="s">
        <v>2008</v>
      </c>
      <c r="C1115" s="349"/>
      <c r="D1115" s="352" t="s">
        <v>55</v>
      </c>
      <c r="E1115" s="291" t="s">
        <v>1445</v>
      </c>
    </row>
    <row r="1116" spans="1:5">
      <c r="A1116" s="347"/>
      <c r="B1116" s="350"/>
      <c r="C1116" s="351"/>
      <c r="D1116" s="353"/>
      <c r="E1116" s="292" t="s">
        <v>1446</v>
      </c>
    </row>
    <row r="1117" spans="1:5">
      <c r="A1117" s="354" t="s">
        <v>2009</v>
      </c>
      <c r="B1117" s="356" t="s">
        <v>2008</v>
      </c>
      <c r="C1117" s="357"/>
      <c r="D1117" s="360" t="s">
        <v>55</v>
      </c>
      <c r="E1117" s="289" t="s">
        <v>1445</v>
      </c>
    </row>
    <row r="1118" spans="1:5">
      <c r="A1118" s="355"/>
      <c r="B1118" s="358"/>
      <c r="C1118" s="359"/>
      <c r="D1118" s="361"/>
      <c r="E1118" s="290" t="s">
        <v>1446</v>
      </c>
    </row>
    <row r="1119" spans="1:5">
      <c r="A1119" s="346" t="s">
        <v>2010</v>
      </c>
      <c r="B1119" s="348" t="s">
        <v>2008</v>
      </c>
      <c r="C1119" s="349"/>
      <c r="D1119" s="352" t="s">
        <v>55</v>
      </c>
      <c r="E1119" s="291" t="s">
        <v>1445</v>
      </c>
    </row>
    <row r="1120" spans="1:5">
      <c r="A1120" s="347"/>
      <c r="B1120" s="350"/>
      <c r="C1120" s="351"/>
      <c r="D1120" s="353"/>
      <c r="E1120" s="292" t="s">
        <v>1446</v>
      </c>
    </row>
    <row r="1121" spans="1:5">
      <c r="A1121" s="354" t="s">
        <v>2011</v>
      </c>
      <c r="B1121" s="356" t="s">
        <v>2008</v>
      </c>
      <c r="C1121" s="357"/>
      <c r="D1121" s="360" t="s">
        <v>55</v>
      </c>
      <c r="E1121" s="289" t="s">
        <v>1445</v>
      </c>
    </row>
    <row r="1122" spans="1:5">
      <c r="A1122" s="355"/>
      <c r="B1122" s="358"/>
      <c r="C1122" s="359"/>
      <c r="D1122" s="361"/>
      <c r="E1122" s="290" t="s">
        <v>1446</v>
      </c>
    </row>
    <row r="1123" spans="1:5">
      <c r="A1123" s="346" t="s">
        <v>2012</v>
      </c>
      <c r="B1123" s="348" t="s">
        <v>2008</v>
      </c>
      <c r="C1123" s="349"/>
      <c r="D1123" s="352" t="s">
        <v>55</v>
      </c>
      <c r="E1123" s="291" t="s">
        <v>1445</v>
      </c>
    </row>
    <row r="1124" spans="1:5">
      <c r="A1124" s="347"/>
      <c r="B1124" s="350"/>
      <c r="C1124" s="351"/>
      <c r="D1124" s="353"/>
      <c r="E1124" s="292" t="s">
        <v>1446</v>
      </c>
    </row>
    <row r="1125" spans="1:5">
      <c r="A1125" s="354" t="s">
        <v>2013</v>
      </c>
      <c r="B1125" s="356" t="s">
        <v>2008</v>
      </c>
      <c r="C1125" s="357"/>
      <c r="D1125" s="360" t="s">
        <v>55</v>
      </c>
      <c r="E1125" s="289" t="s">
        <v>1445</v>
      </c>
    </row>
    <row r="1126" spans="1:5">
      <c r="A1126" s="355"/>
      <c r="B1126" s="358"/>
      <c r="C1126" s="359"/>
      <c r="D1126" s="361"/>
      <c r="E1126" s="290" t="s">
        <v>1446</v>
      </c>
    </row>
    <row r="1127" spans="1:5">
      <c r="A1127" s="346" t="s">
        <v>2014</v>
      </c>
      <c r="B1127" s="348" t="s">
        <v>2008</v>
      </c>
      <c r="C1127" s="349"/>
      <c r="D1127" s="352" t="s">
        <v>55</v>
      </c>
      <c r="E1127" s="291" t="s">
        <v>1445</v>
      </c>
    </row>
    <row r="1128" spans="1:5">
      <c r="A1128" s="347"/>
      <c r="B1128" s="350"/>
      <c r="C1128" s="351"/>
      <c r="D1128" s="353"/>
      <c r="E1128" s="292" t="s">
        <v>1446</v>
      </c>
    </row>
    <row r="1129" spans="1:5">
      <c r="A1129" s="354" t="s">
        <v>2015</v>
      </c>
      <c r="B1129" s="356" t="s">
        <v>2008</v>
      </c>
      <c r="C1129" s="357"/>
      <c r="D1129" s="360" t="s">
        <v>55</v>
      </c>
      <c r="E1129" s="289" t="s">
        <v>1445</v>
      </c>
    </row>
    <row r="1130" spans="1:5">
      <c r="A1130" s="355"/>
      <c r="B1130" s="358"/>
      <c r="C1130" s="359"/>
      <c r="D1130" s="361"/>
      <c r="E1130" s="290" t="s">
        <v>1446</v>
      </c>
    </row>
    <row r="1131" spans="1:5">
      <c r="A1131" s="346" t="s">
        <v>1855</v>
      </c>
      <c r="B1131" s="348"/>
      <c r="C1131" s="349"/>
      <c r="D1131" s="352" t="s">
        <v>55</v>
      </c>
      <c r="E1131" s="291" t="s">
        <v>1445</v>
      </c>
    </row>
    <row r="1132" spans="1:5">
      <c r="A1132" s="347"/>
      <c r="B1132" s="350"/>
      <c r="C1132" s="351"/>
      <c r="D1132" s="353"/>
      <c r="E1132" s="292" t="s">
        <v>1446</v>
      </c>
    </row>
    <row r="1133" spans="1:5">
      <c r="A1133" s="354" t="s">
        <v>1877</v>
      </c>
      <c r="B1133" s="356"/>
      <c r="C1133" s="357"/>
      <c r="D1133" s="360" t="s">
        <v>55</v>
      </c>
      <c r="E1133" s="289" t="s">
        <v>1445</v>
      </c>
    </row>
    <row r="1134" spans="1:5">
      <c r="A1134" s="355"/>
      <c r="B1134" s="358"/>
      <c r="C1134" s="359"/>
      <c r="D1134" s="361"/>
      <c r="E1134" s="290" t="s">
        <v>1446</v>
      </c>
    </row>
    <row r="1135" spans="1:5">
      <c r="A1135" s="346" t="s">
        <v>1883</v>
      </c>
      <c r="B1135" s="348"/>
      <c r="C1135" s="349"/>
      <c r="D1135" s="352" t="s">
        <v>55</v>
      </c>
      <c r="E1135" s="291" t="s">
        <v>1445</v>
      </c>
    </row>
    <row r="1136" spans="1:5">
      <c r="A1136" s="347"/>
      <c r="B1136" s="350"/>
      <c r="C1136" s="351"/>
      <c r="D1136" s="353"/>
      <c r="E1136" s="292" t="s">
        <v>1446</v>
      </c>
    </row>
    <row r="1137" spans="1:5">
      <c r="A1137" s="354" t="s">
        <v>1888</v>
      </c>
      <c r="B1137" s="356"/>
      <c r="C1137" s="357"/>
      <c r="D1137" s="360" t="s">
        <v>55</v>
      </c>
      <c r="E1137" s="289" t="s">
        <v>1445</v>
      </c>
    </row>
    <row r="1138" spans="1:5">
      <c r="A1138" s="355"/>
      <c r="B1138" s="358"/>
      <c r="C1138" s="359"/>
      <c r="D1138" s="361"/>
      <c r="E1138" s="290" t="s">
        <v>1446</v>
      </c>
    </row>
    <row r="1139" spans="1:5">
      <c r="A1139" s="346" t="s">
        <v>1899</v>
      </c>
      <c r="B1139" s="348"/>
      <c r="C1139" s="349"/>
      <c r="D1139" s="352" t="s">
        <v>55</v>
      </c>
      <c r="E1139" s="291" t="s">
        <v>1445</v>
      </c>
    </row>
    <row r="1140" spans="1:5">
      <c r="A1140" s="347"/>
      <c r="B1140" s="350"/>
      <c r="C1140" s="351"/>
      <c r="D1140" s="353"/>
      <c r="E1140" s="292" t="s">
        <v>1446</v>
      </c>
    </row>
    <row r="1141" spans="1:5">
      <c r="A1141" s="354" t="s">
        <v>1906</v>
      </c>
      <c r="B1141" s="356"/>
      <c r="C1141" s="357"/>
      <c r="D1141" s="360" t="s">
        <v>55</v>
      </c>
      <c r="E1141" s="289" t="s">
        <v>1445</v>
      </c>
    </row>
    <row r="1142" spans="1:5">
      <c r="A1142" s="355"/>
      <c r="B1142" s="358"/>
      <c r="C1142" s="359"/>
      <c r="D1142" s="361"/>
      <c r="E1142" s="290" t="s">
        <v>1446</v>
      </c>
    </row>
    <row r="1143" spans="1:5">
      <c r="A1143" s="346" t="s">
        <v>1914</v>
      </c>
      <c r="B1143" s="348"/>
      <c r="C1143" s="349"/>
      <c r="D1143" s="352" t="s">
        <v>55</v>
      </c>
      <c r="E1143" s="291" t="s">
        <v>1445</v>
      </c>
    </row>
    <row r="1144" spans="1:5">
      <c r="A1144" s="347"/>
      <c r="B1144" s="350"/>
      <c r="C1144" s="351"/>
      <c r="D1144" s="353"/>
      <c r="E1144" s="292" t="s">
        <v>1446</v>
      </c>
    </row>
    <row r="1145" spans="1:5">
      <c r="A1145" s="354" t="s">
        <v>1918</v>
      </c>
      <c r="B1145" s="356"/>
      <c r="C1145" s="357"/>
      <c r="D1145" s="360" t="s">
        <v>55</v>
      </c>
      <c r="E1145" s="289" t="s">
        <v>1445</v>
      </c>
    </row>
    <row r="1146" spans="1:5">
      <c r="A1146" s="355"/>
      <c r="B1146" s="358"/>
      <c r="C1146" s="359"/>
      <c r="D1146" s="361"/>
      <c r="E1146" s="290" t="s">
        <v>1446</v>
      </c>
    </row>
    <row r="1147" spans="1:5">
      <c r="A1147" s="346" t="s">
        <v>1934</v>
      </c>
      <c r="B1147" s="348"/>
      <c r="C1147" s="349"/>
      <c r="D1147" s="352" t="s">
        <v>55</v>
      </c>
      <c r="E1147" s="291" t="s">
        <v>1445</v>
      </c>
    </row>
    <row r="1148" spans="1:5">
      <c r="A1148" s="347"/>
      <c r="B1148" s="350"/>
      <c r="C1148" s="351"/>
      <c r="D1148" s="353"/>
      <c r="E1148" s="292" t="s">
        <v>1446</v>
      </c>
    </row>
    <row r="1149" spans="1:5">
      <c r="A1149" s="354" t="s">
        <v>1940</v>
      </c>
      <c r="B1149" s="356"/>
      <c r="C1149" s="357"/>
      <c r="D1149" s="360" t="s">
        <v>55</v>
      </c>
      <c r="E1149" s="289" t="s">
        <v>1445</v>
      </c>
    </row>
    <row r="1150" spans="1:5">
      <c r="A1150" s="355"/>
      <c r="B1150" s="358"/>
      <c r="C1150" s="359"/>
      <c r="D1150" s="361"/>
      <c r="E1150" s="290" t="s">
        <v>1446</v>
      </c>
    </row>
    <row r="1151" spans="1:5">
      <c r="A1151" s="346" t="s">
        <v>1949</v>
      </c>
      <c r="B1151" s="348"/>
      <c r="C1151" s="349"/>
      <c r="D1151" s="352" t="s">
        <v>55</v>
      </c>
      <c r="E1151" s="291" t="s">
        <v>1445</v>
      </c>
    </row>
    <row r="1152" spans="1:5">
      <c r="A1152" s="347"/>
      <c r="B1152" s="350"/>
      <c r="C1152" s="351"/>
      <c r="D1152" s="353"/>
      <c r="E1152" s="292" t="s">
        <v>1446</v>
      </c>
    </row>
    <row r="1153" spans="1:5">
      <c r="A1153" s="354" t="s">
        <v>1979</v>
      </c>
      <c r="B1153" s="356"/>
      <c r="C1153" s="357"/>
      <c r="D1153" s="360" t="s">
        <v>55</v>
      </c>
      <c r="E1153" s="289" t="s">
        <v>1445</v>
      </c>
    </row>
    <row r="1154" spans="1:5">
      <c r="A1154" s="355"/>
      <c r="B1154" s="358"/>
      <c r="C1154" s="359"/>
      <c r="D1154" s="361"/>
      <c r="E1154" s="290" t="s">
        <v>1446</v>
      </c>
    </row>
    <row r="1155" spans="1:5">
      <c r="A1155" s="346" t="s">
        <v>1983</v>
      </c>
      <c r="B1155" s="348"/>
      <c r="C1155" s="349"/>
      <c r="D1155" s="352" t="s">
        <v>55</v>
      </c>
      <c r="E1155" s="291" t="s">
        <v>1445</v>
      </c>
    </row>
    <row r="1156" spans="1:5">
      <c r="A1156" s="347"/>
      <c r="B1156" s="350"/>
      <c r="C1156" s="351"/>
      <c r="D1156" s="353"/>
      <c r="E1156" s="292" t="s">
        <v>1446</v>
      </c>
    </row>
    <row r="1157" spans="1:5">
      <c r="A1157" s="354" t="s">
        <v>1988</v>
      </c>
      <c r="B1157" s="356"/>
      <c r="C1157" s="357"/>
      <c r="D1157" s="360" t="s">
        <v>55</v>
      </c>
      <c r="E1157" s="289" t="s">
        <v>1445</v>
      </c>
    </row>
    <row r="1158" spans="1:5">
      <c r="A1158" s="355"/>
      <c r="B1158" s="358"/>
      <c r="C1158" s="359"/>
      <c r="D1158" s="361"/>
      <c r="E1158" s="290" t="s">
        <v>1446</v>
      </c>
    </row>
    <row r="1159" spans="1:5">
      <c r="A1159" s="346" t="s">
        <v>1994</v>
      </c>
      <c r="B1159" s="348"/>
      <c r="C1159" s="349"/>
      <c r="D1159" s="352" t="s">
        <v>55</v>
      </c>
      <c r="E1159" s="291" t="s">
        <v>1445</v>
      </c>
    </row>
    <row r="1160" spans="1:5">
      <c r="A1160" s="347"/>
      <c r="B1160" s="350"/>
      <c r="C1160" s="351"/>
      <c r="D1160" s="353"/>
      <c r="E1160" s="292" t="s">
        <v>1446</v>
      </c>
    </row>
    <row r="1161" spans="1:5">
      <c r="A1161" s="354" t="s">
        <v>2000</v>
      </c>
      <c r="B1161" s="356"/>
      <c r="C1161" s="357"/>
      <c r="D1161" s="360" t="s">
        <v>55</v>
      </c>
      <c r="E1161" s="289" t="s">
        <v>1445</v>
      </c>
    </row>
    <row r="1162" spans="1:5">
      <c r="A1162" s="355"/>
      <c r="B1162" s="358"/>
      <c r="C1162" s="359"/>
      <c r="D1162" s="361"/>
      <c r="E1162" s="290" t="s">
        <v>1446</v>
      </c>
    </row>
    <row r="1163" spans="1:5">
      <c r="A1163" s="346" t="s">
        <v>1959</v>
      </c>
      <c r="B1163" s="348"/>
      <c r="C1163" s="349"/>
      <c r="D1163" s="352" t="s">
        <v>55</v>
      </c>
      <c r="E1163" s="291" t="s">
        <v>1445</v>
      </c>
    </row>
    <row r="1164" spans="1:5">
      <c r="A1164" s="347"/>
      <c r="B1164" s="350"/>
      <c r="C1164" s="351"/>
      <c r="D1164" s="353"/>
      <c r="E1164" s="292" t="s">
        <v>1446</v>
      </c>
    </row>
    <row r="1165" spans="1:5">
      <c r="A1165" s="354" t="s">
        <v>1965</v>
      </c>
      <c r="B1165" s="356" t="s">
        <v>1914</v>
      </c>
      <c r="C1165" s="357"/>
      <c r="D1165" s="360" t="s">
        <v>55</v>
      </c>
      <c r="E1165" s="289" t="s">
        <v>1445</v>
      </c>
    </row>
    <row r="1166" spans="1:5">
      <c r="A1166" s="355"/>
      <c r="B1166" s="358"/>
      <c r="C1166" s="359"/>
      <c r="D1166" s="361"/>
      <c r="E1166" s="290" t="s">
        <v>1446</v>
      </c>
    </row>
    <row r="1167" spans="1:5">
      <c r="A1167" s="346" t="s">
        <v>2016</v>
      </c>
      <c r="B1167" s="348" t="s">
        <v>1855</v>
      </c>
      <c r="C1167" s="349"/>
      <c r="D1167" s="352" t="s">
        <v>55</v>
      </c>
      <c r="E1167" s="291" t="s">
        <v>1445</v>
      </c>
    </row>
    <row r="1168" spans="1:5">
      <c r="A1168" s="347"/>
      <c r="B1168" s="350"/>
      <c r="C1168" s="351"/>
      <c r="D1168" s="353"/>
      <c r="E1168" s="292" t="s">
        <v>1446</v>
      </c>
    </row>
    <row r="1169" spans="1:5">
      <c r="A1169" s="354" t="s">
        <v>2017</v>
      </c>
      <c r="B1169" s="356" t="s">
        <v>1877</v>
      </c>
      <c r="C1169" s="357"/>
      <c r="D1169" s="360" t="s">
        <v>55</v>
      </c>
      <c r="E1169" s="289" t="s">
        <v>1445</v>
      </c>
    </row>
    <row r="1170" spans="1:5">
      <c r="A1170" s="355"/>
      <c r="B1170" s="358"/>
      <c r="C1170" s="359"/>
      <c r="D1170" s="361"/>
      <c r="E1170" s="290" t="s">
        <v>1446</v>
      </c>
    </row>
    <row r="1171" spans="1:5">
      <c r="A1171" s="346" t="s">
        <v>1765</v>
      </c>
      <c r="B1171" s="348" t="s">
        <v>1883</v>
      </c>
      <c r="C1171" s="349"/>
      <c r="D1171" s="352" t="s">
        <v>55</v>
      </c>
      <c r="E1171" s="291" t="s">
        <v>1445</v>
      </c>
    </row>
    <row r="1172" spans="1:5">
      <c r="A1172" s="347"/>
      <c r="B1172" s="350"/>
      <c r="C1172" s="351"/>
      <c r="D1172" s="353"/>
      <c r="E1172" s="292" t="s">
        <v>1446</v>
      </c>
    </row>
    <row r="1173" spans="1:5">
      <c r="A1173" s="354" t="s">
        <v>2018</v>
      </c>
      <c r="B1173" s="356" t="s">
        <v>1888</v>
      </c>
      <c r="C1173" s="357"/>
      <c r="D1173" s="360" t="s">
        <v>55</v>
      </c>
      <c r="E1173" s="289" t="s">
        <v>1445</v>
      </c>
    </row>
    <row r="1174" spans="1:5">
      <c r="A1174" s="355"/>
      <c r="B1174" s="358"/>
      <c r="C1174" s="359"/>
      <c r="D1174" s="361"/>
      <c r="E1174" s="290" t="s">
        <v>1446</v>
      </c>
    </row>
    <row r="1175" spans="1:5">
      <c r="A1175" s="346" t="s">
        <v>1575</v>
      </c>
      <c r="B1175" s="348" t="s">
        <v>1899</v>
      </c>
      <c r="C1175" s="349"/>
      <c r="D1175" s="352" t="s">
        <v>55</v>
      </c>
      <c r="E1175" s="291" t="s">
        <v>1445</v>
      </c>
    </row>
    <row r="1176" spans="1:5">
      <c r="A1176" s="347"/>
      <c r="B1176" s="350"/>
      <c r="C1176" s="351"/>
      <c r="D1176" s="353"/>
      <c r="E1176" s="292" t="s">
        <v>1446</v>
      </c>
    </row>
    <row r="1177" spans="1:5">
      <c r="A1177" s="354" t="s">
        <v>2019</v>
      </c>
      <c r="B1177" s="356" t="s">
        <v>1918</v>
      </c>
      <c r="C1177" s="357"/>
      <c r="D1177" s="360" t="s">
        <v>55</v>
      </c>
      <c r="E1177" s="289" t="s">
        <v>1445</v>
      </c>
    </row>
    <row r="1178" spans="1:5">
      <c r="A1178" s="355"/>
      <c r="B1178" s="358"/>
      <c r="C1178" s="359"/>
      <c r="D1178" s="361"/>
      <c r="E1178" s="290" t="s">
        <v>1446</v>
      </c>
    </row>
    <row r="1179" spans="1:5">
      <c r="A1179" s="346" t="s">
        <v>2020</v>
      </c>
      <c r="B1179" s="348" t="s">
        <v>1918</v>
      </c>
      <c r="C1179" s="349"/>
      <c r="D1179" s="352" t="s">
        <v>55</v>
      </c>
      <c r="E1179" s="291" t="s">
        <v>1445</v>
      </c>
    </row>
    <row r="1180" spans="1:5">
      <c r="A1180" s="347"/>
      <c r="B1180" s="350"/>
      <c r="C1180" s="351"/>
      <c r="D1180" s="353"/>
      <c r="E1180" s="292" t="s">
        <v>1446</v>
      </c>
    </row>
    <row r="1181" spans="1:5">
      <c r="A1181" s="354" t="s">
        <v>2021</v>
      </c>
      <c r="B1181" s="356" t="s">
        <v>1934</v>
      </c>
      <c r="C1181" s="357"/>
      <c r="D1181" s="360" t="s">
        <v>55</v>
      </c>
      <c r="E1181" s="289" t="s">
        <v>1445</v>
      </c>
    </row>
    <row r="1182" spans="1:5">
      <c r="A1182" s="355"/>
      <c r="B1182" s="358"/>
      <c r="C1182" s="359"/>
      <c r="D1182" s="361"/>
      <c r="E1182" s="290" t="s">
        <v>1446</v>
      </c>
    </row>
    <row r="1183" spans="1:5">
      <c r="A1183" s="346" t="s">
        <v>2022</v>
      </c>
      <c r="B1183" s="348" t="s">
        <v>1949</v>
      </c>
      <c r="C1183" s="349"/>
      <c r="D1183" s="352" t="s">
        <v>55</v>
      </c>
      <c r="E1183" s="291" t="s">
        <v>1445</v>
      </c>
    </row>
    <row r="1184" spans="1:5">
      <c r="A1184" s="347"/>
      <c r="B1184" s="350"/>
      <c r="C1184" s="351"/>
      <c r="D1184" s="353"/>
      <c r="E1184" s="292" t="s">
        <v>1446</v>
      </c>
    </row>
    <row r="1185" spans="1:5">
      <c r="A1185" s="354" t="s">
        <v>2023</v>
      </c>
      <c r="B1185" s="356" t="s">
        <v>1959</v>
      </c>
      <c r="C1185" s="357"/>
      <c r="D1185" s="360" t="s">
        <v>55</v>
      </c>
      <c r="E1185" s="289" t="s">
        <v>1445</v>
      </c>
    </row>
    <row r="1186" spans="1:5">
      <c r="A1186" s="355"/>
      <c r="B1186" s="358"/>
      <c r="C1186" s="359"/>
      <c r="D1186" s="361"/>
      <c r="E1186" s="290" t="s">
        <v>1446</v>
      </c>
    </row>
    <row r="1187" spans="1:5">
      <c r="A1187" s="346" t="s">
        <v>2024</v>
      </c>
      <c r="B1187" s="348" t="s">
        <v>1855</v>
      </c>
      <c r="C1187" s="349"/>
      <c r="D1187" s="352" t="s">
        <v>55</v>
      </c>
      <c r="E1187" s="291" t="s">
        <v>1445</v>
      </c>
    </row>
    <row r="1188" spans="1:5">
      <c r="A1188" s="347"/>
      <c r="B1188" s="350"/>
      <c r="C1188" s="351"/>
      <c r="D1188" s="353"/>
      <c r="E1188" s="292" t="s">
        <v>1446</v>
      </c>
    </row>
    <row r="1189" spans="1:5">
      <c r="A1189" s="354" t="s">
        <v>2025</v>
      </c>
      <c r="B1189" s="356" t="s">
        <v>1906</v>
      </c>
      <c r="C1189" s="357"/>
      <c r="D1189" s="360" t="s">
        <v>55</v>
      </c>
      <c r="E1189" s="289" t="s">
        <v>1445</v>
      </c>
    </row>
    <row r="1190" spans="1:5">
      <c r="A1190" s="355"/>
      <c r="B1190" s="358"/>
      <c r="C1190" s="359"/>
      <c r="D1190" s="361"/>
      <c r="E1190" s="290" t="s">
        <v>1446</v>
      </c>
    </row>
    <row r="1191" spans="1:5">
      <c r="A1191" s="346" t="s">
        <v>2026</v>
      </c>
      <c r="B1191" s="348" t="s">
        <v>1940</v>
      </c>
      <c r="C1191" s="349"/>
      <c r="D1191" s="352" t="s">
        <v>55</v>
      </c>
      <c r="E1191" s="291" t="s">
        <v>1445</v>
      </c>
    </row>
    <row r="1192" spans="1:5">
      <c r="A1192" s="347"/>
      <c r="B1192" s="350"/>
      <c r="C1192" s="351"/>
      <c r="D1192" s="353"/>
      <c r="E1192" s="292" t="s">
        <v>1446</v>
      </c>
    </row>
    <row r="1193" spans="1:5">
      <c r="A1193" s="354" t="s">
        <v>2027</v>
      </c>
      <c r="B1193" s="356" t="s">
        <v>1940</v>
      </c>
      <c r="C1193" s="357"/>
      <c r="D1193" s="360" t="s">
        <v>55</v>
      </c>
      <c r="E1193" s="289" t="s">
        <v>1445</v>
      </c>
    </row>
    <row r="1194" spans="1:5">
      <c r="A1194" s="355"/>
      <c r="B1194" s="358"/>
      <c r="C1194" s="359"/>
      <c r="D1194" s="361"/>
      <c r="E1194" s="290" t="s">
        <v>1446</v>
      </c>
    </row>
    <row r="1195" spans="1:5">
      <c r="A1195" s="346" t="s">
        <v>2008</v>
      </c>
      <c r="B1195" s="348"/>
      <c r="C1195" s="349"/>
      <c r="D1195" s="352" t="s">
        <v>55</v>
      </c>
      <c r="E1195" s="291" t="s">
        <v>1445</v>
      </c>
    </row>
    <row r="1196" spans="1:5">
      <c r="A1196" s="347"/>
      <c r="B1196" s="350"/>
      <c r="C1196" s="351"/>
      <c r="D1196" s="353"/>
      <c r="E1196" s="292" t="s">
        <v>1446</v>
      </c>
    </row>
    <row r="1197" spans="1:5">
      <c r="A1197" s="354" t="s">
        <v>2028</v>
      </c>
      <c r="B1197" s="356" t="s">
        <v>1855</v>
      </c>
      <c r="C1197" s="357"/>
      <c r="D1197" s="360" t="s">
        <v>55</v>
      </c>
      <c r="E1197" s="289" t="s">
        <v>1445</v>
      </c>
    </row>
    <row r="1198" spans="1:5">
      <c r="A1198" s="355"/>
      <c r="B1198" s="358"/>
      <c r="C1198" s="359"/>
      <c r="D1198" s="361"/>
      <c r="E1198" s="290" t="s">
        <v>1446</v>
      </c>
    </row>
    <row r="1199" spans="1:5">
      <c r="A1199" s="346" t="s">
        <v>2029</v>
      </c>
      <c r="B1199" s="348" t="s">
        <v>1855</v>
      </c>
      <c r="C1199" s="349"/>
      <c r="D1199" s="352" t="s">
        <v>55</v>
      </c>
      <c r="E1199" s="291" t="s">
        <v>1445</v>
      </c>
    </row>
    <row r="1200" spans="1:5">
      <c r="A1200" s="347"/>
      <c r="B1200" s="350"/>
      <c r="C1200" s="351"/>
      <c r="D1200" s="353"/>
      <c r="E1200" s="292" t="s">
        <v>1446</v>
      </c>
    </row>
    <row r="1201" spans="1:5">
      <c r="A1201" s="354" t="s">
        <v>2030</v>
      </c>
      <c r="B1201" s="356" t="s">
        <v>1855</v>
      </c>
      <c r="C1201" s="357"/>
      <c r="D1201" s="360" t="s">
        <v>55</v>
      </c>
      <c r="E1201" s="289" t="s">
        <v>1445</v>
      </c>
    </row>
    <row r="1202" spans="1:5">
      <c r="A1202" s="355"/>
      <c r="B1202" s="358"/>
      <c r="C1202" s="359"/>
      <c r="D1202" s="361"/>
      <c r="E1202" s="290" t="s">
        <v>1446</v>
      </c>
    </row>
    <row r="1203" spans="1:5">
      <c r="A1203" s="346" t="s">
        <v>2031</v>
      </c>
      <c r="B1203" s="348" t="s">
        <v>1888</v>
      </c>
      <c r="C1203" s="349"/>
      <c r="D1203" s="352" t="s">
        <v>55</v>
      </c>
      <c r="E1203" s="291" t="s">
        <v>1445</v>
      </c>
    </row>
    <row r="1204" spans="1:5">
      <c r="A1204" s="347"/>
      <c r="B1204" s="350"/>
      <c r="C1204" s="351"/>
      <c r="D1204" s="353"/>
      <c r="E1204" s="292" t="s">
        <v>1446</v>
      </c>
    </row>
    <row r="1205" spans="1:5">
      <c r="A1205" s="354" t="s">
        <v>2032</v>
      </c>
      <c r="B1205" s="356"/>
      <c r="C1205" s="357"/>
      <c r="D1205" s="360" t="s">
        <v>56</v>
      </c>
      <c r="E1205" s="289" t="s">
        <v>1445</v>
      </c>
    </row>
    <row r="1206" spans="1:5">
      <c r="A1206" s="355"/>
      <c r="B1206" s="358"/>
      <c r="C1206" s="359"/>
      <c r="D1206" s="361"/>
      <c r="E1206" s="290" t="s">
        <v>1446</v>
      </c>
    </row>
    <row r="1207" spans="1:5">
      <c r="A1207" s="346" t="s">
        <v>2033</v>
      </c>
      <c r="B1207" s="348"/>
      <c r="C1207" s="349"/>
      <c r="D1207" s="352" t="s">
        <v>56</v>
      </c>
      <c r="E1207" s="291" t="s">
        <v>1445</v>
      </c>
    </row>
    <row r="1208" spans="1:5">
      <c r="A1208" s="347"/>
      <c r="B1208" s="350"/>
      <c r="C1208" s="351"/>
      <c r="D1208" s="353"/>
      <c r="E1208" s="292" t="s">
        <v>1446</v>
      </c>
    </row>
    <row r="1209" spans="1:5">
      <c r="A1209" s="354" t="s">
        <v>2034</v>
      </c>
      <c r="B1209" s="356"/>
      <c r="C1209" s="357"/>
      <c r="D1209" s="360" t="s">
        <v>56</v>
      </c>
      <c r="E1209" s="289" t="s">
        <v>1445</v>
      </c>
    </row>
    <row r="1210" spans="1:5">
      <c r="A1210" s="355"/>
      <c r="B1210" s="358"/>
      <c r="C1210" s="359"/>
      <c r="D1210" s="361"/>
      <c r="E1210" s="290" t="s">
        <v>1446</v>
      </c>
    </row>
    <row r="1211" spans="1:5">
      <c r="A1211" s="346" t="s">
        <v>2035</v>
      </c>
      <c r="B1211" s="348"/>
      <c r="C1211" s="349"/>
      <c r="D1211" s="352" t="s">
        <v>56</v>
      </c>
      <c r="E1211" s="291" t="s">
        <v>1445</v>
      </c>
    </row>
    <row r="1212" spans="1:5">
      <c r="A1212" s="347"/>
      <c r="B1212" s="350"/>
      <c r="C1212" s="351"/>
      <c r="D1212" s="353"/>
      <c r="E1212" s="292" t="s">
        <v>1446</v>
      </c>
    </row>
    <row r="1213" spans="1:5">
      <c r="A1213" s="354" t="s">
        <v>2036</v>
      </c>
      <c r="B1213" s="356"/>
      <c r="C1213" s="357"/>
      <c r="D1213" s="360" t="s">
        <v>56</v>
      </c>
      <c r="E1213" s="289" t="s">
        <v>1445</v>
      </c>
    </row>
    <row r="1214" spans="1:5">
      <c r="A1214" s="355"/>
      <c r="B1214" s="358"/>
      <c r="C1214" s="359"/>
      <c r="D1214" s="361"/>
      <c r="E1214" s="290" t="s">
        <v>1446</v>
      </c>
    </row>
    <row r="1215" spans="1:5">
      <c r="A1215" s="346" t="s">
        <v>2037</v>
      </c>
      <c r="B1215" s="348"/>
      <c r="C1215" s="349"/>
      <c r="D1215" s="352" t="s">
        <v>56</v>
      </c>
      <c r="E1215" s="291" t="s">
        <v>1445</v>
      </c>
    </row>
    <row r="1216" spans="1:5">
      <c r="A1216" s="347"/>
      <c r="B1216" s="350"/>
      <c r="C1216" s="351"/>
      <c r="D1216" s="353"/>
      <c r="E1216" s="292" t="s">
        <v>1446</v>
      </c>
    </row>
    <row r="1217" spans="1:5">
      <c r="A1217" s="354" t="s">
        <v>2038</v>
      </c>
      <c r="B1217" s="356"/>
      <c r="C1217" s="357"/>
      <c r="D1217" s="360" t="s">
        <v>56</v>
      </c>
      <c r="E1217" s="289" t="s">
        <v>1445</v>
      </c>
    </row>
    <row r="1218" spans="1:5">
      <c r="A1218" s="355"/>
      <c r="B1218" s="358"/>
      <c r="C1218" s="359"/>
      <c r="D1218" s="361"/>
      <c r="E1218" s="290" t="s">
        <v>1446</v>
      </c>
    </row>
    <row r="1219" spans="1:5">
      <c r="A1219" s="346" t="s">
        <v>2039</v>
      </c>
      <c r="B1219" s="348"/>
      <c r="C1219" s="349"/>
      <c r="D1219" s="352" t="s">
        <v>56</v>
      </c>
      <c r="E1219" s="291" t="s">
        <v>1445</v>
      </c>
    </row>
    <row r="1220" spans="1:5">
      <c r="A1220" s="347"/>
      <c r="B1220" s="350"/>
      <c r="C1220" s="351"/>
      <c r="D1220" s="353"/>
      <c r="E1220" s="292" t="s">
        <v>1446</v>
      </c>
    </row>
    <row r="1221" spans="1:5">
      <c r="A1221" s="354" t="s">
        <v>2040</v>
      </c>
      <c r="B1221" s="356" t="s">
        <v>2041</v>
      </c>
      <c r="C1221" s="357"/>
      <c r="D1221" s="360" t="s">
        <v>56</v>
      </c>
      <c r="E1221" s="289" t="s">
        <v>1445</v>
      </c>
    </row>
    <row r="1222" spans="1:5">
      <c r="A1222" s="355"/>
      <c r="B1222" s="358"/>
      <c r="C1222" s="359"/>
      <c r="D1222" s="361"/>
      <c r="E1222" s="290" t="s">
        <v>1446</v>
      </c>
    </row>
    <row r="1223" spans="1:5">
      <c r="A1223" s="346" t="s">
        <v>1935</v>
      </c>
      <c r="B1223" s="348" t="s">
        <v>2041</v>
      </c>
      <c r="C1223" s="349"/>
      <c r="D1223" s="352" t="s">
        <v>56</v>
      </c>
      <c r="E1223" s="291" t="s">
        <v>1445</v>
      </c>
    </row>
    <row r="1224" spans="1:5">
      <c r="A1224" s="347"/>
      <c r="B1224" s="350"/>
      <c r="C1224" s="351"/>
      <c r="D1224" s="353"/>
      <c r="E1224" s="292" t="s">
        <v>1446</v>
      </c>
    </row>
    <row r="1225" spans="1:5">
      <c r="A1225" s="354" t="s">
        <v>2042</v>
      </c>
      <c r="B1225" s="356" t="s">
        <v>2041</v>
      </c>
      <c r="C1225" s="357"/>
      <c r="D1225" s="360" t="s">
        <v>56</v>
      </c>
      <c r="E1225" s="289" t="s">
        <v>1445</v>
      </c>
    </row>
    <row r="1226" spans="1:5">
      <c r="A1226" s="355"/>
      <c r="B1226" s="358"/>
      <c r="C1226" s="359"/>
      <c r="D1226" s="361"/>
      <c r="E1226" s="290" t="s">
        <v>1446</v>
      </c>
    </row>
    <row r="1227" spans="1:5">
      <c r="A1227" s="346" t="s">
        <v>2043</v>
      </c>
      <c r="B1227" s="348" t="s">
        <v>2041</v>
      </c>
      <c r="C1227" s="349"/>
      <c r="D1227" s="352" t="s">
        <v>56</v>
      </c>
      <c r="E1227" s="291" t="s">
        <v>1445</v>
      </c>
    </row>
    <row r="1228" spans="1:5">
      <c r="A1228" s="347"/>
      <c r="B1228" s="350"/>
      <c r="C1228" s="351"/>
      <c r="D1228" s="353"/>
      <c r="E1228" s="292" t="s">
        <v>1446</v>
      </c>
    </row>
    <row r="1229" spans="1:5">
      <c r="A1229" s="354" t="s">
        <v>2044</v>
      </c>
      <c r="B1229" s="356" t="s">
        <v>2041</v>
      </c>
      <c r="C1229" s="357"/>
      <c r="D1229" s="360" t="s">
        <v>56</v>
      </c>
      <c r="E1229" s="289" t="s">
        <v>1445</v>
      </c>
    </row>
    <row r="1230" spans="1:5">
      <c r="A1230" s="355"/>
      <c r="B1230" s="358"/>
      <c r="C1230" s="359"/>
      <c r="D1230" s="361"/>
      <c r="E1230" s="290" t="s">
        <v>1446</v>
      </c>
    </row>
    <row r="1231" spans="1:5">
      <c r="A1231" s="346" t="s">
        <v>2045</v>
      </c>
      <c r="B1231" s="348" t="s">
        <v>2041</v>
      </c>
      <c r="C1231" s="349"/>
      <c r="D1231" s="352" t="s">
        <v>56</v>
      </c>
      <c r="E1231" s="291" t="s">
        <v>1445</v>
      </c>
    </row>
    <row r="1232" spans="1:5">
      <c r="A1232" s="347"/>
      <c r="B1232" s="350"/>
      <c r="C1232" s="351"/>
      <c r="D1232" s="353"/>
      <c r="E1232" s="292" t="s">
        <v>1446</v>
      </c>
    </row>
    <row r="1233" spans="1:5">
      <c r="A1233" s="354" t="s">
        <v>2046</v>
      </c>
      <c r="B1233" s="356" t="s">
        <v>2041</v>
      </c>
      <c r="C1233" s="357"/>
      <c r="D1233" s="360" t="s">
        <v>56</v>
      </c>
      <c r="E1233" s="289" t="s">
        <v>1445</v>
      </c>
    </row>
    <row r="1234" spans="1:5">
      <c r="A1234" s="355"/>
      <c r="B1234" s="358"/>
      <c r="C1234" s="359"/>
      <c r="D1234" s="361"/>
      <c r="E1234" s="290" t="s">
        <v>1446</v>
      </c>
    </row>
    <row r="1235" spans="1:5">
      <c r="A1235" s="346" t="s">
        <v>2047</v>
      </c>
      <c r="B1235" s="348" t="s">
        <v>2041</v>
      </c>
      <c r="C1235" s="349"/>
      <c r="D1235" s="352" t="s">
        <v>56</v>
      </c>
      <c r="E1235" s="291" t="s">
        <v>1445</v>
      </c>
    </row>
    <row r="1236" spans="1:5">
      <c r="A1236" s="347"/>
      <c r="B1236" s="350"/>
      <c r="C1236" s="351"/>
      <c r="D1236" s="353"/>
      <c r="E1236" s="292" t="s">
        <v>1446</v>
      </c>
    </row>
    <row r="1237" spans="1:5">
      <c r="A1237" s="354" t="s">
        <v>2048</v>
      </c>
      <c r="B1237" s="356" t="s">
        <v>2041</v>
      </c>
      <c r="C1237" s="357"/>
      <c r="D1237" s="360" t="s">
        <v>56</v>
      </c>
      <c r="E1237" s="289" t="s">
        <v>1445</v>
      </c>
    </row>
    <row r="1238" spans="1:5">
      <c r="A1238" s="355"/>
      <c r="B1238" s="358"/>
      <c r="C1238" s="359"/>
      <c r="D1238" s="361"/>
      <c r="E1238" s="290" t="s">
        <v>1446</v>
      </c>
    </row>
    <row r="1239" spans="1:5">
      <c r="A1239" s="346" t="s">
        <v>1955</v>
      </c>
      <c r="B1239" s="348" t="s">
        <v>2041</v>
      </c>
      <c r="C1239" s="349"/>
      <c r="D1239" s="352" t="s">
        <v>56</v>
      </c>
      <c r="E1239" s="291" t="s">
        <v>1445</v>
      </c>
    </row>
    <row r="1240" spans="1:5">
      <c r="A1240" s="347"/>
      <c r="B1240" s="350"/>
      <c r="C1240" s="351"/>
      <c r="D1240" s="353"/>
      <c r="E1240" s="292" t="s">
        <v>1446</v>
      </c>
    </row>
    <row r="1241" spans="1:5">
      <c r="A1241" s="354" t="s">
        <v>2049</v>
      </c>
      <c r="B1241" s="356" t="s">
        <v>2041</v>
      </c>
      <c r="C1241" s="357"/>
      <c r="D1241" s="360" t="s">
        <v>56</v>
      </c>
      <c r="E1241" s="289" t="s">
        <v>1445</v>
      </c>
    </row>
    <row r="1242" spans="1:5">
      <c r="A1242" s="355"/>
      <c r="B1242" s="358"/>
      <c r="C1242" s="359"/>
      <c r="D1242" s="361"/>
      <c r="E1242" s="290" t="s">
        <v>1446</v>
      </c>
    </row>
    <row r="1243" spans="1:5">
      <c r="A1243" s="346" t="s">
        <v>2050</v>
      </c>
      <c r="B1243" s="348" t="s">
        <v>2041</v>
      </c>
      <c r="C1243" s="349"/>
      <c r="D1243" s="352" t="s">
        <v>56</v>
      </c>
      <c r="E1243" s="291" t="s">
        <v>1445</v>
      </c>
    </row>
    <row r="1244" spans="1:5">
      <c r="A1244" s="347"/>
      <c r="B1244" s="350"/>
      <c r="C1244" s="351"/>
      <c r="D1244" s="353"/>
      <c r="E1244" s="292" t="s">
        <v>1446</v>
      </c>
    </row>
    <row r="1245" spans="1:5">
      <c r="A1245" s="354" t="s">
        <v>2051</v>
      </c>
      <c r="B1245" s="356" t="s">
        <v>2041</v>
      </c>
      <c r="C1245" s="357"/>
      <c r="D1245" s="360" t="s">
        <v>56</v>
      </c>
      <c r="E1245" s="289" t="s">
        <v>1445</v>
      </c>
    </row>
    <row r="1246" spans="1:5">
      <c r="A1246" s="355"/>
      <c r="B1246" s="358"/>
      <c r="C1246" s="359"/>
      <c r="D1246" s="361"/>
      <c r="E1246" s="290" t="s">
        <v>1446</v>
      </c>
    </row>
    <row r="1247" spans="1:5">
      <c r="A1247" s="346" t="s">
        <v>2052</v>
      </c>
      <c r="B1247" s="348" t="s">
        <v>2041</v>
      </c>
      <c r="C1247" s="349"/>
      <c r="D1247" s="352" t="s">
        <v>56</v>
      </c>
      <c r="E1247" s="291" t="s">
        <v>1445</v>
      </c>
    </row>
    <row r="1248" spans="1:5">
      <c r="A1248" s="347"/>
      <c r="B1248" s="350"/>
      <c r="C1248" s="351"/>
      <c r="D1248" s="353"/>
      <c r="E1248" s="292" t="s">
        <v>1446</v>
      </c>
    </row>
    <row r="1249" spans="1:5">
      <c r="A1249" s="354" t="s">
        <v>2053</v>
      </c>
      <c r="B1249" s="356" t="s">
        <v>2041</v>
      </c>
      <c r="C1249" s="357"/>
      <c r="D1249" s="360" t="s">
        <v>56</v>
      </c>
      <c r="E1249" s="289" t="s">
        <v>1445</v>
      </c>
    </row>
    <row r="1250" spans="1:5">
      <c r="A1250" s="355"/>
      <c r="B1250" s="358"/>
      <c r="C1250" s="359"/>
      <c r="D1250" s="361"/>
      <c r="E1250" s="290" t="s">
        <v>1446</v>
      </c>
    </row>
    <row r="1251" spans="1:5">
      <c r="A1251" s="346" t="s">
        <v>2054</v>
      </c>
      <c r="B1251" s="348" t="s">
        <v>2041</v>
      </c>
      <c r="C1251" s="349"/>
      <c r="D1251" s="352" t="s">
        <v>56</v>
      </c>
      <c r="E1251" s="291" t="s">
        <v>1445</v>
      </c>
    </row>
    <row r="1252" spans="1:5">
      <c r="A1252" s="347"/>
      <c r="B1252" s="350"/>
      <c r="C1252" s="351"/>
      <c r="D1252" s="353"/>
      <c r="E1252" s="292" t="s">
        <v>1446</v>
      </c>
    </row>
    <row r="1253" spans="1:5">
      <c r="A1253" s="354" t="s">
        <v>2055</v>
      </c>
      <c r="B1253" s="356" t="s">
        <v>2041</v>
      </c>
      <c r="C1253" s="357"/>
      <c r="D1253" s="360" t="s">
        <v>56</v>
      </c>
      <c r="E1253" s="289" t="s">
        <v>1445</v>
      </c>
    </row>
    <row r="1254" spans="1:5">
      <c r="A1254" s="355"/>
      <c r="B1254" s="358"/>
      <c r="C1254" s="359"/>
      <c r="D1254" s="361"/>
      <c r="E1254" s="290" t="s">
        <v>1446</v>
      </c>
    </row>
    <row r="1255" spans="1:5">
      <c r="A1255" s="346" t="s">
        <v>2056</v>
      </c>
      <c r="B1255" s="348" t="s">
        <v>2057</v>
      </c>
      <c r="C1255" s="349"/>
      <c r="D1255" s="352" t="s">
        <v>56</v>
      </c>
      <c r="E1255" s="291" t="s">
        <v>1445</v>
      </c>
    </row>
    <row r="1256" spans="1:5">
      <c r="A1256" s="347"/>
      <c r="B1256" s="350"/>
      <c r="C1256" s="351"/>
      <c r="D1256" s="353"/>
      <c r="E1256" s="292" t="s">
        <v>1446</v>
      </c>
    </row>
    <row r="1257" spans="1:5">
      <c r="A1257" s="354" t="s">
        <v>2058</v>
      </c>
      <c r="B1257" s="356" t="s">
        <v>2057</v>
      </c>
      <c r="C1257" s="357"/>
      <c r="D1257" s="360" t="s">
        <v>56</v>
      </c>
      <c r="E1257" s="289" t="s">
        <v>1445</v>
      </c>
    </row>
    <row r="1258" spans="1:5">
      <c r="A1258" s="355"/>
      <c r="B1258" s="358"/>
      <c r="C1258" s="359"/>
      <c r="D1258" s="361"/>
      <c r="E1258" s="290" t="s">
        <v>1446</v>
      </c>
    </row>
    <row r="1259" spans="1:5">
      <c r="A1259" s="346" t="s">
        <v>2059</v>
      </c>
      <c r="B1259" s="348" t="s">
        <v>2057</v>
      </c>
      <c r="C1259" s="349"/>
      <c r="D1259" s="352" t="s">
        <v>56</v>
      </c>
      <c r="E1259" s="291" t="s">
        <v>1445</v>
      </c>
    </row>
    <row r="1260" spans="1:5">
      <c r="A1260" s="347"/>
      <c r="B1260" s="350"/>
      <c r="C1260" s="351"/>
      <c r="D1260" s="353"/>
      <c r="E1260" s="292" t="s">
        <v>1446</v>
      </c>
    </row>
    <row r="1261" spans="1:5">
      <c r="A1261" s="354" t="s">
        <v>2060</v>
      </c>
      <c r="B1261" s="356" t="s">
        <v>2057</v>
      </c>
      <c r="C1261" s="357"/>
      <c r="D1261" s="360" t="s">
        <v>56</v>
      </c>
      <c r="E1261" s="289" t="s">
        <v>1445</v>
      </c>
    </row>
    <row r="1262" spans="1:5">
      <c r="A1262" s="355"/>
      <c r="B1262" s="358"/>
      <c r="C1262" s="359"/>
      <c r="D1262" s="361"/>
      <c r="E1262" s="290" t="s">
        <v>1446</v>
      </c>
    </row>
    <row r="1263" spans="1:5">
      <c r="A1263" s="346" t="s">
        <v>2061</v>
      </c>
      <c r="B1263" s="348" t="s">
        <v>2057</v>
      </c>
      <c r="C1263" s="349"/>
      <c r="D1263" s="352" t="s">
        <v>56</v>
      </c>
      <c r="E1263" s="291" t="s">
        <v>1445</v>
      </c>
    </row>
    <row r="1264" spans="1:5">
      <c r="A1264" s="347"/>
      <c r="B1264" s="350"/>
      <c r="C1264" s="351"/>
      <c r="D1264" s="353"/>
      <c r="E1264" s="292" t="s">
        <v>1446</v>
      </c>
    </row>
    <row r="1265" spans="1:5">
      <c r="A1265" s="354" t="s">
        <v>2062</v>
      </c>
      <c r="B1265" s="356" t="s">
        <v>2057</v>
      </c>
      <c r="C1265" s="357"/>
      <c r="D1265" s="360" t="s">
        <v>56</v>
      </c>
      <c r="E1265" s="289" t="s">
        <v>1445</v>
      </c>
    </row>
    <row r="1266" spans="1:5">
      <c r="A1266" s="355"/>
      <c r="B1266" s="358"/>
      <c r="C1266" s="359"/>
      <c r="D1266" s="361"/>
      <c r="E1266" s="290" t="s">
        <v>2063</v>
      </c>
    </row>
    <row r="1267" spans="1:5">
      <c r="A1267" s="346" t="s">
        <v>2064</v>
      </c>
      <c r="B1267" s="348" t="s">
        <v>2057</v>
      </c>
      <c r="C1267" s="349"/>
      <c r="D1267" s="352" t="s">
        <v>56</v>
      </c>
      <c r="E1267" s="291" t="s">
        <v>1445</v>
      </c>
    </row>
    <row r="1268" spans="1:5">
      <c r="A1268" s="347"/>
      <c r="B1268" s="350"/>
      <c r="C1268" s="351"/>
      <c r="D1268" s="353"/>
      <c r="E1268" s="292" t="s">
        <v>1446</v>
      </c>
    </row>
    <row r="1269" spans="1:5">
      <c r="A1269" s="354" t="s">
        <v>2065</v>
      </c>
      <c r="B1269" s="356" t="s">
        <v>2057</v>
      </c>
      <c r="C1269" s="357"/>
      <c r="D1269" s="360" t="s">
        <v>56</v>
      </c>
      <c r="E1269" s="289" t="s">
        <v>1445</v>
      </c>
    </row>
    <row r="1270" spans="1:5">
      <c r="A1270" s="355"/>
      <c r="B1270" s="358"/>
      <c r="C1270" s="359"/>
      <c r="D1270" s="361"/>
      <c r="E1270" s="290" t="s">
        <v>2063</v>
      </c>
    </row>
    <row r="1271" spans="1:5">
      <c r="A1271" s="346" t="s">
        <v>2066</v>
      </c>
      <c r="B1271" s="348" t="s">
        <v>2057</v>
      </c>
      <c r="C1271" s="349"/>
      <c r="D1271" s="352" t="s">
        <v>56</v>
      </c>
      <c r="E1271" s="291" t="s">
        <v>1445</v>
      </c>
    </row>
    <row r="1272" spans="1:5">
      <c r="A1272" s="347"/>
      <c r="B1272" s="350"/>
      <c r="C1272" s="351"/>
      <c r="D1272" s="353"/>
      <c r="E1272" s="292" t="s">
        <v>1446</v>
      </c>
    </row>
    <row r="1273" spans="1:5">
      <c r="A1273" s="354" t="s">
        <v>2067</v>
      </c>
      <c r="B1273" s="356" t="s">
        <v>2057</v>
      </c>
      <c r="C1273" s="357"/>
      <c r="D1273" s="360" t="s">
        <v>56</v>
      </c>
      <c r="E1273" s="289" t="s">
        <v>1445</v>
      </c>
    </row>
    <row r="1274" spans="1:5">
      <c r="A1274" s="355"/>
      <c r="B1274" s="358"/>
      <c r="C1274" s="359"/>
      <c r="D1274" s="361"/>
      <c r="E1274" s="290" t="s">
        <v>1446</v>
      </c>
    </row>
    <row r="1275" spans="1:5">
      <c r="A1275" s="346" t="s">
        <v>2068</v>
      </c>
      <c r="B1275" s="348" t="s">
        <v>2069</v>
      </c>
      <c r="C1275" s="349"/>
      <c r="D1275" s="352" t="s">
        <v>56</v>
      </c>
      <c r="E1275" s="291" t="s">
        <v>1445</v>
      </c>
    </row>
    <row r="1276" spans="1:5">
      <c r="A1276" s="347"/>
      <c r="B1276" s="350"/>
      <c r="C1276" s="351"/>
      <c r="D1276" s="353"/>
      <c r="E1276" s="292" t="s">
        <v>1446</v>
      </c>
    </row>
    <row r="1277" spans="1:5">
      <c r="A1277" s="354" t="s">
        <v>2070</v>
      </c>
      <c r="B1277" s="356" t="s">
        <v>2069</v>
      </c>
      <c r="C1277" s="357"/>
      <c r="D1277" s="360" t="s">
        <v>56</v>
      </c>
      <c r="E1277" s="289" t="s">
        <v>1445</v>
      </c>
    </row>
    <row r="1278" spans="1:5">
      <c r="A1278" s="355"/>
      <c r="B1278" s="358"/>
      <c r="C1278" s="359"/>
      <c r="D1278" s="361"/>
      <c r="E1278" s="290" t="s">
        <v>1446</v>
      </c>
    </row>
    <row r="1279" spans="1:5">
      <c r="A1279" s="346" t="s">
        <v>2071</v>
      </c>
      <c r="B1279" s="348" t="s">
        <v>2069</v>
      </c>
      <c r="C1279" s="349"/>
      <c r="D1279" s="352" t="s">
        <v>56</v>
      </c>
      <c r="E1279" s="291" t="s">
        <v>1445</v>
      </c>
    </row>
    <row r="1280" spans="1:5">
      <c r="A1280" s="347"/>
      <c r="B1280" s="350"/>
      <c r="C1280" s="351"/>
      <c r="D1280" s="353"/>
      <c r="E1280" s="292" t="s">
        <v>1446</v>
      </c>
    </row>
    <row r="1281" spans="1:5">
      <c r="A1281" s="354" t="s">
        <v>2072</v>
      </c>
      <c r="B1281" s="356" t="s">
        <v>2069</v>
      </c>
      <c r="C1281" s="357"/>
      <c r="D1281" s="360" t="s">
        <v>56</v>
      </c>
      <c r="E1281" s="289" t="s">
        <v>1445</v>
      </c>
    </row>
    <row r="1282" spans="1:5">
      <c r="A1282" s="355"/>
      <c r="B1282" s="358"/>
      <c r="C1282" s="359"/>
      <c r="D1282" s="361"/>
      <c r="E1282" s="290" t="s">
        <v>1446</v>
      </c>
    </row>
    <row r="1283" spans="1:5">
      <c r="A1283" s="346" t="s">
        <v>2073</v>
      </c>
      <c r="B1283" s="348" t="s">
        <v>2069</v>
      </c>
      <c r="C1283" s="349"/>
      <c r="D1283" s="352" t="s">
        <v>56</v>
      </c>
      <c r="E1283" s="291" t="s">
        <v>1445</v>
      </c>
    </row>
    <row r="1284" spans="1:5">
      <c r="A1284" s="347"/>
      <c r="B1284" s="350"/>
      <c r="C1284" s="351"/>
      <c r="D1284" s="353"/>
      <c r="E1284" s="292" t="s">
        <v>1446</v>
      </c>
    </row>
    <row r="1285" spans="1:5">
      <c r="A1285" s="354" t="s">
        <v>2074</v>
      </c>
      <c r="B1285" s="356" t="s">
        <v>2069</v>
      </c>
      <c r="C1285" s="357"/>
      <c r="D1285" s="360" t="s">
        <v>56</v>
      </c>
      <c r="E1285" s="289" t="s">
        <v>1445</v>
      </c>
    </row>
    <row r="1286" spans="1:5">
      <c r="A1286" s="355"/>
      <c r="B1286" s="358"/>
      <c r="C1286" s="359"/>
      <c r="D1286" s="361"/>
      <c r="E1286" s="290" t="s">
        <v>1446</v>
      </c>
    </row>
    <row r="1287" spans="1:5">
      <c r="A1287" s="346" t="s">
        <v>2075</v>
      </c>
      <c r="B1287" s="348" t="s">
        <v>2069</v>
      </c>
      <c r="C1287" s="349"/>
      <c r="D1287" s="352" t="s">
        <v>56</v>
      </c>
      <c r="E1287" s="291" t="s">
        <v>1445</v>
      </c>
    </row>
    <row r="1288" spans="1:5">
      <c r="A1288" s="347"/>
      <c r="B1288" s="350"/>
      <c r="C1288" s="351"/>
      <c r="D1288" s="353"/>
      <c r="E1288" s="292" t="s">
        <v>1446</v>
      </c>
    </row>
    <row r="1289" spans="1:5">
      <c r="A1289" s="354" t="s">
        <v>2076</v>
      </c>
      <c r="B1289" s="356" t="s">
        <v>2041</v>
      </c>
      <c r="C1289" s="357"/>
      <c r="D1289" s="360" t="s">
        <v>56</v>
      </c>
      <c r="E1289" s="289" t="s">
        <v>1445</v>
      </c>
    </row>
    <row r="1290" spans="1:5">
      <c r="A1290" s="355"/>
      <c r="B1290" s="358"/>
      <c r="C1290" s="359"/>
      <c r="D1290" s="361"/>
      <c r="E1290" s="290" t="s">
        <v>1446</v>
      </c>
    </row>
    <row r="1291" spans="1:5">
      <c r="A1291" s="346" t="s">
        <v>2077</v>
      </c>
      <c r="B1291" s="348" t="s">
        <v>2069</v>
      </c>
      <c r="C1291" s="349"/>
      <c r="D1291" s="352" t="s">
        <v>56</v>
      </c>
      <c r="E1291" s="291" t="s">
        <v>1445</v>
      </c>
    </row>
    <row r="1292" spans="1:5">
      <c r="A1292" s="347"/>
      <c r="B1292" s="350"/>
      <c r="C1292" s="351"/>
      <c r="D1292" s="353"/>
      <c r="E1292" s="292" t="s">
        <v>1446</v>
      </c>
    </row>
    <row r="1293" spans="1:5">
      <c r="A1293" s="354" t="s">
        <v>2078</v>
      </c>
      <c r="B1293" s="356" t="s">
        <v>2069</v>
      </c>
      <c r="C1293" s="357"/>
      <c r="D1293" s="360" t="s">
        <v>56</v>
      </c>
      <c r="E1293" s="289" t="s">
        <v>1445</v>
      </c>
    </row>
    <row r="1294" spans="1:5">
      <c r="A1294" s="355"/>
      <c r="B1294" s="358"/>
      <c r="C1294" s="359"/>
      <c r="D1294" s="361"/>
      <c r="E1294" s="290" t="s">
        <v>1446</v>
      </c>
    </row>
    <row r="1295" spans="1:5">
      <c r="A1295" s="346" t="s">
        <v>2079</v>
      </c>
      <c r="B1295" s="348" t="s">
        <v>2069</v>
      </c>
      <c r="C1295" s="349"/>
      <c r="D1295" s="352" t="s">
        <v>56</v>
      </c>
      <c r="E1295" s="291" t="s">
        <v>1445</v>
      </c>
    </row>
    <row r="1296" spans="1:5">
      <c r="A1296" s="347"/>
      <c r="B1296" s="350"/>
      <c r="C1296" s="351"/>
      <c r="D1296" s="353"/>
      <c r="E1296" s="292" t="s">
        <v>1446</v>
      </c>
    </row>
    <row r="1297" spans="1:5">
      <c r="A1297" s="354" t="s">
        <v>2080</v>
      </c>
      <c r="B1297" s="356" t="s">
        <v>2069</v>
      </c>
      <c r="C1297" s="357"/>
      <c r="D1297" s="360" t="s">
        <v>56</v>
      </c>
      <c r="E1297" s="289" t="s">
        <v>1445</v>
      </c>
    </row>
    <row r="1298" spans="1:5">
      <c r="A1298" s="355"/>
      <c r="B1298" s="358"/>
      <c r="C1298" s="359"/>
      <c r="D1298" s="361"/>
      <c r="E1298" s="290" t="s">
        <v>1446</v>
      </c>
    </row>
    <row r="1299" spans="1:5">
      <c r="A1299" s="346" t="s">
        <v>2081</v>
      </c>
      <c r="B1299" s="348" t="s">
        <v>2069</v>
      </c>
      <c r="C1299" s="349"/>
      <c r="D1299" s="352" t="s">
        <v>56</v>
      </c>
      <c r="E1299" s="291" t="s">
        <v>1445</v>
      </c>
    </row>
    <row r="1300" spans="1:5">
      <c r="A1300" s="347"/>
      <c r="B1300" s="350"/>
      <c r="C1300" s="351"/>
      <c r="D1300" s="353"/>
      <c r="E1300" s="292" t="s">
        <v>1446</v>
      </c>
    </row>
    <row r="1301" spans="1:5">
      <c r="A1301" s="354" t="s">
        <v>2082</v>
      </c>
      <c r="B1301" s="356" t="s">
        <v>2069</v>
      </c>
      <c r="C1301" s="357"/>
      <c r="D1301" s="360" t="s">
        <v>56</v>
      </c>
      <c r="E1301" s="289" t="s">
        <v>1445</v>
      </c>
    </row>
    <row r="1302" spans="1:5">
      <c r="A1302" s="355"/>
      <c r="B1302" s="358"/>
      <c r="C1302" s="359"/>
      <c r="D1302" s="361"/>
      <c r="E1302" s="290" t="s">
        <v>1446</v>
      </c>
    </row>
    <row r="1303" spans="1:5">
      <c r="A1303" s="346" t="s">
        <v>2083</v>
      </c>
      <c r="B1303" s="348" t="s">
        <v>2069</v>
      </c>
      <c r="C1303" s="349"/>
      <c r="D1303" s="352" t="s">
        <v>56</v>
      </c>
      <c r="E1303" s="291" t="s">
        <v>1445</v>
      </c>
    </row>
    <row r="1304" spans="1:5">
      <c r="A1304" s="347"/>
      <c r="B1304" s="350"/>
      <c r="C1304" s="351"/>
      <c r="D1304" s="353"/>
      <c r="E1304" s="292" t="s">
        <v>1446</v>
      </c>
    </row>
    <row r="1305" spans="1:5">
      <c r="A1305" s="354" t="s">
        <v>2084</v>
      </c>
      <c r="B1305" s="356" t="s">
        <v>2085</v>
      </c>
      <c r="C1305" s="357"/>
      <c r="D1305" s="360" t="s">
        <v>56</v>
      </c>
      <c r="E1305" s="289" t="s">
        <v>1445</v>
      </c>
    </row>
    <row r="1306" spans="1:5">
      <c r="A1306" s="355"/>
      <c r="B1306" s="358"/>
      <c r="C1306" s="359"/>
      <c r="D1306" s="361"/>
      <c r="E1306" s="290" t="s">
        <v>1446</v>
      </c>
    </row>
    <row r="1307" spans="1:5">
      <c r="A1307" s="346" t="s">
        <v>2086</v>
      </c>
      <c r="B1307" s="348" t="s">
        <v>2085</v>
      </c>
      <c r="C1307" s="349"/>
      <c r="D1307" s="352" t="s">
        <v>56</v>
      </c>
      <c r="E1307" s="291" t="s">
        <v>1445</v>
      </c>
    </row>
    <row r="1308" spans="1:5">
      <c r="A1308" s="347"/>
      <c r="B1308" s="350"/>
      <c r="C1308" s="351"/>
      <c r="D1308" s="353"/>
      <c r="E1308" s="292" t="s">
        <v>1446</v>
      </c>
    </row>
    <row r="1309" spans="1:5">
      <c r="A1309" s="354" t="s">
        <v>2087</v>
      </c>
      <c r="B1309" s="356" t="s">
        <v>2088</v>
      </c>
      <c r="C1309" s="357"/>
      <c r="D1309" s="360" t="s">
        <v>56</v>
      </c>
      <c r="E1309" s="289" t="s">
        <v>1445</v>
      </c>
    </row>
    <row r="1310" spans="1:5">
      <c r="A1310" s="355"/>
      <c r="B1310" s="358"/>
      <c r="C1310" s="359"/>
      <c r="D1310" s="361"/>
      <c r="E1310" s="290" t="s">
        <v>1446</v>
      </c>
    </row>
    <row r="1311" spans="1:5">
      <c r="A1311" s="346" t="s">
        <v>2089</v>
      </c>
      <c r="B1311" s="348" t="s">
        <v>2088</v>
      </c>
      <c r="C1311" s="349"/>
      <c r="D1311" s="352" t="s">
        <v>56</v>
      </c>
      <c r="E1311" s="291" t="s">
        <v>1445</v>
      </c>
    </row>
    <row r="1312" spans="1:5">
      <c r="A1312" s="347"/>
      <c r="B1312" s="350"/>
      <c r="C1312" s="351"/>
      <c r="D1312" s="353"/>
      <c r="E1312" s="292" t="s">
        <v>1446</v>
      </c>
    </row>
    <row r="1313" spans="1:5">
      <c r="A1313" s="354" t="s">
        <v>2090</v>
      </c>
      <c r="B1313" s="356" t="s">
        <v>2088</v>
      </c>
      <c r="C1313" s="357"/>
      <c r="D1313" s="360" t="s">
        <v>56</v>
      </c>
      <c r="E1313" s="289" t="s">
        <v>1445</v>
      </c>
    </row>
    <row r="1314" spans="1:5">
      <c r="A1314" s="355"/>
      <c r="B1314" s="358"/>
      <c r="C1314" s="359"/>
      <c r="D1314" s="361"/>
      <c r="E1314" s="290" t="s">
        <v>1446</v>
      </c>
    </row>
    <row r="1315" spans="1:5">
      <c r="A1315" s="346" t="s">
        <v>2091</v>
      </c>
      <c r="B1315" s="348" t="s">
        <v>2088</v>
      </c>
      <c r="C1315" s="349"/>
      <c r="D1315" s="352" t="s">
        <v>56</v>
      </c>
      <c r="E1315" s="291" t="s">
        <v>1445</v>
      </c>
    </row>
    <row r="1316" spans="1:5">
      <c r="A1316" s="347"/>
      <c r="B1316" s="350"/>
      <c r="C1316" s="351"/>
      <c r="D1316" s="353"/>
      <c r="E1316" s="292" t="s">
        <v>1446</v>
      </c>
    </row>
    <row r="1317" spans="1:5">
      <c r="A1317" s="354" t="s">
        <v>2092</v>
      </c>
      <c r="B1317" s="356" t="s">
        <v>2085</v>
      </c>
      <c r="C1317" s="357"/>
      <c r="D1317" s="360" t="s">
        <v>56</v>
      </c>
      <c r="E1317" s="289" t="s">
        <v>1445</v>
      </c>
    </row>
    <row r="1318" spans="1:5">
      <c r="A1318" s="355"/>
      <c r="B1318" s="358"/>
      <c r="C1318" s="359"/>
      <c r="D1318" s="361"/>
      <c r="E1318" s="290" t="s">
        <v>1446</v>
      </c>
    </row>
    <row r="1319" spans="1:5">
      <c r="A1319" s="346" t="s">
        <v>2093</v>
      </c>
      <c r="B1319" s="348" t="s">
        <v>2085</v>
      </c>
      <c r="C1319" s="349"/>
      <c r="D1319" s="352" t="s">
        <v>56</v>
      </c>
      <c r="E1319" s="291" t="s">
        <v>1445</v>
      </c>
    </row>
    <row r="1320" spans="1:5">
      <c r="A1320" s="347"/>
      <c r="B1320" s="350"/>
      <c r="C1320" s="351"/>
      <c r="D1320" s="353"/>
      <c r="E1320" s="292" t="s">
        <v>1446</v>
      </c>
    </row>
    <row r="1321" spans="1:5">
      <c r="A1321" s="354" t="s">
        <v>2094</v>
      </c>
      <c r="B1321" s="356" t="s">
        <v>2085</v>
      </c>
      <c r="C1321" s="357"/>
      <c r="D1321" s="360" t="s">
        <v>56</v>
      </c>
      <c r="E1321" s="289" t="s">
        <v>1445</v>
      </c>
    </row>
    <row r="1322" spans="1:5">
      <c r="A1322" s="355"/>
      <c r="B1322" s="358"/>
      <c r="C1322" s="359"/>
      <c r="D1322" s="361"/>
      <c r="E1322" s="290" t="s">
        <v>1446</v>
      </c>
    </row>
    <row r="1323" spans="1:5">
      <c r="A1323" s="346" t="s">
        <v>2095</v>
      </c>
      <c r="B1323" s="348" t="s">
        <v>2096</v>
      </c>
      <c r="C1323" s="349"/>
      <c r="D1323" s="352" t="s">
        <v>56</v>
      </c>
      <c r="E1323" s="291" t="s">
        <v>1445</v>
      </c>
    </row>
    <row r="1324" spans="1:5">
      <c r="A1324" s="347"/>
      <c r="B1324" s="350"/>
      <c r="C1324" s="351"/>
      <c r="D1324" s="353"/>
      <c r="E1324" s="292" t="s">
        <v>1446</v>
      </c>
    </row>
    <row r="1325" spans="1:5">
      <c r="A1325" s="354" t="s">
        <v>2097</v>
      </c>
      <c r="B1325" s="356" t="s">
        <v>2096</v>
      </c>
      <c r="C1325" s="357"/>
      <c r="D1325" s="360" t="s">
        <v>56</v>
      </c>
      <c r="E1325" s="289" t="s">
        <v>1445</v>
      </c>
    </row>
    <row r="1326" spans="1:5">
      <c r="A1326" s="355"/>
      <c r="B1326" s="358"/>
      <c r="C1326" s="359"/>
      <c r="D1326" s="361"/>
      <c r="E1326" s="290" t="s">
        <v>1446</v>
      </c>
    </row>
    <row r="1327" spans="1:5">
      <c r="A1327" s="346" t="s">
        <v>2098</v>
      </c>
      <c r="B1327" s="348" t="s">
        <v>2096</v>
      </c>
      <c r="C1327" s="349"/>
      <c r="D1327" s="352" t="s">
        <v>56</v>
      </c>
      <c r="E1327" s="291" t="s">
        <v>1445</v>
      </c>
    </row>
    <row r="1328" spans="1:5">
      <c r="A1328" s="347"/>
      <c r="B1328" s="350"/>
      <c r="C1328" s="351"/>
      <c r="D1328" s="353"/>
      <c r="E1328" s="292" t="s">
        <v>1446</v>
      </c>
    </row>
    <row r="1329" spans="1:5">
      <c r="A1329" s="354" t="s">
        <v>2099</v>
      </c>
      <c r="B1329" s="356" t="s">
        <v>2096</v>
      </c>
      <c r="C1329" s="357"/>
      <c r="D1329" s="360" t="s">
        <v>56</v>
      </c>
      <c r="E1329" s="289" t="s">
        <v>1445</v>
      </c>
    </row>
    <row r="1330" spans="1:5">
      <c r="A1330" s="355"/>
      <c r="B1330" s="358"/>
      <c r="C1330" s="359"/>
      <c r="D1330" s="361"/>
      <c r="E1330" s="290" t="s">
        <v>1446</v>
      </c>
    </row>
    <row r="1331" spans="1:5">
      <c r="A1331" s="346" t="s">
        <v>2100</v>
      </c>
      <c r="B1331" s="348" t="s">
        <v>2096</v>
      </c>
      <c r="C1331" s="349"/>
      <c r="D1331" s="352" t="s">
        <v>56</v>
      </c>
      <c r="E1331" s="291" t="s">
        <v>1445</v>
      </c>
    </row>
    <row r="1332" spans="1:5">
      <c r="A1332" s="347"/>
      <c r="B1332" s="350"/>
      <c r="C1332" s="351"/>
      <c r="D1332" s="353"/>
      <c r="E1332" s="292" t="s">
        <v>1446</v>
      </c>
    </row>
    <row r="1333" spans="1:5">
      <c r="A1333" s="354" t="s">
        <v>2101</v>
      </c>
      <c r="B1333" s="356" t="s">
        <v>2102</v>
      </c>
      <c r="C1333" s="357"/>
      <c r="D1333" s="360" t="s">
        <v>56</v>
      </c>
      <c r="E1333" s="289" t="s">
        <v>1445</v>
      </c>
    </row>
    <row r="1334" spans="1:5">
      <c r="A1334" s="355"/>
      <c r="B1334" s="358"/>
      <c r="C1334" s="359"/>
      <c r="D1334" s="361"/>
      <c r="E1334" s="290" t="s">
        <v>1446</v>
      </c>
    </row>
    <row r="1335" spans="1:5">
      <c r="A1335" s="346" t="s">
        <v>2103</v>
      </c>
      <c r="B1335" s="348" t="s">
        <v>2102</v>
      </c>
      <c r="C1335" s="349"/>
      <c r="D1335" s="352" t="s">
        <v>56</v>
      </c>
      <c r="E1335" s="291" t="s">
        <v>1445</v>
      </c>
    </row>
    <row r="1336" spans="1:5">
      <c r="A1336" s="347"/>
      <c r="B1336" s="350"/>
      <c r="C1336" s="351"/>
      <c r="D1336" s="353"/>
      <c r="E1336" s="292" t="s">
        <v>1446</v>
      </c>
    </row>
    <row r="1337" spans="1:5">
      <c r="A1337" s="354" t="s">
        <v>2104</v>
      </c>
      <c r="B1337" s="356" t="s">
        <v>2102</v>
      </c>
      <c r="C1337" s="357"/>
      <c r="D1337" s="360" t="s">
        <v>56</v>
      </c>
      <c r="E1337" s="289" t="s">
        <v>1445</v>
      </c>
    </row>
    <row r="1338" spans="1:5">
      <c r="A1338" s="355"/>
      <c r="B1338" s="358"/>
      <c r="C1338" s="359"/>
      <c r="D1338" s="361"/>
      <c r="E1338" s="290" t="s">
        <v>1446</v>
      </c>
    </row>
    <row r="1339" spans="1:5">
      <c r="A1339" s="346" t="s">
        <v>2105</v>
      </c>
      <c r="B1339" s="348" t="s">
        <v>2106</v>
      </c>
      <c r="C1339" s="349"/>
      <c r="D1339" s="352" t="s">
        <v>56</v>
      </c>
      <c r="E1339" s="291" t="s">
        <v>1445</v>
      </c>
    </row>
    <row r="1340" spans="1:5">
      <c r="A1340" s="347"/>
      <c r="B1340" s="350"/>
      <c r="C1340" s="351"/>
      <c r="D1340" s="353"/>
      <c r="E1340" s="292" t="s">
        <v>1446</v>
      </c>
    </row>
    <row r="1341" spans="1:5">
      <c r="A1341" s="354" t="s">
        <v>2107</v>
      </c>
      <c r="B1341" s="356" t="s">
        <v>2106</v>
      </c>
      <c r="C1341" s="357"/>
      <c r="D1341" s="360" t="s">
        <v>56</v>
      </c>
      <c r="E1341" s="289" t="s">
        <v>1445</v>
      </c>
    </row>
    <row r="1342" spans="1:5">
      <c r="A1342" s="355"/>
      <c r="B1342" s="358"/>
      <c r="C1342" s="359"/>
      <c r="D1342" s="361"/>
      <c r="E1342" s="290" t="s">
        <v>1446</v>
      </c>
    </row>
    <row r="1343" spans="1:5">
      <c r="A1343" s="346" t="s">
        <v>2108</v>
      </c>
      <c r="B1343" s="348" t="s">
        <v>2106</v>
      </c>
      <c r="C1343" s="349"/>
      <c r="D1343" s="352" t="s">
        <v>56</v>
      </c>
      <c r="E1343" s="291" t="s">
        <v>1445</v>
      </c>
    </row>
    <row r="1344" spans="1:5">
      <c r="A1344" s="347"/>
      <c r="B1344" s="350"/>
      <c r="C1344" s="351"/>
      <c r="D1344" s="353"/>
      <c r="E1344" s="292" t="s">
        <v>1446</v>
      </c>
    </row>
    <row r="1345" spans="1:5">
      <c r="A1345" s="354" t="s">
        <v>2109</v>
      </c>
      <c r="B1345" s="356" t="s">
        <v>2106</v>
      </c>
      <c r="C1345" s="357"/>
      <c r="D1345" s="360" t="s">
        <v>56</v>
      </c>
      <c r="E1345" s="289" t="s">
        <v>1445</v>
      </c>
    </row>
    <row r="1346" spans="1:5">
      <c r="A1346" s="355"/>
      <c r="B1346" s="358"/>
      <c r="C1346" s="359"/>
      <c r="D1346" s="361"/>
      <c r="E1346" s="290" t="s">
        <v>1446</v>
      </c>
    </row>
    <row r="1347" spans="1:5">
      <c r="A1347" s="346" t="s">
        <v>2110</v>
      </c>
      <c r="B1347" s="348" t="s">
        <v>2106</v>
      </c>
      <c r="C1347" s="349"/>
      <c r="D1347" s="352" t="s">
        <v>56</v>
      </c>
      <c r="E1347" s="291" t="s">
        <v>1445</v>
      </c>
    </row>
    <row r="1348" spans="1:5">
      <c r="A1348" s="347"/>
      <c r="B1348" s="350"/>
      <c r="C1348" s="351"/>
      <c r="D1348" s="353"/>
      <c r="E1348" s="292" t="s">
        <v>1446</v>
      </c>
    </row>
    <row r="1349" spans="1:5">
      <c r="A1349" s="354" t="s">
        <v>2111</v>
      </c>
      <c r="B1349" s="356" t="s">
        <v>2106</v>
      </c>
      <c r="C1349" s="357"/>
      <c r="D1349" s="360" t="s">
        <v>56</v>
      </c>
      <c r="E1349" s="289" t="s">
        <v>1445</v>
      </c>
    </row>
    <row r="1350" spans="1:5">
      <c r="A1350" s="355"/>
      <c r="B1350" s="358"/>
      <c r="C1350" s="359"/>
      <c r="D1350" s="361"/>
      <c r="E1350" s="290" t="s">
        <v>1446</v>
      </c>
    </row>
    <row r="1351" spans="1:5">
      <c r="A1351" s="346" t="s">
        <v>2112</v>
      </c>
      <c r="B1351" s="348" t="s">
        <v>2106</v>
      </c>
      <c r="C1351" s="349"/>
      <c r="D1351" s="352" t="s">
        <v>56</v>
      </c>
      <c r="E1351" s="291" t="s">
        <v>1445</v>
      </c>
    </row>
    <row r="1352" spans="1:5">
      <c r="A1352" s="347"/>
      <c r="B1352" s="350"/>
      <c r="C1352" s="351"/>
      <c r="D1352" s="353"/>
      <c r="E1352" s="292" t="s">
        <v>1446</v>
      </c>
    </row>
    <row r="1353" spans="1:5">
      <c r="A1353" s="354" t="s">
        <v>2113</v>
      </c>
      <c r="B1353" s="356" t="s">
        <v>2114</v>
      </c>
      <c r="C1353" s="357"/>
      <c r="D1353" s="360" t="s">
        <v>56</v>
      </c>
      <c r="E1353" s="289" t="s">
        <v>1445</v>
      </c>
    </row>
    <row r="1354" spans="1:5">
      <c r="A1354" s="355"/>
      <c r="B1354" s="358"/>
      <c r="C1354" s="359"/>
      <c r="D1354" s="361"/>
      <c r="E1354" s="290" t="s">
        <v>1446</v>
      </c>
    </row>
    <row r="1355" spans="1:5">
      <c r="A1355" s="346" t="s">
        <v>2115</v>
      </c>
      <c r="B1355" s="348" t="s">
        <v>2114</v>
      </c>
      <c r="C1355" s="349"/>
      <c r="D1355" s="352" t="s">
        <v>56</v>
      </c>
      <c r="E1355" s="291" t="s">
        <v>1445</v>
      </c>
    </row>
    <row r="1356" spans="1:5">
      <c r="A1356" s="347"/>
      <c r="B1356" s="350"/>
      <c r="C1356" s="351"/>
      <c r="D1356" s="353"/>
      <c r="E1356" s="292" t="s">
        <v>1446</v>
      </c>
    </row>
    <row r="1357" spans="1:5">
      <c r="A1357" s="354" t="s">
        <v>2116</v>
      </c>
      <c r="B1357" s="356" t="s">
        <v>2114</v>
      </c>
      <c r="C1357" s="357"/>
      <c r="D1357" s="360" t="s">
        <v>56</v>
      </c>
      <c r="E1357" s="289" t="s">
        <v>1445</v>
      </c>
    </row>
    <row r="1358" spans="1:5">
      <c r="A1358" s="355"/>
      <c r="B1358" s="358"/>
      <c r="C1358" s="359"/>
      <c r="D1358" s="361"/>
      <c r="E1358" s="290" t="s">
        <v>1446</v>
      </c>
    </row>
    <row r="1359" spans="1:5">
      <c r="A1359" s="346" t="s">
        <v>2117</v>
      </c>
      <c r="B1359" s="348" t="s">
        <v>2114</v>
      </c>
      <c r="C1359" s="349"/>
      <c r="D1359" s="352" t="s">
        <v>56</v>
      </c>
      <c r="E1359" s="291" t="s">
        <v>1445</v>
      </c>
    </row>
    <row r="1360" spans="1:5">
      <c r="A1360" s="347"/>
      <c r="B1360" s="350"/>
      <c r="C1360" s="351"/>
      <c r="D1360" s="353"/>
      <c r="E1360" s="292" t="s">
        <v>1446</v>
      </c>
    </row>
    <row r="1361" spans="1:5">
      <c r="A1361" s="354" t="s">
        <v>2118</v>
      </c>
      <c r="B1361" s="356" t="s">
        <v>2114</v>
      </c>
      <c r="C1361" s="357"/>
      <c r="D1361" s="360" t="s">
        <v>56</v>
      </c>
      <c r="E1361" s="289" t="s">
        <v>1445</v>
      </c>
    </row>
    <row r="1362" spans="1:5">
      <c r="A1362" s="355"/>
      <c r="B1362" s="358"/>
      <c r="C1362" s="359"/>
      <c r="D1362" s="361"/>
      <c r="E1362" s="290" t="s">
        <v>1446</v>
      </c>
    </row>
    <row r="1363" spans="1:5">
      <c r="A1363" s="346" t="s">
        <v>2119</v>
      </c>
      <c r="B1363" s="348" t="s">
        <v>2088</v>
      </c>
      <c r="C1363" s="349"/>
      <c r="D1363" s="352" t="s">
        <v>56</v>
      </c>
      <c r="E1363" s="291" t="s">
        <v>1445</v>
      </c>
    </row>
    <row r="1364" spans="1:5">
      <c r="A1364" s="347"/>
      <c r="B1364" s="350"/>
      <c r="C1364" s="351"/>
      <c r="D1364" s="353"/>
      <c r="E1364" s="292" t="s">
        <v>1446</v>
      </c>
    </row>
    <row r="1365" spans="1:5">
      <c r="A1365" s="354" t="s">
        <v>2041</v>
      </c>
      <c r="B1365" s="356"/>
      <c r="C1365" s="357"/>
      <c r="D1365" s="360" t="s">
        <v>56</v>
      </c>
      <c r="E1365" s="289" t="s">
        <v>1445</v>
      </c>
    </row>
    <row r="1366" spans="1:5">
      <c r="A1366" s="355"/>
      <c r="B1366" s="358"/>
      <c r="C1366" s="359"/>
      <c r="D1366" s="361"/>
      <c r="E1366" s="290" t="s">
        <v>1446</v>
      </c>
    </row>
    <row r="1367" spans="1:5">
      <c r="A1367" s="346" t="s">
        <v>2069</v>
      </c>
      <c r="B1367" s="348"/>
      <c r="C1367" s="349"/>
      <c r="D1367" s="352" t="s">
        <v>56</v>
      </c>
      <c r="E1367" s="291" t="s">
        <v>1445</v>
      </c>
    </row>
    <row r="1368" spans="1:5">
      <c r="A1368" s="347"/>
      <c r="B1368" s="350"/>
      <c r="C1368" s="351"/>
      <c r="D1368" s="353"/>
      <c r="E1368" s="292" t="s">
        <v>1446</v>
      </c>
    </row>
    <row r="1369" spans="1:5">
      <c r="A1369" s="354" t="s">
        <v>2088</v>
      </c>
      <c r="B1369" s="356"/>
      <c r="C1369" s="357"/>
      <c r="D1369" s="360" t="s">
        <v>56</v>
      </c>
      <c r="E1369" s="289" t="s">
        <v>1445</v>
      </c>
    </row>
    <row r="1370" spans="1:5">
      <c r="A1370" s="355"/>
      <c r="B1370" s="358"/>
      <c r="C1370" s="359"/>
      <c r="D1370" s="361"/>
      <c r="E1370" s="290" t="s">
        <v>1446</v>
      </c>
    </row>
    <row r="1371" spans="1:5">
      <c r="A1371" s="346" t="s">
        <v>2096</v>
      </c>
      <c r="B1371" s="348"/>
      <c r="C1371" s="349"/>
      <c r="D1371" s="352" t="s">
        <v>56</v>
      </c>
      <c r="E1371" s="291" t="s">
        <v>1445</v>
      </c>
    </row>
    <row r="1372" spans="1:5">
      <c r="A1372" s="347"/>
      <c r="B1372" s="350"/>
      <c r="C1372" s="351"/>
      <c r="D1372" s="353"/>
      <c r="E1372" s="292" t="s">
        <v>1446</v>
      </c>
    </row>
    <row r="1373" spans="1:5">
      <c r="A1373" s="354" t="s">
        <v>2057</v>
      </c>
      <c r="B1373" s="356"/>
      <c r="C1373" s="357"/>
      <c r="D1373" s="360" t="s">
        <v>56</v>
      </c>
      <c r="E1373" s="289" t="s">
        <v>1445</v>
      </c>
    </row>
    <row r="1374" spans="1:5">
      <c r="A1374" s="355"/>
      <c r="B1374" s="358"/>
      <c r="C1374" s="359"/>
      <c r="D1374" s="361"/>
      <c r="E1374" s="290" t="s">
        <v>1446</v>
      </c>
    </row>
    <row r="1375" spans="1:5">
      <c r="A1375" s="346" t="s">
        <v>2120</v>
      </c>
      <c r="B1375" s="348" t="s">
        <v>2088</v>
      </c>
      <c r="C1375" s="349"/>
      <c r="D1375" s="352" t="s">
        <v>56</v>
      </c>
      <c r="E1375" s="291" t="s">
        <v>1445</v>
      </c>
    </row>
    <row r="1376" spans="1:5">
      <c r="A1376" s="347"/>
      <c r="B1376" s="350"/>
      <c r="C1376" s="351"/>
      <c r="D1376" s="353"/>
      <c r="E1376" s="292" t="s">
        <v>1446</v>
      </c>
    </row>
    <row r="1377" spans="1:5">
      <c r="A1377" s="354" t="s">
        <v>2121</v>
      </c>
      <c r="B1377" s="356"/>
      <c r="C1377" s="357"/>
      <c r="D1377" s="360" t="s">
        <v>56</v>
      </c>
      <c r="E1377" s="289" t="s">
        <v>1445</v>
      </c>
    </row>
    <row r="1378" spans="1:5">
      <c r="A1378" s="355"/>
      <c r="B1378" s="358"/>
      <c r="C1378" s="359"/>
      <c r="D1378" s="361"/>
      <c r="E1378" s="290" t="s">
        <v>1446</v>
      </c>
    </row>
    <row r="1379" spans="1:5">
      <c r="A1379" s="346" t="s">
        <v>2122</v>
      </c>
      <c r="B1379" s="348" t="s">
        <v>2114</v>
      </c>
      <c r="C1379" s="349"/>
      <c r="D1379" s="352" t="s">
        <v>56</v>
      </c>
      <c r="E1379" s="291" t="s">
        <v>1445</v>
      </c>
    </row>
    <row r="1380" spans="1:5">
      <c r="A1380" s="347"/>
      <c r="B1380" s="350"/>
      <c r="C1380" s="351"/>
      <c r="D1380" s="353"/>
      <c r="E1380" s="292" t="s">
        <v>1446</v>
      </c>
    </row>
    <row r="1381" spans="1:5">
      <c r="A1381" s="354" t="s">
        <v>2102</v>
      </c>
      <c r="B1381" s="356"/>
      <c r="C1381" s="357"/>
      <c r="D1381" s="360" t="s">
        <v>56</v>
      </c>
      <c r="E1381" s="289" t="s">
        <v>1445</v>
      </c>
    </row>
    <row r="1382" spans="1:5">
      <c r="A1382" s="355"/>
      <c r="B1382" s="358"/>
      <c r="C1382" s="359"/>
      <c r="D1382" s="361"/>
      <c r="E1382" s="290" t="s">
        <v>1446</v>
      </c>
    </row>
    <row r="1383" spans="1:5">
      <c r="A1383" s="346" t="s">
        <v>2085</v>
      </c>
      <c r="B1383" s="348"/>
      <c r="C1383" s="349"/>
      <c r="D1383" s="352" t="s">
        <v>56</v>
      </c>
      <c r="E1383" s="291" t="s">
        <v>1445</v>
      </c>
    </row>
    <row r="1384" spans="1:5">
      <c r="A1384" s="347"/>
      <c r="B1384" s="350"/>
      <c r="C1384" s="351"/>
      <c r="D1384" s="353"/>
      <c r="E1384" s="292" t="s">
        <v>1446</v>
      </c>
    </row>
    <row r="1385" spans="1:5">
      <c r="A1385" s="354" t="s">
        <v>2106</v>
      </c>
      <c r="B1385" s="356"/>
      <c r="C1385" s="357"/>
      <c r="D1385" s="360" t="s">
        <v>56</v>
      </c>
      <c r="E1385" s="289" t="s">
        <v>1445</v>
      </c>
    </row>
    <row r="1386" spans="1:5">
      <c r="A1386" s="355"/>
      <c r="B1386" s="358"/>
      <c r="C1386" s="359"/>
      <c r="D1386" s="361"/>
      <c r="E1386" s="290" t="s">
        <v>1446</v>
      </c>
    </row>
    <row r="1387" spans="1:5">
      <c r="A1387" s="346" t="s">
        <v>2114</v>
      </c>
      <c r="B1387" s="348"/>
      <c r="C1387" s="349"/>
      <c r="D1387" s="352" t="s">
        <v>56</v>
      </c>
      <c r="E1387" s="291" t="s">
        <v>1445</v>
      </c>
    </row>
    <row r="1388" spans="1:5">
      <c r="A1388" s="347"/>
      <c r="B1388" s="350"/>
      <c r="C1388" s="351"/>
      <c r="D1388" s="353"/>
      <c r="E1388" s="292" t="s">
        <v>1446</v>
      </c>
    </row>
    <row r="1389" spans="1:5">
      <c r="A1389" s="354" t="s">
        <v>2123</v>
      </c>
      <c r="B1389" s="356" t="s">
        <v>2124</v>
      </c>
      <c r="C1389" s="357"/>
      <c r="D1389" s="360" t="s">
        <v>57</v>
      </c>
      <c r="E1389" s="289" t="s">
        <v>1445</v>
      </c>
    </row>
    <row r="1390" spans="1:5">
      <c r="A1390" s="355"/>
      <c r="B1390" s="358"/>
      <c r="C1390" s="359"/>
      <c r="D1390" s="361"/>
      <c r="E1390" s="290" t="s">
        <v>1446</v>
      </c>
    </row>
    <row r="1391" spans="1:5">
      <c r="A1391" s="346" t="s">
        <v>2125</v>
      </c>
      <c r="B1391" s="348" t="s">
        <v>2124</v>
      </c>
      <c r="C1391" s="349"/>
      <c r="D1391" s="352" t="s">
        <v>57</v>
      </c>
      <c r="E1391" s="291" t="s">
        <v>1445</v>
      </c>
    </row>
    <row r="1392" spans="1:5">
      <c r="A1392" s="347"/>
      <c r="B1392" s="350"/>
      <c r="C1392" s="351"/>
      <c r="D1392" s="353"/>
      <c r="E1392" s="292" t="s">
        <v>1446</v>
      </c>
    </row>
    <row r="1393" spans="1:5">
      <c r="A1393" s="354" t="s">
        <v>2126</v>
      </c>
      <c r="B1393" s="356" t="s">
        <v>2124</v>
      </c>
      <c r="C1393" s="357"/>
      <c r="D1393" s="360" t="s">
        <v>57</v>
      </c>
      <c r="E1393" s="289" t="s">
        <v>1445</v>
      </c>
    </row>
    <row r="1394" spans="1:5">
      <c r="A1394" s="355"/>
      <c r="B1394" s="358"/>
      <c r="C1394" s="359"/>
      <c r="D1394" s="361"/>
      <c r="E1394" s="290" t="s">
        <v>1446</v>
      </c>
    </row>
    <row r="1395" spans="1:5">
      <c r="A1395" s="346" t="s">
        <v>1707</v>
      </c>
      <c r="B1395" s="348" t="s">
        <v>2124</v>
      </c>
      <c r="C1395" s="349"/>
      <c r="D1395" s="352" t="s">
        <v>57</v>
      </c>
      <c r="E1395" s="291" t="s">
        <v>1445</v>
      </c>
    </row>
    <row r="1396" spans="1:5">
      <c r="A1396" s="347"/>
      <c r="B1396" s="350"/>
      <c r="C1396" s="351"/>
      <c r="D1396" s="353"/>
      <c r="E1396" s="292" t="s">
        <v>1446</v>
      </c>
    </row>
    <row r="1397" spans="1:5">
      <c r="A1397" s="354" t="s">
        <v>2127</v>
      </c>
      <c r="B1397" s="356" t="s">
        <v>2124</v>
      </c>
      <c r="C1397" s="357"/>
      <c r="D1397" s="360" t="s">
        <v>57</v>
      </c>
      <c r="E1397" s="289" t="s">
        <v>1445</v>
      </c>
    </row>
    <row r="1398" spans="1:5">
      <c r="A1398" s="355"/>
      <c r="B1398" s="358"/>
      <c r="C1398" s="359"/>
      <c r="D1398" s="361"/>
      <c r="E1398" s="290" t="s">
        <v>1446</v>
      </c>
    </row>
    <row r="1399" spans="1:5">
      <c r="A1399" s="346" t="s">
        <v>2128</v>
      </c>
      <c r="B1399" s="348" t="s">
        <v>2124</v>
      </c>
      <c r="C1399" s="349"/>
      <c r="D1399" s="352" t="s">
        <v>57</v>
      </c>
      <c r="E1399" s="291" t="s">
        <v>1445</v>
      </c>
    </row>
    <row r="1400" spans="1:5">
      <c r="A1400" s="347"/>
      <c r="B1400" s="350"/>
      <c r="C1400" s="351"/>
      <c r="D1400" s="353"/>
      <c r="E1400" s="292" t="s">
        <v>1446</v>
      </c>
    </row>
    <row r="1401" spans="1:5">
      <c r="A1401" s="354" t="s">
        <v>2129</v>
      </c>
      <c r="B1401" s="356" t="s">
        <v>2124</v>
      </c>
      <c r="C1401" s="357"/>
      <c r="D1401" s="360" t="s">
        <v>57</v>
      </c>
      <c r="E1401" s="289" t="s">
        <v>1445</v>
      </c>
    </row>
    <row r="1402" spans="1:5">
      <c r="A1402" s="355"/>
      <c r="B1402" s="358"/>
      <c r="C1402" s="359"/>
      <c r="D1402" s="361"/>
      <c r="E1402" s="290" t="s">
        <v>1446</v>
      </c>
    </row>
    <row r="1403" spans="1:5">
      <c r="A1403" s="346" t="s">
        <v>2130</v>
      </c>
      <c r="B1403" s="348" t="s">
        <v>2124</v>
      </c>
      <c r="C1403" s="349"/>
      <c r="D1403" s="352" t="s">
        <v>57</v>
      </c>
      <c r="E1403" s="291" t="s">
        <v>1445</v>
      </c>
    </row>
    <row r="1404" spans="1:5">
      <c r="A1404" s="347"/>
      <c r="B1404" s="350"/>
      <c r="C1404" s="351"/>
      <c r="D1404" s="353"/>
      <c r="E1404" s="292" t="s">
        <v>1446</v>
      </c>
    </row>
    <row r="1405" spans="1:5">
      <c r="A1405" s="354" t="s">
        <v>2131</v>
      </c>
      <c r="B1405" s="356" t="s">
        <v>2124</v>
      </c>
      <c r="C1405" s="357"/>
      <c r="D1405" s="360" t="s">
        <v>57</v>
      </c>
      <c r="E1405" s="289" t="s">
        <v>1445</v>
      </c>
    </row>
    <row r="1406" spans="1:5">
      <c r="A1406" s="355"/>
      <c r="B1406" s="358"/>
      <c r="C1406" s="359"/>
      <c r="D1406" s="361"/>
      <c r="E1406" s="290" t="s">
        <v>1446</v>
      </c>
    </row>
    <row r="1407" spans="1:5">
      <c r="A1407" s="346" t="s">
        <v>2132</v>
      </c>
      <c r="B1407" s="348" t="s">
        <v>2124</v>
      </c>
      <c r="C1407" s="349"/>
      <c r="D1407" s="352" t="s">
        <v>57</v>
      </c>
      <c r="E1407" s="291" t="s">
        <v>1445</v>
      </c>
    </row>
    <row r="1408" spans="1:5">
      <c r="A1408" s="347"/>
      <c r="B1408" s="350"/>
      <c r="C1408" s="351"/>
      <c r="D1408" s="353"/>
      <c r="E1408" s="292" t="s">
        <v>1446</v>
      </c>
    </row>
    <row r="1409" spans="1:5">
      <c r="A1409" s="354" t="s">
        <v>2133</v>
      </c>
      <c r="B1409" s="356" t="s">
        <v>2124</v>
      </c>
      <c r="C1409" s="357"/>
      <c r="D1409" s="360" t="s">
        <v>57</v>
      </c>
      <c r="E1409" s="289" t="s">
        <v>1445</v>
      </c>
    </row>
    <row r="1410" spans="1:5">
      <c r="A1410" s="355"/>
      <c r="B1410" s="358"/>
      <c r="C1410" s="359"/>
      <c r="D1410" s="361"/>
      <c r="E1410" s="290" t="s">
        <v>1446</v>
      </c>
    </row>
    <row r="1411" spans="1:5">
      <c r="A1411" s="346" t="s">
        <v>2134</v>
      </c>
      <c r="B1411" s="348" t="s">
        <v>2124</v>
      </c>
      <c r="C1411" s="349"/>
      <c r="D1411" s="352" t="s">
        <v>57</v>
      </c>
      <c r="E1411" s="291" t="s">
        <v>1445</v>
      </c>
    </row>
    <row r="1412" spans="1:5">
      <c r="A1412" s="347"/>
      <c r="B1412" s="350"/>
      <c r="C1412" s="351"/>
      <c r="D1412" s="353"/>
      <c r="E1412" s="292" t="s">
        <v>1446</v>
      </c>
    </row>
    <row r="1413" spans="1:5">
      <c r="A1413" s="354" t="s">
        <v>2135</v>
      </c>
      <c r="B1413" s="356" t="s">
        <v>2124</v>
      </c>
      <c r="C1413" s="357"/>
      <c r="D1413" s="360" t="s">
        <v>57</v>
      </c>
      <c r="E1413" s="289" t="s">
        <v>1445</v>
      </c>
    </row>
    <row r="1414" spans="1:5">
      <c r="A1414" s="355"/>
      <c r="B1414" s="358"/>
      <c r="C1414" s="359"/>
      <c r="D1414" s="361"/>
      <c r="E1414" s="290" t="s">
        <v>1446</v>
      </c>
    </row>
    <row r="1415" spans="1:5">
      <c r="A1415" s="346" t="s">
        <v>2136</v>
      </c>
      <c r="B1415" s="348" t="s">
        <v>2124</v>
      </c>
      <c r="C1415" s="349"/>
      <c r="D1415" s="352" t="s">
        <v>57</v>
      </c>
      <c r="E1415" s="291" t="s">
        <v>1445</v>
      </c>
    </row>
    <row r="1416" spans="1:5">
      <c r="A1416" s="347"/>
      <c r="B1416" s="350"/>
      <c r="C1416" s="351"/>
      <c r="D1416" s="353"/>
      <c r="E1416" s="292" t="s">
        <v>1446</v>
      </c>
    </row>
    <row r="1417" spans="1:5">
      <c r="A1417" s="354" t="s">
        <v>2137</v>
      </c>
      <c r="B1417" s="356" t="s">
        <v>2124</v>
      </c>
      <c r="C1417" s="357"/>
      <c r="D1417" s="360" t="s">
        <v>57</v>
      </c>
      <c r="E1417" s="289" t="s">
        <v>1445</v>
      </c>
    </row>
    <row r="1418" spans="1:5">
      <c r="A1418" s="355"/>
      <c r="B1418" s="358"/>
      <c r="C1418" s="359"/>
      <c r="D1418" s="361"/>
      <c r="E1418" s="290" t="s">
        <v>1446</v>
      </c>
    </row>
    <row r="1419" spans="1:5">
      <c r="A1419" s="346" t="s">
        <v>2138</v>
      </c>
      <c r="B1419" s="348" t="s">
        <v>2124</v>
      </c>
      <c r="C1419" s="349"/>
      <c r="D1419" s="352" t="s">
        <v>57</v>
      </c>
      <c r="E1419" s="291" t="s">
        <v>1445</v>
      </c>
    </row>
    <row r="1420" spans="1:5">
      <c r="A1420" s="347"/>
      <c r="B1420" s="350"/>
      <c r="C1420" s="351"/>
      <c r="D1420" s="353"/>
      <c r="E1420" s="292" t="s">
        <v>1446</v>
      </c>
    </row>
    <row r="1421" spans="1:5">
      <c r="A1421" s="354" t="s">
        <v>2139</v>
      </c>
      <c r="B1421" s="356" t="s">
        <v>2124</v>
      </c>
      <c r="C1421" s="357"/>
      <c r="D1421" s="360" t="s">
        <v>57</v>
      </c>
      <c r="E1421" s="289" t="s">
        <v>1445</v>
      </c>
    </row>
    <row r="1422" spans="1:5">
      <c r="A1422" s="355"/>
      <c r="B1422" s="358"/>
      <c r="C1422" s="359"/>
      <c r="D1422" s="361"/>
      <c r="E1422" s="290" t="s">
        <v>1446</v>
      </c>
    </row>
    <row r="1423" spans="1:5">
      <c r="A1423" s="346" t="s">
        <v>2140</v>
      </c>
      <c r="B1423" s="348" t="s">
        <v>2124</v>
      </c>
      <c r="C1423" s="349"/>
      <c r="D1423" s="352" t="s">
        <v>57</v>
      </c>
      <c r="E1423" s="291" t="s">
        <v>1445</v>
      </c>
    </row>
    <row r="1424" spans="1:5">
      <c r="A1424" s="347"/>
      <c r="B1424" s="350"/>
      <c r="C1424" s="351"/>
      <c r="D1424" s="353"/>
      <c r="E1424" s="292" t="s">
        <v>1446</v>
      </c>
    </row>
    <row r="1425" spans="1:5">
      <c r="A1425" s="354" t="s">
        <v>2141</v>
      </c>
      <c r="B1425" s="356" t="s">
        <v>2124</v>
      </c>
      <c r="C1425" s="357"/>
      <c r="D1425" s="360" t="s">
        <v>57</v>
      </c>
      <c r="E1425" s="289" t="s">
        <v>1445</v>
      </c>
    </row>
    <row r="1426" spans="1:5">
      <c r="A1426" s="355"/>
      <c r="B1426" s="358"/>
      <c r="C1426" s="359"/>
      <c r="D1426" s="361"/>
      <c r="E1426" s="290" t="s">
        <v>1446</v>
      </c>
    </row>
    <row r="1427" spans="1:5">
      <c r="A1427" s="346" t="s">
        <v>2142</v>
      </c>
      <c r="B1427" s="348" t="s">
        <v>2143</v>
      </c>
      <c r="C1427" s="349"/>
      <c r="D1427" s="352" t="s">
        <v>57</v>
      </c>
      <c r="E1427" s="291" t="s">
        <v>1445</v>
      </c>
    </row>
    <row r="1428" spans="1:5">
      <c r="A1428" s="347"/>
      <c r="B1428" s="350"/>
      <c r="C1428" s="351"/>
      <c r="D1428" s="353"/>
      <c r="E1428" s="292" t="s">
        <v>1446</v>
      </c>
    </row>
    <row r="1429" spans="1:5">
      <c r="A1429" s="354" t="s">
        <v>2144</v>
      </c>
      <c r="B1429" s="356" t="s">
        <v>2143</v>
      </c>
      <c r="C1429" s="357"/>
      <c r="D1429" s="360" t="s">
        <v>57</v>
      </c>
      <c r="E1429" s="289" t="s">
        <v>1445</v>
      </c>
    </row>
    <row r="1430" spans="1:5">
      <c r="A1430" s="355"/>
      <c r="B1430" s="358"/>
      <c r="C1430" s="359"/>
      <c r="D1430" s="361"/>
      <c r="E1430" s="290" t="s">
        <v>1446</v>
      </c>
    </row>
    <row r="1431" spans="1:5">
      <c r="A1431" s="346" t="s">
        <v>2145</v>
      </c>
      <c r="B1431" s="348" t="s">
        <v>2143</v>
      </c>
      <c r="C1431" s="349"/>
      <c r="D1431" s="352" t="s">
        <v>57</v>
      </c>
      <c r="E1431" s="291" t="s">
        <v>1445</v>
      </c>
    </row>
    <row r="1432" spans="1:5">
      <c r="A1432" s="347"/>
      <c r="B1432" s="350"/>
      <c r="C1432" s="351"/>
      <c r="D1432" s="353"/>
      <c r="E1432" s="292" t="s">
        <v>1446</v>
      </c>
    </row>
    <row r="1433" spans="1:5">
      <c r="A1433" s="354" t="s">
        <v>2146</v>
      </c>
      <c r="B1433" s="356" t="s">
        <v>2143</v>
      </c>
      <c r="C1433" s="357"/>
      <c r="D1433" s="360" t="s">
        <v>57</v>
      </c>
      <c r="E1433" s="289" t="s">
        <v>1445</v>
      </c>
    </row>
    <row r="1434" spans="1:5">
      <c r="A1434" s="355"/>
      <c r="B1434" s="358"/>
      <c r="C1434" s="359"/>
      <c r="D1434" s="361"/>
      <c r="E1434" s="290" t="s">
        <v>1446</v>
      </c>
    </row>
    <row r="1435" spans="1:5">
      <c r="A1435" s="346" t="s">
        <v>2147</v>
      </c>
      <c r="B1435" s="348" t="s">
        <v>2143</v>
      </c>
      <c r="C1435" s="349"/>
      <c r="D1435" s="352" t="s">
        <v>57</v>
      </c>
      <c r="E1435" s="291" t="s">
        <v>1445</v>
      </c>
    </row>
    <row r="1436" spans="1:5">
      <c r="A1436" s="347"/>
      <c r="B1436" s="350"/>
      <c r="C1436" s="351"/>
      <c r="D1436" s="353"/>
      <c r="E1436" s="292" t="s">
        <v>1446</v>
      </c>
    </row>
    <row r="1437" spans="1:5">
      <c r="A1437" s="354" t="s">
        <v>2148</v>
      </c>
      <c r="B1437" s="356" t="s">
        <v>2143</v>
      </c>
      <c r="C1437" s="357"/>
      <c r="D1437" s="360" t="s">
        <v>57</v>
      </c>
      <c r="E1437" s="289" t="s">
        <v>1445</v>
      </c>
    </row>
    <row r="1438" spans="1:5">
      <c r="A1438" s="355"/>
      <c r="B1438" s="358"/>
      <c r="C1438" s="359"/>
      <c r="D1438" s="361"/>
      <c r="E1438" s="290" t="s">
        <v>1446</v>
      </c>
    </row>
    <row r="1439" spans="1:5">
      <c r="A1439" s="346" t="s">
        <v>1962</v>
      </c>
      <c r="B1439" s="348" t="s">
        <v>2143</v>
      </c>
      <c r="C1439" s="349"/>
      <c r="D1439" s="352" t="s">
        <v>57</v>
      </c>
      <c r="E1439" s="291" t="s">
        <v>1445</v>
      </c>
    </row>
    <row r="1440" spans="1:5">
      <c r="A1440" s="347"/>
      <c r="B1440" s="350"/>
      <c r="C1440" s="351"/>
      <c r="D1440" s="353"/>
      <c r="E1440" s="292" t="s">
        <v>1446</v>
      </c>
    </row>
    <row r="1441" spans="1:5">
      <c r="A1441" s="354" t="s">
        <v>2149</v>
      </c>
      <c r="B1441" s="356" t="s">
        <v>2143</v>
      </c>
      <c r="C1441" s="357"/>
      <c r="D1441" s="360" t="s">
        <v>57</v>
      </c>
      <c r="E1441" s="289" t="s">
        <v>1445</v>
      </c>
    </row>
    <row r="1442" spans="1:5">
      <c r="A1442" s="355"/>
      <c r="B1442" s="358"/>
      <c r="C1442" s="359"/>
      <c r="D1442" s="361"/>
      <c r="E1442" s="290" t="s">
        <v>1446</v>
      </c>
    </row>
    <row r="1443" spans="1:5">
      <c r="A1443" s="346" t="s">
        <v>2150</v>
      </c>
      <c r="B1443" s="348" t="s">
        <v>2143</v>
      </c>
      <c r="C1443" s="349"/>
      <c r="D1443" s="352" t="s">
        <v>57</v>
      </c>
      <c r="E1443" s="291" t="s">
        <v>1445</v>
      </c>
    </row>
    <row r="1444" spans="1:5">
      <c r="A1444" s="347"/>
      <c r="B1444" s="350"/>
      <c r="C1444" s="351"/>
      <c r="D1444" s="353"/>
      <c r="E1444" s="292" t="s">
        <v>1446</v>
      </c>
    </row>
    <row r="1445" spans="1:5">
      <c r="A1445" s="354" t="s">
        <v>2151</v>
      </c>
      <c r="B1445" s="356" t="s">
        <v>2143</v>
      </c>
      <c r="C1445" s="357"/>
      <c r="D1445" s="360" t="s">
        <v>57</v>
      </c>
      <c r="E1445" s="289" t="s">
        <v>1445</v>
      </c>
    </row>
    <row r="1446" spans="1:5">
      <c r="A1446" s="355"/>
      <c r="B1446" s="358"/>
      <c r="C1446" s="359"/>
      <c r="D1446" s="361"/>
      <c r="E1446" s="290" t="s">
        <v>1446</v>
      </c>
    </row>
    <row r="1447" spans="1:5">
      <c r="A1447" s="346" t="s">
        <v>2152</v>
      </c>
      <c r="B1447" s="348" t="s">
        <v>2143</v>
      </c>
      <c r="C1447" s="349"/>
      <c r="D1447" s="352" t="s">
        <v>57</v>
      </c>
      <c r="E1447" s="291" t="s">
        <v>1445</v>
      </c>
    </row>
    <row r="1448" spans="1:5">
      <c r="A1448" s="347"/>
      <c r="B1448" s="350"/>
      <c r="C1448" s="351"/>
      <c r="D1448" s="353"/>
      <c r="E1448" s="292" t="s">
        <v>1446</v>
      </c>
    </row>
    <row r="1449" spans="1:5">
      <c r="A1449" s="354" t="s">
        <v>2153</v>
      </c>
      <c r="B1449" s="356" t="s">
        <v>2154</v>
      </c>
      <c r="C1449" s="357"/>
      <c r="D1449" s="360" t="s">
        <v>57</v>
      </c>
      <c r="E1449" s="289" t="s">
        <v>1445</v>
      </c>
    </row>
    <row r="1450" spans="1:5">
      <c r="A1450" s="355"/>
      <c r="B1450" s="358"/>
      <c r="C1450" s="359"/>
      <c r="D1450" s="361"/>
      <c r="E1450" s="290" t="s">
        <v>1446</v>
      </c>
    </row>
    <row r="1451" spans="1:5">
      <c r="A1451" s="346" t="s">
        <v>2155</v>
      </c>
      <c r="B1451" s="348" t="s">
        <v>2154</v>
      </c>
      <c r="C1451" s="349"/>
      <c r="D1451" s="352" t="s">
        <v>57</v>
      </c>
      <c r="E1451" s="291" t="s">
        <v>1445</v>
      </c>
    </row>
    <row r="1452" spans="1:5">
      <c r="A1452" s="347"/>
      <c r="B1452" s="350"/>
      <c r="C1452" s="351"/>
      <c r="D1452" s="353"/>
      <c r="E1452" s="292" t="s">
        <v>1446</v>
      </c>
    </row>
    <row r="1453" spans="1:5">
      <c r="A1453" s="354" t="s">
        <v>2156</v>
      </c>
      <c r="B1453" s="356" t="s">
        <v>2154</v>
      </c>
      <c r="C1453" s="357"/>
      <c r="D1453" s="360" t="s">
        <v>57</v>
      </c>
      <c r="E1453" s="289" t="s">
        <v>1445</v>
      </c>
    </row>
    <row r="1454" spans="1:5">
      <c r="A1454" s="355"/>
      <c r="B1454" s="358"/>
      <c r="C1454" s="359"/>
      <c r="D1454" s="361"/>
      <c r="E1454" s="290" t="s">
        <v>1446</v>
      </c>
    </row>
    <row r="1455" spans="1:5">
      <c r="A1455" s="346" t="s">
        <v>2157</v>
      </c>
      <c r="B1455" s="348" t="s">
        <v>2154</v>
      </c>
      <c r="C1455" s="349"/>
      <c r="D1455" s="352" t="s">
        <v>57</v>
      </c>
      <c r="E1455" s="291" t="s">
        <v>1445</v>
      </c>
    </row>
    <row r="1456" spans="1:5">
      <c r="A1456" s="347"/>
      <c r="B1456" s="350"/>
      <c r="C1456" s="351"/>
      <c r="D1456" s="353"/>
      <c r="E1456" s="292" t="s">
        <v>1446</v>
      </c>
    </row>
    <row r="1457" spans="1:5">
      <c r="A1457" s="354" t="s">
        <v>1932</v>
      </c>
      <c r="B1457" s="356" t="s">
        <v>2154</v>
      </c>
      <c r="C1457" s="357"/>
      <c r="D1457" s="360" t="s">
        <v>57</v>
      </c>
      <c r="E1457" s="289" t="s">
        <v>1445</v>
      </c>
    </row>
    <row r="1458" spans="1:5">
      <c r="A1458" s="355"/>
      <c r="B1458" s="358"/>
      <c r="C1458" s="359"/>
      <c r="D1458" s="361"/>
      <c r="E1458" s="290" t="s">
        <v>1446</v>
      </c>
    </row>
    <row r="1459" spans="1:5">
      <c r="A1459" s="346" t="s">
        <v>2158</v>
      </c>
      <c r="B1459" s="348" t="s">
        <v>2154</v>
      </c>
      <c r="C1459" s="349"/>
      <c r="D1459" s="352" t="s">
        <v>57</v>
      </c>
      <c r="E1459" s="291" t="s">
        <v>1445</v>
      </c>
    </row>
    <row r="1460" spans="1:5">
      <c r="A1460" s="347"/>
      <c r="B1460" s="350"/>
      <c r="C1460" s="351"/>
      <c r="D1460" s="353"/>
      <c r="E1460" s="292" t="s">
        <v>1446</v>
      </c>
    </row>
    <row r="1461" spans="1:5">
      <c r="A1461" s="354" t="s">
        <v>2159</v>
      </c>
      <c r="B1461" s="356" t="s">
        <v>2154</v>
      </c>
      <c r="C1461" s="357"/>
      <c r="D1461" s="360" t="s">
        <v>57</v>
      </c>
      <c r="E1461" s="289" t="s">
        <v>1445</v>
      </c>
    </row>
    <row r="1462" spans="1:5">
      <c r="A1462" s="355"/>
      <c r="B1462" s="358"/>
      <c r="C1462" s="359"/>
      <c r="D1462" s="361"/>
      <c r="E1462" s="290" t="s">
        <v>1446</v>
      </c>
    </row>
    <row r="1463" spans="1:5">
      <c r="A1463" s="346" t="s">
        <v>2160</v>
      </c>
      <c r="B1463" s="348" t="s">
        <v>2154</v>
      </c>
      <c r="C1463" s="349"/>
      <c r="D1463" s="352" t="s">
        <v>57</v>
      </c>
      <c r="E1463" s="291" t="s">
        <v>1445</v>
      </c>
    </row>
    <row r="1464" spans="1:5">
      <c r="A1464" s="347"/>
      <c r="B1464" s="350"/>
      <c r="C1464" s="351"/>
      <c r="D1464" s="353"/>
      <c r="E1464" s="292" t="s">
        <v>1446</v>
      </c>
    </row>
    <row r="1465" spans="1:5">
      <c r="A1465" s="354" t="s">
        <v>2161</v>
      </c>
      <c r="B1465" s="356" t="s">
        <v>2154</v>
      </c>
      <c r="C1465" s="357"/>
      <c r="D1465" s="360" t="s">
        <v>57</v>
      </c>
      <c r="E1465" s="289" t="s">
        <v>1445</v>
      </c>
    </row>
    <row r="1466" spans="1:5">
      <c r="A1466" s="355"/>
      <c r="B1466" s="358"/>
      <c r="C1466" s="359"/>
      <c r="D1466" s="361"/>
      <c r="E1466" s="290" t="s">
        <v>1446</v>
      </c>
    </row>
    <row r="1467" spans="1:5">
      <c r="A1467" s="346" t="s">
        <v>2162</v>
      </c>
      <c r="B1467" s="348" t="s">
        <v>2154</v>
      </c>
      <c r="C1467" s="349"/>
      <c r="D1467" s="352" t="s">
        <v>57</v>
      </c>
      <c r="E1467" s="291" t="s">
        <v>1445</v>
      </c>
    </row>
    <row r="1468" spans="1:5">
      <c r="A1468" s="347"/>
      <c r="B1468" s="350"/>
      <c r="C1468" s="351"/>
      <c r="D1468" s="353"/>
      <c r="E1468" s="292" t="s">
        <v>1446</v>
      </c>
    </row>
    <row r="1469" spans="1:5">
      <c r="A1469" s="354" t="s">
        <v>2163</v>
      </c>
      <c r="B1469" s="356" t="s">
        <v>2154</v>
      </c>
      <c r="C1469" s="357"/>
      <c r="D1469" s="360" t="s">
        <v>57</v>
      </c>
      <c r="E1469" s="289" t="s">
        <v>1445</v>
      </c>
    </row>
    <row r="1470" spans="1:5">
      <c r="A1470" s="355"/>
      <c r="B1470" s="358"/>
      <c r="C1470" s="359"/>
      <c r="D1470" s="361"/>
      <c r="E1470" s="290" t="s">
        <v>1446</v>
      </c>
    </row>
    <row r="1471" spans="1:5">
      <c r="A1471" s="346" t="s">
        <v>2164</v>
      </c>
      <c r="B1471" s="348" t="s">
        <v>2154</v>
      </c>
      <c r="C1471" s="349"/>
      <c r="D1471" s="352" t="s">
        <v>57</v>
      </c>
      <c r="E1471" s="291" t="s">
        <v>1445</v>
      </c>
    </row>
    <row r="1472" spans="1:5">
      <c r="A1472" s="347"/>
      <c r="B1472" s="350"/>
      <c r="C1472" s="351"/>
      <c r="D1472" s="353"/>
      <c r="E1472" s="292" t="s">
        <v>1446</v>
      </c>
    </row>
    <row r="1473" spans="1:5">
      <c r="A1473" s="354" t="s">
        <v>2165</v>
      </c>
      <c r="B1473" s="356" t="s">
        <v>2154</v>
      </c>
      <c r="C1473" s="357"/>
      <c r="D1473" s="360" t="s">
        <v>57</v>
      </c>
      <c r="E1473" s="289" t="s">
        <v>1445</v>
      </c>
    </row>
    <row r="1474" spans="1:5">
      <c r="A1474" s="355"/>
      <c r="B1474" s="358"/>
      <c r="C1474" s="359"/>
      <c r="D1474" s="361"/>
      <c r="E1474" s="290" t="s">
        <v>1446</v>
      </c>
    </row>
    <row r="1475" spans="1:5">
      <c r="A1475" s="346" t="s">
        <v>2166</v>
      </c>
      <c r="B1475" s="348" t="s">
        <v>2154</v>
      </c>
      <c r="C1475" s="349"/>
      <c r="D1475" s="352" t="s">
        <v>57</v>
      </c>
      <c r="E1475" s="291" t="s">
        <v>1445</v>
      </c>
    </row>
    <row r="1476" spans="1:5">
      <c r="A1476" s="347"/>
      <c r="B1476" s="350"/>
      <c r="C1476" s="351"/>
      <c r="D1476" s="353"/>
      <c r="E1476" s="292" t="s">
        <v>1446</v>
      </c>
    </row>
    <row r="1477" spans="1:5">
      <c r="A1477" s="354" t="s">
        <v>2167</v>
      </c>
      <c r="B1477" s="356" t="s">
        <v>2168</v>
      </c>
      <c r="C1477" s="357"/>
      <c r="D1477" s="360" t="s">
        <v>57</v>
      </c>
      <c r="E1477" s="289" t="s">
        <v>1445</v>
      </c>
    </row>
    <row r="1478" spans="1:5">
      <c r="A1478" s="355"/>
      <c r="B1478" s="358"/>
      <c r="C1478" s="359"/>
      <c r="D1478" s="361"/>
      <c r="E1478" s="290" t="s">
        <v>1446</v>
      </c>
    </row>
    <row r="1479" spans="1:5">
      <c r="A1479" s="346" t="s">
        <v>2169</v>
      </c>
      <c r="B1479" s="348" t="s">
        <v>2168</v>
      </c>
      <c r="C1479" s="349"/>
      <c r="D1479" s="352" t="s">
        <v>57</v>
      </c>
      <c r="E1479" s="291" t="s">
        <v>1445</v>
      </c>
    </row>
    <row r="1480" spans="1:5">
      <c r="A1480" s="347"/>
      <c r="B1480" s="350"/>
      <c r="C1480" s="351"/>
      <c r="D1480" s="353"/>
      <c r="E1480" s="292" t="s">
        <v>1446</v>
      </c>
    </row>
    <row r="1481" spans="1:5">
      <c r="A1481" s="354" t="s">
        <v>2170</v>
      </c>
      <c r="B1481" s="356" t="s">
        <v>2168</v>
      </c>
      <c r="C1481" s="357"/>
      <c r="D1481" s="360" t="s">
        <v>57</v>
      </c>
      <c r="E1481" s="289" t="s">
        <v>1445</v>
      </c>
    </row>
    <row r="1482" spans="1:5">
      <c r="A1482" s="355"/>
      <c r="B1482" s="358"/>
      <c r="C1482" s="359"/>
      <c r="D1482" s="361"/>
      <c r="E1482" s="290" t="s">
        <v>1446</v>
      </c>
    </row>
    <row r="1483" spans="1:5">
      <c r="A1483" s="346" t="s">
        <v>2171</v>
      </c>
      <c r="B1483" s="348" t="s">
        <v>2168</v>
      </c>
      <c r="C1483" s="349"/>
      <c r="D1483" s="352" t="s">
        <v>57</v>
      </c>
      <c r="E1483" s="291" t="s">
        <v>1445</v>
      </c>
    </row>
    <row r="1484" spans="1:5">
      <c r="A1484" s="347"/>
      <c r="B1484" s="350"/>
      <c r="C1484" s="351"/>
      <c r="D1484" s="353"/>
      <c r="E1484" s="292" t="s">
        <v>1446</v>
      </c>
    </row>
    <row r="1485" spans="1:5">
      <c r="A1485" s="354" t="s">
        <v>2144</v>
      </c>
      <c r="B1485" s="356" t="s">
        <v>2168</v>
      </c>
      <c r="C1485" s="357"/>
      <c r="D1485" s="360" t="s">
        <v>57</v>
      </c>
      <c r="E1485" s="289" t="s">
        <v>1445</v>
      </c>
    </row>
    <row r="1486" spans="1:5">
      <c r="A1486" s="355"/>
      <c r="B1486" s="358"/>
      <c r="C1486" s="359"/>
      <c r="D1486" s="361"/>
      <c r="E1486" s="290" t="s">
        <v>1446</v>
      </c>
    </row>
    <row r="1487" spans="1:5">
      <c r="A1487" s="346" t="s">
        <v>2172</v>
      </c>
      <c r="B1487" s="348" t="s">
        <v>2168</v>
      </c>
      <c r="C1487" s="349"/>
      <c r="D1487" s="352" t="s">
        <v>57</v>
      </c>
      <c r="E1487" s="291" t="s">
        <v>1445</v>
      </c>
    </row>
    <row r="1488" spans="1:5">
      <c r="A1488" s="347"/>
      <c r="B1488" s="350"/>
      <c r="C1488" s="351"/>
      <c r="D1488" s="353"/>
      <c r="E1488" s="292" t="s">
        <v>1446</v>
      </c>
    </row>
    <row r="1489" spans="1:5">
      <c r="A1489" s="354" t="s">
        <v>2127</v>
      </c>
      <c r="B1489" s="356" t="s">
        <v>2168</v>
      </c>
      <c r="C1489" s="357"/>
      <c r="D1489" s="360" t="s">
        <v>57</v>
      </c>
      <c r="E1489" s="289" t="s">
        <v>1445</v>
      </c>
    </row>
    <row r="1490" spans="1:5">
      <c r="A1490" s="355"/>
      <c r="B1490" s="358"/>
      <c r="C1490" s="359"/>
      <c r="D1490" s="361"/>
      <c r="E1490" s="290" t="s">
        <v>1446</v>
      </c>
    </row>
    <row r="1491" spans="1:5">
      <c r="A1491" s="346" t="s">
        <v>2173</v>
      </c>
      <c r="B1491" s="348" t="s">
        <v>2168</v>
      </c>
      <c r="C1491" s="349"/>
      <c r="D1491" s="352" t="s">
        <v>57</v>
      </c>
      <c r="E1491" s="291" t="s">
        <v>1445</v>
      </c>
    </row>
    <row r="1492" spans="1:5">
      <c r="A1492" s="347"/>
      <c r="B1492" s="350"/>
      <c r="C1492" s="351"/>
      <c r="D1492" s="353"/>
      <c r="E1492" s="292" t="s">
        <v>1446</v>
      </c>
    </row>
    <row r="1493" spans="1:5">
      <c r="A1493" s="354" t="s">
        <v>2174</v>
      </c>
      <c r="B1493" s="356" t="s">
        <v>2168</v>
      </c>
      <c r="C1493" s="357"/>
      <c r="D1493" s="360" t="s">
        <v>57</v>
      </c>
      <c r="E1493" s="289" t="s">
        <v>1445</v>
      </c>
    </row>
    <row r="1494" spans="1:5">
      <c r="A1494" s="355"/>
      <c r="B1494" s="358"/>
      <c r="C1494" s="359"/>
      <c r="D1494" s="361"/>
      <c r="E1494" s="290" t="s">
        <v>1446</v>
      </c>
    </row>
    <row r="1495" spans="1:5">
      <c r="A1495" s="346" t="s">
        <v>2175</v>
      </c>
      <c r="B1495" s="348" t="s">
        <v>2168</v>
      </c>
      <c r="C1495" s="349"/>
      <c r="D1495" s="352" t="s">
        <v>57</v>
      </c>
      <c r="E1495" s="291" t="s">
        <v>1445</v>
      </c>
    </row>
    <row r="1496" spans="1:5">
      <c r="A1496" s="347"/>
      <c r="B1496" s="350"/>
      <c r="C1496" s="351"/>
      <c r="D1496" s="353"/>
      <c r="E1496" s="292" t="s">
        <v>1446</v>
      </c>
    </row>
    <row r="1497" spans="1:5">
      <c r="A1497" s="354" t="s">
        <v>2176</v>
      </c>
      <c r="B1497" s="356" t="s">
        <v>2168</v>
      </c>
      <c r="C1497" s="357"/>
      <c r="D1497" s="360" t="s">
        <v>57</v>
      </c>
      <c r="E1497" s="289" t="s">
        <v>1445</v>
      </c>
    </row>
    <row r="1498" spans="1:5">
      <c r="A1498" s="355"/>
      <c r="B1498" s="358"/>
      <c r="C1498" s="359"/>
      <c r="D1498" s="361"/>
      <c r="E1498" s="290" t="s">
        <v>1446</v>
      </c>
    </row>
    <row r="1499" spans="1:5">
      <c r="A1499" s="346" t="s">
        <v>2177</v>
      </c>
      <c r="B1499" s="348" t="s">
        <v>2168</v>
      </c>
      <c r="C1499" s="349"/>
      <c r="D1499" s="352" t="s">
        <v>57</v>
      </c>
      <c r="E1499" s="291" t="s">
        <v>1445</v>
      </c>
    </row>
    <row r="1500" spans="1:5">
      <c r="A1500" s="347"/>
      <c r="B1500" s="350"/>
      <c r="C1500" s="351"/>
      <c r="D1500" s="353"/>
      <c r="E1500" s="292" t="s">
        <v>1446</v>
      </c>
    </row>
    <row r="1501" spans="1:5">
      <c r="A1501" s="354" t="s">
        <v>2178</v>
      </c>
      <c r="B1501" s="356" t="s">
        <v>2168</v>
      </c>
      <c r="C1501" s="357"/>
      <c r="D1501" s="360" t="s">
        <v>57</v>
      </c>
      <c r="E1501" s="289" t="s">
        <v>1445</v>
      </c>
    </row>
    <row r="1502" spans="1:5">
      <c r="A1502" s="355"/>
      <c r="B1502" s="358"/>
      <c r="C1502" s="359"/>
      <c r="D1502" s="361"/>
      <c r="E1502" s="290" t="s">
        <v>1446</v>
      </c>
    </row>
    <row r="1503" spans="1:5">
      <c r="A1503" s="346" t="s">
        <v>2179</v>
      </c>
      <c r="B1503" s="348" t="s">
        <v>2168</v>
      </c>
      <c r="C1503" s="349"/>
      <c r="D1503" s="352" t="s">
        <v>57</v>
      </c>
      <c r="E1503" s="291" t="s">
        <v>1445</v>
      </c>
    </row>
    <row r="1504" spans="1:5">
      <c r="A1504" s="347"/>
      <c r="B1504" s="350"/>
      <c r="C1504" s="351"/>
      <c r="D1504" s="353"/>
      <c r="E1504" s="292" t="s">
        <v>1446</v>
      </c>
    </row>
    <row r="1505" spans="1:5">
      <c r="A1505" s="354" t="s">
        <v>1971</v>
      </c>
      <c r="B1505" s="356" t="s">
        <v>2168</v>
      </c>
      <c r="C1505" s="357"/>
      <c r="D1505" s="360" t="s">
        <v>57</v>
      </c>
      <c r="E1505" s="289" t="s">
        <v>1445</v>
      </c>
    </row>
    <row r="1506" spans="1:5">
      <c r="A1506" s="355"/>
      <c r="B1506" s="358"/>
      <c r="C1506" s="359"/>
      <c r="D1506" s="361"/>
      <c r="E1506" s="290" t="s">
        <v>1446</v>
      </c>
    </row>
    <row r="1507" spans="1:5">
      <c r="A1507" s="346" t="s">
        <v>2180</v>
      </c>
      <c r="B1507" s="348" t="s">
        <v>2168</v>
      </c>
      <c r="C1507" s="349"/>
      <c r="D1507" s="352" t="s">
        <v>57</v>
      </c>
      <c r="E1507" s="291" t="s">
        <v>1445</v>
      </c>
    </row>
    <row r="1508" spans="1:5">
      <c r="A1508" s="347"/>
      <c r="B1508" s="350"/>
      <c r="C1508" s="351"/>
      <c r="D1508" s="353"/>
      <c r="E1508" s="292" t="s">
        <v>1446</v>
      </c>
    </row>
    <row r="1509" spans="1:5">
      <c r="A1509" s="354" t="s">
        <v>2173</v>
      </c>
      <c r="B1509" s="356" t="s">
        <v>2181</v>
      </c>
      <c r="C1509" s="357"/>
      <c r="D1509" s="360" t="s">
        <v>57</v>
      </c>
      <c r="E1509" s="289" t="s">
        <v>1445</v>
      </c>
    </row>
    <row r="1510" spans="1:5">
      <c r="A1510" s="355"/>
      <c r="B1510" s="358"/>
      <c r="C1510" s="359"/>
      <c r="D1510" s="361"/>
      <c r="E1510" s="290" t="s">
        <v>1446</v>
      </c>
    </row>
    <row r="1511" spans="1:5">
      <c r="A1511" s="346" t="s">
        <v>2182</v>
      </c>
      <c r="B1511" s="348" t="s">
        <v>2181</v>
      </c>
      <c r="C1511" s="349"/>
      <c r="D1511" s="352" t="s">
        <v>57</v>
      </c>
      <c r="E1511" s="291" t="s">
        <v>1445</v>
      </c>
    </row>
    <row r="1512" spans="1:5">
      <c r="A1512" s="347"/>
      <c r="B1512" s="350"/>
      <c r="C1512" s="351"/>
      <c r="D1512" s="353"/>
      <c r="E1512" s="292" t="s">
        <v>1446</v>
      </c>
    </row>
    <row r="1513" spans="1:5">
      <c r="A1513" s="354" t="s">
        <v>2183</v>
      </c>
      <c r="B1513" s="356" t="s">
        <v>2181</v>
      </c>
      <c r="C1513" s="357"/>
      <c r="D1513" s="360" t="s">
        <v>57</v>
      </c>
      <c r="E1513" s="289" t="s">
        <v>1445</v>
      </c>
    </row>
    <row r="1514" spans="1:5">
      <c r="A1514" s="355"/>
      <c r="B1514" s="358"/>
      <c r="C1514" s="359"/>
      <c r="D1514" s="361"/>
      <c r="E1514" s="290" t="s">
        <v>1446</v>
      </c>
    </row>
    <row r="1515" spans="1:5">
      <c r="A1515" s="346" t="s">
        <v>2184</v>
      </c>
      <c r="B1515" s="348" t="s">
        <v>2181</v>
      </c>
      <c r="C1515" s="349"/>
      <c r="D1515" s="352" t="s">
        <v>57</v>
      </c>
      <c r="E1515" s="291" t="s">
        <v>1445</v>
      </c>
    </row>
    <row r="1516" spans="1:5">
      <c r="A1516" s="347"/>
      <c r="B1516" s="350"/>
      <c r="C1516" s="351"/>
      <c r="D1516" s="353"/>
      <c r="E1516" s="292" t="s">
        <v>1446</v>
      </c>
    </row>
    <row r="1517" spans="1:5">
      <c r="A1517" s="354" t="s">
        <v>2185</v>
      </c>
      <c r="B1517" s="356" t="s">
        <v>2181</v>
      </c>
      <c r="C1517" s="357"/>
      <c r="D1517" s="360" t="s">
        <v>57</v>
      </c>
      <c r="E1517" s="289" t="s">
        <v>1445</v>
      </c>
    </row>
    <row r="1518" spans="1:5">
      <c r="A1518" s="355"/>
      <c r="B1518" s="358"/>
      <c r="C1518" s="359"/>
      <c r="D1518" s="361"/>
      <c r="E1518" s="290" t="s">
        <v>1446</v>
      </c>
    </row>
    <row r="1519" spans="1:5">
      <c r="A1519" s="346" t="s">
        <v>2186</v>
      </c>
      <c r="B1519" s="348" t="s">
        <v>2181</v>
      </c>
      <c r="C1519" s="349"/>
      <c r="D1519" s="352" t="s">
        <v>57</v>
      </c>
      <c r="E1519" s="291" t="s">
        <v>1445</v>
      </c>
    </row>
    <row r="1520" spans="1:5">
      <c r="A1520" s="347"/>
      <c r="B1520" s="350"/>
      <c r="C1520" s="351"/>
      <c r="D1520" s="353"/>
      <c r="E1520" s="292" t="s">
        <v>1446</v>
      </c>
    </row>
    <row r="1521" spans="1:5">
      <c r="A1521" s="354" t="s">
        <v>2187</v>
      </c>
      <c r="B1521" s="356" t="s">
        <v>2181</v>
      </c>
      <c r="C1521" s="357"/>
      <c r="D1521" s="360" t="s">
        <v>57</v>
      </c>
      <c r="E1521" s="289" t="s">
        <v>1445</v>
      </c>
    </row>
    <row r="1522" spans="1:5">
      <c r="A1522" s="355"/>
      <c r="B1522" s="358"/>
      <c r="C1522" s="359"/>
      <c r="D1522" s="361"/>
      <c r="E1522" s="290" t="s">
        <v>1446</v>
      </c>
    </row>
    <row r="1523" spans="1:5">
      <c r="A1523" s="346" t="s">
        <v>1869</v>
      </c>
      <c r="B1523" s="348" t="s">
        <v>2181</v>
      </c>
      <c r="C1523" s="349"/>
      <c r="D1523" s="352" t="s">
        <v>57</v>
      </c>
      <c r="E1523" s="291" t="s">
        <v>1445</v>
      </c>
    </row>
    <row r="1524" spans="1:5">
      <c r="A1524" s="347"/>
      <c r="B1524" s="350"/>
      <c r="C1524" s="351"/>
      <c r="D1524" s="353"/>
      <c r="E1524" s="292" t="s">
        <v>1446</v>
      </c>
    </row>
    <row r="1525" spans="1:5">
      <c r="A1525" s="354" t="s">
        <v>2188</v>
      </c>
      <c r="B1525" s="356" t="s">
        <v>2181</v>
      </c>
      <c r="C1525" s="357"/>
      <c r="D1525" s="360" t="s">
        <v>57</v>
      </c>
      <c r="E1525" s="289" t="s">
        <v>1445</v>
      </c>
    </row>
    <row r="1526" spans="1:5">
      <c r="A1526" s="355"/>
      <c r="B1526" s="358"/>
      <c r="C1526" s="359"/>
      <c r="D1526" s="361"/>
      <c r="E1526" s="290" t="s">
        <v>1446</v>
      </c>
    </row>
    <row r="1527" spans="1:5">
      <c r="A1527" s="346" t="s">
        <v>2189</v>
      </c>
      <c r="B1527" s="348" t="s">
        <v>2181</v>
      </c>
      <c r="C1527" s="349"/>
      <c r="D1527" s="352" t="s">
        <v>57</v>
      </c>
      <c r="E1527" s="291" t="s">
        <v>1445</v>
      </c>
    </row>
    <row r="1528" spans="1:5">
      <c r="A1528" s="347"/>
      <c r="B1528" s="350"/>
      <c r="C1528" s="351"/>
      <c r="D1528" s="353"/>
      <c r="E1528" s="292" t="s">
        <v>1446</v>
      </c>
    </row>
    <row r="1529" spans="1:5">
      <c r="A1529" s="354" t="s">
        <v>2190</v>
      </c>
      <c r="B1529" s="356" t="s">
        <v>2181</v>
      </c>
      <c r="C1529" s="357"/>
      <c r="D1529" s="360" t="s">
        <v>57</v>
      </c>
      <c r="E1529" s="289" t="s">
        <v>1445</v>
      </c>
    </row>
    <row r="1530" spans="1:5">
      <c r="A1530" s="355"/>
      <c r="B1530" s="358"/>
      <c r="C1530" s="359"/>
      <c r="D1530" s="361"/>
      <c r="E1530" s="290" t="s">
        <v>1446</v>
      </c>
    </row>
    <row r="1531" spans="1:5">
      <c r="A1531" s="346" t="s">
        <v>2191</v>
      </c>
      <c r="B1531" s="348" t="s">
        <v>2192</v>
      </c>
      <c r="C1531" s="349"/>
      <c r="D1531" s="352" t="s">
        <v>57</v>
      </c>
      <c r="E1531" s="291" t="s">
        <v>1445</v>
      </c>
    </row>
    <row r="1532" spans="1:5">
      <c r="A1532" s="347"/>
      <c r="B1532" s="350"/>
      <c r="C1532" s="351"/>
      <c r="D1532" s="353"/>
      <c r="E1532" s="292" t="s">
        <v>1446</v>
      </c>
    </row>
    <row r="1533" spans="1:5">
      <c r="A1533" s="354" t="s">
        <v>2193</v>
      </c>
      <c r="B1533" s="356" t="s">
        <v>2192</v>
      </c>
      <c r="C1533" s="357"/>
      <c r="D1533" s="360" t="s">
        <v>57</v>
      </c>
      <c r="E1533" s="289" t="s">
        <v>1445</v>
      </c>
    </row>
    <row r="1534" spans="1:5">
      <c r="A1534" s="355"/>
      <c r="B1534" s="358"/>
      <c r="C1534" s="359"/>
      <c r="D1534" s="361"/>
      <c r="E1534" s="290" t="s">
        <v>1446</v>
      </c>
    </row>
    <row r="1535" spans="1:5">
      <c r="A1535" s="346" t="s">
        <v>2194</v>
      </c>
      <c r="B1535" s="348" t="s">
        <v>2192</v>
      </c>
      <c r="C1535" s="349"/>
      <c r="D1535" s="352" t="s">
        <v>57</v>
      </c>
      <c r="E1535" s="291" t="s">
        <v>1445</v>
      </c>
    </row>
    <row r="1536" spans="1:5">
      <c r="A1536" s="347"/>
      <c r="B1536" s="350"/>
      <c r="C1536" s="351"/>
      <c r="D1536" s="353"/>
      <c r="E1536" s="292" t="s">
        <v>1446</v>
      </c>
    </row>
    <row r="1537" spans="1:5">
      <c r="A1537" s="354" t="s">
        <v>2195</v>
      </c>
      <c r="B1537" s="356" t="s">
        <v>2192</v>
      </c>
      <c r="C1537" s="357"/>
      <c r="D1537" s="360" t="s">
        <v>57</v>
      </c>
      <c r="E1537" s="289" t="s">
        <v>1445</v>
      </c>
    </row>
    <row r="1538" spans="1:5">
      <c r="A1538" s="355"/>
      <c r="B1538" s="358"/>
      <c r="C1538" s="359"/>
      <c r="D1538" s="361"/>
      <c r="E1538" s="290" t="s">
        <v>1446</v>
      </c>
    </row>
    <row r="1539" spans="1:5">
      <c r="A1539" s="346" t="s">
        <v>2196</v>
      </c>
      <c r="B1539" s="348" t="s">
        <v>2192</v>
      </c>
      <c r="C1539" s="349"/>
      <c r="D1539" s="352" t="s">
        <v>57</v>
      </c>
      <c r="E1539" s="291" t="s">
        <v>1445</v>
      </c>
    </row>
    <row r="1540" spans="1:5">
      <c r="A1540" s="347"/>
      <c r="B1540" s="350"/>
      <c r="C1540" s="351"/>
      <c r="D1540" s="353"/>
      <c r="E1540" s="292" t="s">
        <v>1446</v>
      </c>
    </row>
    <row r="1541" spans="1:5">
      <c r="A1541" s="354" t="s">
        <v>2197</v>
      </c>
      <c r="B1541" s="356" t="s">
        <v>2192</v>
      </c>
      <c r="C1541" s="357"/>
      <c r="D1541" s="360" t="s">
        <v>57</v>
      </c>
      <c r="E1541" s="289" t="s">
        <v>1445</v>
      </c>
    </row>
    <row r="1542" spans="1:5">
      <c r="A1542" s="355"/>
      <c r="B1542" s="358"/>
      <c r="C1542" s="359"/>
      <c r="D1542" s="361"/>
      <c r="E1542" s="290" t="s">
        <v>1446</v>
      </c>
    </row>
    <row r="1543" spans="1:5">
      <c r="A1543" s="346" t="s">
        <v>2198</v>
      </c>
      <c r="B1543" s="348" t="s">
        <v>2192</v>
      </c>
      <c r="C1543" s="349"/>
      <c r="D1543" s="352" t="s">
        <v>57</v>
      </c>
      <c r="E1543" s="291" t="s">
        <v>1445</v>
      </c>
    </row>
    <row r="1544" spans="1:5">
      <c r="A1544" s="347"/>
      <c r="B1544" s="350"/>
      <c r="C1544" s="351"/>
      <c r="D1544" s="353"/>
      <c r="E1544" s="292" t="s">
        <v>1446</v>
      </c>
    </row>
    <row r="1545" spans="1:5">
      <c r="A1545" s="354" t="s">
        <v>2124</v>
      </c>
      <c r="B1545" s="356"/>
      <c r="C1545" s="357"/>
      <c r="D1545" s="360" t="s">
        <v>57</v>
      </c>
      <c r="E1545" s="289" t="s">
        <v>1445</v>
      </c>
    </row>
    <row r="1546" spans="1:5">
      <c r="A1546" s="355"/>
      <c r="B1546" s="358"/>
      <c r="C1546" s="359"/>
      <c r="D1546" s="361"/>
      <c r="E1546" s="290" t="s">
        <v>1446</v>
      </c>
    </row>
    <row r="1547" spans="1:5">
      <c r="A1547" s="346" t="s">
        <v>2143</v>
      </c>
      <c r="B1547" s="348"/>
      <c r="C1547" s="349"/>
      <c r="D1547" s="352" t="s">
        <v>57</v>
      </c>
      <c r="E1547" s="291" t="s">
        <v>1445</v>
      </c>
    </row>
    <row r="1548" spans="1:5">
      <c r="A1548" s="347"/>
      <c r="B1548" s="350"/>
      <c r="C1548" s="351"/>
      <c r="D1548" s="353"/>
      <c r="E1548" s="292" t="s">
        <v>1446</v>
      </c>
    </row>
    <row r="1549" spans="1:5">
      <c r="A1549" s="354" t="s">
        <v>2154</v>
      </c>
      <c r="B1549" s="356"/>
      <c r="C1549" s="357"/>
      <c r="D1549" s="360" t="s">
        <v>57</v>
      </c>
      <c r="E1549" s="289" t="s">
        <v>1445</v>
      </c>
    </row>
    <row r="1550" spans="1:5">
      <c r="A1550" s="355"/>
      <c r="B1550" s="358"/>
      <c r="C1550" s="359"/>
      <c r="D1550" s="361"/>
      <c r="E1550" s="290" t="s">
        <v>1446</v>
      </c>
    </row>
    <row r="1551" spans="1:5">
      <c r="A1551" s="346" t="s">
        <v>2168</v>
      </c>
      <c r="B1551" s="348"/>
      <c r="C1551" s="349"/>
      <c r="D1551" s="352" t="s">
        <v>57</v>
      </c>
      <c r="E1551" s="291" t="s">
        <v>1445</v>
      </c>
    </row>
    <row r="1552" spans="1:5">
      <c r="A1552" s="347"/>
      <c r="B1552" s="350"/>
      <c r="C1552" s="351"/>
      <c r="D1552" s="353"/>
      <c r="E1552" s="292" t="s">
        <v>1446</v>
      </c>
    </row>
    <row r="1553" spans="1:5">
      <c r="A1553" s="354" t="s">
        <v>2181</v>
      </c>
      <c r="B1553" s="356"/>
      <c r="C1553" s="357"/>
      <c r="D1553" s="360" t="s">
        <v>57</v>
      </c>
      <c r="E1553" s="289" t="s">
        <v>1445</v>
      </c>
    </row>
    <row r="1554" spans="1:5">
      <c r="A1554" s="355"/>
      <c r="B1554" s="358"/>
      <c r="C1554" s="359"/>
      <c r="D1554" s="361"/>
      <c r="E1554" s="290" t="s">
        <v>1446</v>
      </c>
    </row>
    <row r="1555" spans="1:5">
      <c r="A1555" s="346" t="s">
        <v>2199</v>
      </c>
      <c r="B1555" s="348" t="s">
        <v>2181</v>
      </c>
      <c r="C1555" s="349"/>
      <c r="D1555" s="352" t="s">
        <v>57</v>
      </c>
      <c r="E1555" s="291" t="s">
        <v>1445</v>
      </c>
    </row>
    <row r="1556" spans="1:5">
      <c r="A1556" s="347"/>
      <c r="B1556" s="350"/>
      <c r="C1556" s="351"/>
      <c r="D1556" s="353"/>
      <c r="E1556" s="292" t="s">
        <v>1446</v>
      </c>
    </row>
    <row r="1557" spans="1:5">
      <c r="A1557" s="354" t="s">
        <v>2173</v>
      </c>
      <c r="B1557" s="356" t="s">
        <v>2124</v>
      </c>
      <c r="C1557" s="357"/>
      <c r="D1557" s="360" t="s">
        <v>57</v>
      </c>
      <c r="E1557" s="289" t="s">
        <v>1445</v>
      </c>
    </row>
    <row r="1558" spans="1:5">
      <c r="A1558" s="355"/>
      <c r="B1558" s="358"/>
      <c r="C1558" s="359"/>
      <c r="D1558" s="361"/>
      <c r="E1558" s="290" t="s">
        <v>1446</v>
      </c>
    </row>
    <row r="1559" spans="1:5">
      <c r="A1559" s="346" t="s">
        <v>2200</v>
      </c>
      <c r="B1559" s="348" t="s">
        <v>2168</v>
      </c>
      <c r="C1559" s="349"/>
      <c r="D1559" s="352" t="s">
        <v>57</v>
      </c>
      <c r="E1559" s="291" t="s">
        <v>1445</v>
      </c>
    </row>
    <row r="1560" spans="1:5">
      <c r="A1560" s="347"/>
      <c r="B1560" s="350"/>
      <c r="C1560" s="351"/>
      <c r="D1560" s="353"/>
      <c r="E1560" s="292" t="s">
        <v>1446</v>
      </c>
    </row>
    <row r="1561" spans="1:5">
      <c r="A1561" s="354" t="s">
        <v>2201</v>
      </c>
      <c r="B1561" s="356" t="s">
        <v>2181</v>
      </c>
      <c r="C1561" s="357"/>
      <c r="D1561" s="360" t="s">
        <v>57</v>
      </c>
      <c r="E1561" s="289" t="s">
        <v>1445</v>
      </c>
    </row>
    <row r="1562" spans="1:5">
      <c r="A1562" s="355"/>
      <c r="B1562" s="358"/>
      <c r="C1562" s="359"/>
      <c r="D1562" s="361"/>
      <c r="E1562" s="290" t="s">
        <v>1446</v>
      </c>
    </row>
    <row r="1563" spans="1:5">
      <c r="A1563" s="346" t="s">
        <v>1828</v>
      </c>
      <c r="B1563" s="348" t="s">
        <v>2143</v>
      </c>
      <c r="C1563" s="349"/>
      <c r="D1563" s="352" t="s">
        <v>57</v>
      </c>
      <c r="E1563" s="291" t="s">
        <v>1445</v>
      </c>
    </row>
    <row r="1564" spans="1:5">
      <c r="A1564" s="347"/>
      <c r="B1564" s="350"/>
      <c r="C1564" s="351"/>
      <c r="D1564" s="353"/>
      <c r="E1564" s="292" t="s">
        <v>1446</v>
      </c>
    </row>
    <row r="1565" spans="1:5">
      <c r="A1565" s="354" t="s">
        <v>2192</v>
      </c>
      <c r="B1565" s="356"/>
      <c r="C1565" s="357"/>
      <c r="D1565" s="360" t="s">
        <v>57</v>
      </c>
      <c r="E1565" s="289" t="s">
        <v>1445</v>
      </c>
    </row>
    <row r="1566" spans="1:5">
      <c r="A1566" s="355"/>
      <c r="B1566" s="358"/>
      <c r="C1566" s="359"/>
      <c r="D1566" s="361"/>
      <c r="E1566" s="290" t="s">
        <v>1446</v>
      </c>
    </row>
    <row r="1567" spans="1:5">
      <c r="A1567" s="287" t="s">
        <v>2202</v>
      </c>
      <c r="B1567" s="335"/>
      <c r="C1567" s="336"/>
      <c r="D1567" s="277" t="s">
        <v>58</v>
      </c>
      <c r="E1567" s="288"/>
    </row>
    <row r="1568" spans="1:5">
      <c r="A1568" s="285" t="s">
        <v>2203</v>
      </c>
      <c r="B1568" s="337"/>
      <c r="C1568" s="338"/>
      <c r="D1568" s="276" t="s">
        <v>58</v>
      </c>
      <c r="E1568" s="286"/>
    </row>
    <row r="1569" spans="1:5">
      <c r="A1569" s="287" t="s">
        <v>2204</v>
      </c>
      <c r="B1569" s="335"/>
      <c r="C1569" s="336"/>
      <c r="D1569" s="277" t="s">
        <v>58</v>
      </c>
      <c r="E1569" s="288"/>
    </row>
    <row r="1570" spans="1:5">
      <c r="A1570" s="285" t="s">
        <v>2205</v>
      </c>
      <c r="B1570" s="337"/>
      <c r="C1570" s="338"/>
      <c r="D1570" s="276" t="s">
        <v>58</v>
      </c>
      <c r="E1570" s="286"/>
    </row>
    <row r="1571" spans="1:5">
      <c r="A1571" s="287" t="s">
        <v>2206</v>
      </c>
      <c r="B1571" s="335"/>
      <c r="C1571" s="336"/>
      <c r="D1571" s="277" t="s">
        <v>58</v>
      </c>
      <c r="E1571" s="288"/>
    </row>
    <row r="1572" spans="1:5">
      <c r="A1572" s="285" t="s">
        <v>2207</v>
      </c>
      <c r="B1572" s="337"/>
      <c r="C1572" s="338"/>
      <c r="D1572" s="276" t="s">
        <v>58</v>
      </c>
      <c r="E1572" s="286"/>
    </row>
    <row r="1573" spans="1:5">
      <c r="A1573" s="287" t="s">
        <v>2208</v>
      </c>
      <c r="B1573" s="335"/>
      <c r="C1573" s="336"/>
      <c r="D1573" s="277" t="s">
        <v>58</v>
      </c>
      <c r="E1573" s="288"/>
    </row>
    <row r="1574" spans="1:5">
      <c r="A1574" s="285" t="s">
        <v>2209</v>
      </c>
      <c r="B1574" s="337"/>
      <c r="C1574" s="338"/>
      <c r="D1574" s="276" t="s">
        <v>58</v>
      </c>
      <c r="E1574" s="286"/>
    </row>
    <row r="1575" spans="1:5">
      <c r="A1575" s="287" t="s">
        <v>2210</v>
      </c>
      <c r="B1575" s="335"/>
      <c r="C1575" s="336"/>
      <c r="D1575" s="277" t="s">
        <v>58</v>
      </c>
      <c r="E1575" s="288"/>
    </row>
    <row r="1576" spans="1:5">
      <c r="A1576" s="285" t="s">
        <v>2211</v>
      </c>
      <c r="B1576" s="337"/>
      <c r="C1576" s="338"/>
      <c r="D1576" s="276" t="s">
        <v>58</v>
      </c>
      <c r="E1576" s="286"/>
    </row>
    <row r="1577" spans="1:5">
      <c r="A1577" s="287" t="s">
        <v>2212</v>
      </c>
      <c r="B1577" s="335"/>
      <c r="C1577" s="336"/>
      <c r="D1577" s="277" t="s">
        <v>58</v>
      </c>
      <c r="E1577" s="288"/>
    </row>
    <row r="1578" spans="1:5">
      <c r="A1578" s="354" t="s">
        <v>2213</v>
      </c>
      <c r="B1578" s="356"/>
      <c r="C1578" s="357"/>
      <c r="D1578" s="360" t="s">
        <v>58</v>
      </c>
      <c r="E1578" s="289" t="s">
        <v>1445</v>
      </c>
    </row>
    <row r="1579" spans="1:5">
      <c r="A1579" s="355"/>
      <c r="B1579" s="358"/>
      <c r="C1579" s="359"/>
      <c r="D1579" s="361"/>
      <c r="E1579" s="290" t="s">
        <v>1446</v>
      </c>
    </row>
    <row r="1580" spans="1:5">
      <c r="A1580" s="287" t="s">
        <v>2214</v>
      </c>
      <c r="B1580" s="335"/>
      <c r="C1580" s="336"/>
      <c r="D1580" s="277" t="s">
        <v>58</v>
      </c>
      <c r="E1580" s="288"/>
    </row>
    <row r="1581" spans="1:5">
      <c r="A1581" s="285" t="s">
        <v>2215</v>
      </c>
      <c r="B1581" s="337"/>
      <c r="C1581" s="338"/>
      <c r="D1581" s="276" t="s">
        <v>58</v>
      </c>
      <c r="E1581" s="286"/>
    </row>
    <row r="1582" spans="1:5">
      <c r="A1582" s="287" t="s">
        <v>2216</v>
      </c>
      <c r="B1582" s="335"/>
      <c r="C1582" s="336"/>
      <c r="D1582" s="277" t="s">
        <v>58</v>
      </c>
      <c r="E1582" s="288"/>
    </row>
    <row r="1583" spans="1:5">
      <c r="A1583" s="285" t="s">
        <v>2217</v>
      </c>
      <c r="B1583" s="337"/>
      <c r="C1583" s="338"/>
      <c r="D1583" s="276" t="s">
        <v>58</v>
      </c>
      <c r="E1583" s="286"/>
    </row>
    <row r="1584" spans="1:5">
      <c r="A1584" s="287" t="s">
        <v>2218</v>
      </c>
      <c r="B1584" s="335"/>
      <c r="C1584" s="336"/>
      <c r="D1584" s="277" t="s">
        <v>58</v>
      </c>
      <c r="E1584" s="288"/>
    </row>
    <row r="1585" spans="1:5">
      <c r="A1585" s="285" t="s">
        <v>2219</v>
      </c>
      <c r="B1585" s="337"/>
      <c r="C1585" s="338"/>
      <c r="D1585" s="276" t="s">
        <v>58</v>
      </c>
      <c r="E1585" s="286"/>
    </row>
    <row r="1586" spans="1:5">
      <c r="A1586" s="287" t="s">
        <v>2220</v>
      </c>
      <c r="B1586" s="335"/>
      <c r="C1586" s="336"/>
      <c r="D1586" s="277" t="s">
        <v>58</v>
      </c>
      <c r="E1586" s="288"/>
    </row>
    <row r="1587" spans="1:5">
      <c r="A1587" s="354" t="s">
        <v>2221</v>
      </c>
      <c r="B1587" s="356" t="s">
        <v>2222</v>
      </c>
      <c r="C1587" s="357"/>
      <c r="D1587" s="360" t="s">
        <v>58</v>
      </c>
      <c r="E1587" s="289" t="s">
        <v>1445</v>
      </c>
    </row>
    <row r="1588" spans="1:5">
      <c r="A1588" s="355"/>
      <c r="B1588" s="358"/>
      <c r="C1588" s="359"/>
      <c r="D1588" s="361"/>
      <c r="E1588" s="290" t="s">
        <v>1446</v>
      </c>
    </row>
    <row r="1589" spans="1:5">
      <c r="A1589" s="346" t="s">
        <v>2223</v>
      </c>
      <c r="B1589" s="348" t="s">
        <v>2222</v>
      </c>
      <c r="C1589" s="349"/>
      <c r="D1589" s="352" t="s">
        <v>58</v>
      </c>
      <c r="E1589" s="291" t="s">
        <v>1445</v>
      </c>
    </row>
    <row r="1590" spans="1:5">
      <c r="A1590" s="347"/>
      <c r="B1590" s="350"/>
      <c r="C1590" s="351"/>
      <c r="D1590" s="353"/>
      <c r="E1590" s="292" t="s">
        <v>1446</v>
      </c>
    </row>
    <row r="1591" spans="1:5">
      <c r="A1591" s="354" t="s">
        <v>2224</v>
      </c>
      <c r="B1591" s="356" t="s">
        <v>2222</v>
      </c>
      <c r="C1591" s="357"/>
      <c r="D1591" s="360" t="s">
        <v>58</v>
      </c>
      <c r="E1591" s="289" t="s">
        <v>1445</v>
      </c>
    </row>
    <row r="1592" spans="1:5">
      <c r="A1592" s="355"/>
      <c r="B1592" s="358"/>
      <c r="C1592" s="359"/>
      <c r="D1592" s="361"/>
      <c r="E1592" s="290" t="s">
        <v>1446</v>
      </c>
    </row>
    <row r="1593" spans="1:5">
      <c r="A1593" s="346" t="s">
        <v>2225</v>
      </c>
      <c r="B1593" s="348" t="s">
        <v>2222</v>
      </c>
      <c r="C1593" s="349"/>
      <c r="D1593" s="352" t="s">
        <v>58</v>
      </c>
      <c r="E1593" s="291" t="s">
        <v>1445</v>
      </c>
    </row>
    <row r="1594" spans="1:5">
      <c r="A1594" s="347"/>
      <c r="B1594" s="350"/>
      <c r="C1594" s="351"/>
      <c r="D1594" s="353"/>
      <c r="E1594" s="292" t="s">
        <v>1446</v>
      </c>
    </row>
    <row r="1595" spans="1:5">
      <c r="A1595" s="354" t="s">
        <v>2226</v>
      </c>
      <c r="B1595" s="356" t="s">
        <v>2222</v>
      </c>
      <c r="C1595" s="357"/>
      <c r="D1595" s="360" t="s">
        <v>58</v>
      </c>
      <c r="E1595" s="289" t="s">
        <v>1445</v>
      </c>
    </row>
    <row r="1596" spans="1:5">
      <c r="A1596" s="355"/>
      <c r="B1596" s="358"/>
      <c r="C1596" s="359"/>
      <c r="D1596" s="361"/>
      <c r="E1596" s="290" t="s">
        <v>1446</v>
      </c>
    </row>
    <row r="1597" spans="1:5">
      <c r="A1597" s="346" t="s">
        <v>2227</v>
      </c>
      <c r="B1597" s="348" t="s">
        <v>2222</v>
      </c>
      <c r="C1597" s="349"/>
      <c r="D1597" s="352" t="s">
        <v>58</v>
      </c>
      <c r="E1597" s="291" t="s">
        <v>1445</v>
      </c>
    </row>
    <row r="1598" spans="1:5">
      <c r="A1598" s="347"/>
      <c r="B1598" s="350"/>
      <c r="C1598" s="351"/>
      <c r="D1598" s="353"/>
      <c r="E1598" s="292" t="s">
        <v>1446</v>
      </c>
    </row>
    <row r="1599" spans="1:5">
      <c r="A1599" s="354" t="s">
        <v>2228</v>
      </c>
      <c r="B1599" s="356" t="s">
        <v>2222</v>
      </c>
      <c r="C1599" s="357"/>
      <c r="D1599" s="360" t="s">
        <v>58</v>
      </c>
      <c r="E1599" s="289" t="s">
        <v>1445</v>
      </c>
    </row>
    <row r="1600" spans="1:5">
      <c r="A1600" s="355"/>
      <c r="B1600" s="358"/>
      <c r="C1600" s="359"/>
      <c r="D1600" s="361"/>
      <c r="E1600" s="290" t="s">
        <v>1446</v>
      </c>
    </row>
    <row r="1601" spans="1:5">
      <c r="A1601" s="346" t="s">
        <v>2229</v>
      </c>
      <c r="B1601" s="348" t="s">
        <v>2222</v>
      </c>
      <c r="C1601" s="349"/>
      <c r="D1601" s="352" t="s">
        <v>58</v>
      </c>
      <c r="E1601" s="291" t="s">
        <v>1445</v>
      </c>
    </row>
    <row r="1602" spans="1:5">
      <c r="A1602" s="347"/>
      <c r="B1602" s="350"/>
      <c r="C1602" s="351"/>
      <c r="D1602" s="353"/>
      <c r="E1602" s="292" t="s">
        <v>1446</v>
      </c>
    </row>
    <row r="1603" spans="1:5">
      <c r="A1603" s="354" t="s">
        <v>2230</v>
      </c>
      <c r="B1603" s="356" t="s">
        <v>2222</v>
      </c>
      <c r="C1603" s="357"/>
      <c r="D1603" s="360" t="s">
        <v>58</v>
      </c>
      <c r="E1603" s="289" t="s">
        <v>1445</v>
      </c>
    </row>
    <row r="1604" spans="1:5">
      <c r="A1604" s="355"/>
      <c r="B1604" s="358"/>
      <c r="C1604" s="359"/>
      <c r="D1604" s="361"/>
      <c r="E1604" s="290" t="s">
        <v>1446</v>
      </c>
    </row>
    <row r="1605" spans="1:5">
      <c r="A1605" s="346" t="s">
        <v>2231</v>
      </c>
      <c r="B1605" s="348" t="s">
        <v>2222</v>
      </c>
      <c r="C1605" s="349"/>
      <c r="D1605" s="352" t="s">
        <v>58</v>
      </c>
      <c r="E1605" s="291" t="s">
        <v>1445</v>
      </c>
    </row>
    <row r="1606" spans="1:5">
      <c r="A1606" s="347"/>
      <c r="B1606" s="350"/>
      <c r="C1606" s="351"/>
      <c r="D1606" s="353"/>
      <c r="E1606" s="292" t="s">
        <v>1446</v>
      </c>
    </row>
    <row r="1607" spans="1:5">
      <c r="A1607" s="354" t="s">
        <v>2232</v>
      </c>
      <c r="B1607" s="356" t="s">
        <v>2222</v>
      </c>
      <c r="C1607" s="357"/>
      <c r="D1607" s="360" t="s">
        <v>58</v>
      </c>
      <c r="E1607" s="289" t="s">
        <v>1445</v>
      </c>
    </row>
    <row r="1608" spans="1:5">
      <c r="A1608" s="355"/>
      <c r="B1608" s="358"/>
      <c r="C1608" s="359"/>
      <c r="D1608" s="361"/>
      <c r="E1608" s="290" t="s">
        <v>1446</v>
      </c>
    </row>
    <row r="1609" spans="1:5">
      <c r="A1609" s="346" t="s">
        <v>2233</v>
      </c>
      <c r="B1609" s="348" t="s">
        <v>2222</v>
      </c>
      <c r="C1609" s="349"/>
      <c r="D1609" s="352" t="s">
        <v>58</v>
      </c>
      <c r="E1609" s="291" t="s">
        <v>1445</v>
      </c>
    </row>
    <row r="1610" spans="1:5">
      <c r="A1610" s="347"/>
      <c r="B1610" s="350"/>
      <c r="C1610" s="351"/>
      <c r="D1610" s="353"/>
      <c r="E1610" s="292" t="s">
        <v>1446</v>
      </c>
    </row>
    <row r="1611" spans="1:5">
      <c r="A1611" s="354" t="s">
        <v>2234</v>
      </c>
      <c r="B1611" s="356" t="s">
        <v>2222</v>
      </c>
      <c r="C1611" s="357"/>
      <c r="D1611" s="360" t="s">
        <v>58</v>
      </c>
      <c r="E1611" s="289" t="s">
        <v>1445</v>
      </c>
    </row>
    <row r="1612" spans="1:5">
      <c r="A1612" s="355"/>
      <c r="B1612" s="358"/>
      <c r="C1612" s="359"/>
      <c r="D1612" s="361"/>
      <c r="E1612" s="290" t="s">
        <v>1446</v>
      </c>
    </row>
    <row r="1613" spans="1:5">
      <c r="A1613" s="346" t="s">
        <v>2235</v>
      </c>
      <c r="B1613" s="348" t="s">
        <v>2222</v>
      </c>
      <c r="C1613" s="349"/>
      <c r="D1613" s="352" t="s">
        <v>58</v>
      </c>
      <c r="E1613" s="291" t="s">
        <v>1445</v>
      </c>
    </row>
    <row r="1614" spans="1:5">
      <c r="A1614" s="347"/>
      <c r="B1614" s="350"/>
      <c r="C1614" s="351"/>
      <c r="D1614" s="353"/>
      <c r="E1614" s="292" t="s">
        <v>1446</v>
      </c>
    </row>
    <row r="1615" spans="1:5">
      <c r="A1615" s="354" t="s">
        <v>2236</v>
      </c>
      <c r="B1615" s="356" t="s">
        <v>2222</v>
      </c>
      <c r="C1615" s="357"/>
      <c r="D1615" s="360" t="s">
        <v>58</v>
      </c>
      <c r="E1615" s="289" t="s">
        <v>1445</v>
      </c>
    </row>
    <row r="1616" spans="1:5">
      <c r="A1616" s="355"/>
      <c r="B1616" s="358"/>
      <c r="C1616" s="359"/>
      <c r="D1616" s="361"/>
      <c r="E1616" s="290" t="s">
        <v>1446</v>
      </c>
    </row>
    <row r="1617" spans="1:5">
      <c r="A1617" s="346" t="s">
        <v>2237</v>
      </c>
      <c r="B1617" s="348" t="s">
        <v>2222</v>
      </c>
      <c r="C1617" s="349"/>
      <c r="D1617" s="352" t="s">
        <v>58</v>
      </c>
      <c r="E1617" s="291" t="s">
        <v>1445</v>
      </c>
    </row>
    <row r="1618" spans="1:5">
      <c r="A1618" s="347"/>
      <c r="B1618" s="350"/>
      <c r="C1618" s="351"/>
      <c r="D1618" s="353"/>
      <c r="E1618" s="292" t="s">
        <v>1446</v>
      </c>
    </row>
    <row r="1619" spans="1:5">
      <c r="A1619" s="354" t="s">
        <v>2238</v>
      </c>
      <c r="B1619" s="356" t="s">
        <v>2222</v>
      </c>
      <c r="C1619" s="357"/>
      <c r="D1619" s="360" t="s">
        <v>58</v>
      </c>
      <c r="E1619" s="289" t="s">
        <v>1445</v>
      </c>
    </row>
    <row r="1620" spans="1:5">
      <c r="A1620" s="355"/>
      <c r="B1620" s="358"/>
      <c r="C1620" s="359"/>
      <c r="D1620" s="361"/>
      <c r="E1620" s="290" t="s">
        <v>1446</v>
      </c>
    </row>
    <row r="1621" spans="1:5">
      <c r="A1621" s="346" t="s">
        <v>2239</v>
      </c>
      <c r="B1621" s="348" t="s">
        <v>2222</v>
      </c>
      <c r="C1621" s="349"/>
      <c r="D1621" s="352" t="s">
        <v>58</v>
      </c>
      <c r="E1621" s="291" t="s">
        <v>1445</v>
      </c>
    </row>
    <row r="1622" spans="1:5">
      <c r="A1622" s="347"/>
      <c r="B1622" s="350"/>
      <c r="C1622" s="351"/>
      <c r="D1622" s="353"/>
      <c r="E1622" s="292" t="s">
        <v>1446</v>
      </c>
    </row>
    <row r="1623" spans="1:5">
      <c r="A1623" s="354" t="s">
        <v>2240</v>
      </c>
      <c r="B1623" s="356" t="s">
        <v>2222</v>
      </c>
      <c r="C1623" s="357"/>
      <c r="D1623" s="360" t="s">
        <v>58</v>
      </c>
      <c r="E1623" s="289" t="s">
        <v>1445</v>
      </c>
    </row>
    <row r="1624" spans="1:5">
      <c r="A1624" s="355"/>
      <c r="B1624" s="358"/>
      <c r="C1624" s="359"/>
      <c r="D1624" s="361"/>
      <c r="E1624" s="290" t="s">
        <v>1446</v>
      </c>
    </row>
    <row r="1625" spans="1:5">
      <c r="A1625" s="346" t="s">
        <v>2241</v>
      </c>
      <c r="B1625" s="348" t="s">
        <v>2222</v>
      </c>
      <c r="C1625" s="349"/>
      <c r="D1625" s="352" t="s">
        <v>58</v>
      </c>
      <c r="E1625" s="291" t="s">
        <v>1445</v>
      </c>
    </row>
    <row r="1626" spans="1:5">
      <c r="A1626" s="347"/>
      <c r="B1626" s="350"/>
      <c r="C1626" s="351"/>
      <c r="D1626" s="353"/>
      <c r="E1626" s="292" t="s">
        <v>1446</v>
      </c>
    </row>
    <row r="1627" spans="1:5">
      <c r="A1627" s="354" t="s">
        <v>2242</v>
      </c>
      <c r="B1627" s="356" t="s">
        <v>2222</v>
      </c>
      <c r="C1627" s="357"/>
      <c r="D1627" s="360" t="s">
        <v>58</v>
      </c>
      <c r="E1627" s="289" t="s">
        <v>1445</v>
      </c>
    </row>
    <row r="1628" spans="1:5">
      <c r="A1628" s="355"/>
      <c r="B1628" s="358"/>
      <c r="C1628" s="359"/>
      <c r="D1628" s="361"/>
      <c r="E1628" s="290" t="s">
        <v>1446</v>
      </c>
    </row>
    <row r="1629" spans="1:5">
      <c r="A1629" s="346" t="s">
        <v>2243</v>
      </c>
      <c r="B1629" s="348" t="s">
        <v>2222</v>
      </c>
      <c r="C1629" s="349"/>
      <c r="D1629" s="352" t="s">
        <v>58</v>
      </c>
      <c r="E1629" s="291" t="s">
        <v>1445</v>
      </c>
    </row>
    <row r="1630" spans="1:5">
      <c r="A1630" s="347"/>
      <c r="B1630" s="350"/>
      <c r="C1630" s="351"/>
      <c r="D1630" s="353"/>
      <c r="E1630" s="292" t="s">
        <v>1446</v>
      </c>
    </row>
    <row r="1631" spans="1:5">
      <c r="A1631" s="354" t="s">
        <v>2244</v>
      </c>
      <c r="B1631" s="356" t="s">
        <v>2222</v>
      </c>
      <c r="C1631" s="357"/>
      <c r="D1631" s="360" t="s">
        <v>58</v>
      </c>
      <c r="E1631" s="289" t="s">
        <v>1445</v>
      </c>
    </row>
    <row r="1632" spans="1:5">
      <c r="A1632" s="355"/>
      <c r="B1632" s="358"/>
      <c r="C1632" s="359"/>
      <c r="D1632" s="361"/>
      <c r="E1632" s="290" t="s">
        <v>1446</v>
      </c>
    </row>
    <row r="1633" spans="1:5">
      <c r="A1633" s="346" t="s">
        <v>2245</v>
      </c>
      <c r="B1633" s="348" t="s">
        <v>2222</v>
      </c>
      <c r="C1633" s="349"/>
      <c r="D1633" s="352" t="s">
        <v>58</v>
      </c>
      <c r="E1633" s="291" t="s">
        <v>1445</v>
      </c>
    </row>
    <row r="1634" spans="1:5">
      <c r="A1634" s="347"/>
      <c r="B1634" s="350"/>
      <c r="C1634" s="351"/>
      <c r="D1634" s="353"/>
      <c r="E1634" s="292" t="s">
        <v>1446</v>
      </c>
    </row>
    <row r="1635" spans="1:5">
      <c r="A1635" s="354" t="s">
        <v>2246</v>
      </c>
      <c r="B1635" s="356" t="s">
        <v>2247</v>
      </c>
      <c r="C1635" s="357"/>
      <c r="D1635" s="360" t="s">
        <v>58</v>
      </c>
      <c r="E1635" s="289" t="s">
        <v>1445</v>
      </c>
    </row>
    <row r="1636" spans="1:5">
      <c r="A1636" s="355"/>
      <c r="B1636" s="358"/>
      <c r="C1636" s="359"/>
      <c r="D1636" s="361"/>
      <c r="E1636" s="290" t="s">
        <v>1446</v>
      </c>
    </row>
    <row r="1637" spans="1:5">
      <c r="A1637" s="346" t="s">
        <v>2248</v>
      </c>
      <c r="B1637" s="348" t="s">
        <v>2247</v>
      </c>
      <c r="C1637" s="349"/>
      <c r="D1637" s="352" t="s">
        <v>58</v>
      </c>
      <c r="E1637" s="291" t="s">
        <v>1445</v>
      </c>
    </row>
    <row r="1638" spans="1:5">
      <c r="A1638" s="347"/>
      <c r="B1638" s="350"/>
      <c r="C1638" s="351"/>
      <c r="D1638" s="353"/>
      <c r="E1638" s="292" t="s">
        <v>1446</v>
      </c>
    </row>
    <row r="1639" spans="1:5">
      <c r="A1639" s="354" t="s">
        <v>2249</v>
      </c>
      <c r="B1639" s="356" t="s">
        <v>2247</v>
      </c>
      <c r="C1639" s="357"/>
      <c r="D1639" s="360" t="s">
        <v>58</v>
      </c>
      <c r="E1639" s="289" t="s">
        <v>1445</v>
      </c>
    </row>
    <row r="1640" spans="1:5">
      <c r="A1640" s="355"/>
      <c r="B1640" s="358"/>
      <c r="C1640" s="359"/>
      <c r="D1640" s="361"/>
      <c r="E1640" s="290" t="s">
        <v>1446</v>
      </c>
    </row>
    <row r="1641" spans="1:5">
      <c r="A1641" s="346" t="s">
        <v>2250</v>
      </c>
      <c r="B1641" s="348" t="s">
        <v>2247</v>
      </c>
      <c r="C1641" s="349"/>
      <c r="D1641" s="352" t="s">
        <v>58</v>
      </c>
      <c r="E1641" s="291" t="s">
        <v>1445</v>
      </c>
    </row>
    <row r="1642" spans="1:5">
      <c r="A1642" s="347"/>
      <c r="B1642" s="350"/>
      <c r="C1642" s="351"/>
      <c r="D1642" s="353"/>
      <c r="E1642" s="292" t="s">
        <v>1446</v>
      </c>
    </row>
    <row r="1643" spans="1:5">
      <c r="A1643" s="354" t="s">
        <v>2251</v>
      </c>
      <c r="B1643" s="356" t="s">
        <v>2247</v>
      </c>
      <c r="C1643" s="357"/>
      <c r="D1643" s="360" t="s">
        <v>58</v>
      </c>
      <c r="E1643" s="289" t="s">
        <v>1445</v>
      </c>
    </row>
    <row r="1644" spans="1:5">
      <c r="A1644" s="355"/>
      <c r="B1644" s="358"/>
      <c r="C1644" s="359"/>
      <c r="D1644" s="361"/>
      <c r="E1644" s="290" t="s">
        <v>1446</v>
      </c>
    </row>
    <row r="1645" spans="1:5">
      <c r="A1645" s="346" t="s">
        <v>2252</v>
      </c>
      <c r="B1645" s="348" t="s">
        <v>2247</v>
      </c>
      <c r="C1645" s="349"/>
      <c r="D1645" s="352" t="s">
        <v>58</v>
      </c>
      <c r="E1645" s="291" t="s">
        <v>1445</v>
      </c>
    </row>
    <row r="1646" spans="1:5">
      <c r="A1646" s="347"/>
      <c r="B1646" s="350"/>
      <c r="C1646" s="351"/>
      <c r="D1646" s="353"/>
      <c r="E1646" s="292" t="s">
        <v>1446</v>
      </c>
    </row>
    <row r="1647" spans="1:5">
      <c r="A1647" s="354" t="s">
        <v>2253</v>
      </c>
      <c r="B1647" s="356" t="s">
        <v>2247</v>
      </c>
      <c r="C1647" s="357"/>
      <c r="D1647" s="360" t="s">
        <v>58</v>
      </c>
      <c r="E1647" s="289" t="s">
        <v>1445</v>
      </c>
    </row>
    <row r="1648" spans="1:5">
      <c r="A1648" s="355"/>
      <c r="B1648" s="358"/>
      <c r="C1648" s="359"/>
      <c r="D1648" s="361"/>
      <c r="E1648" s="290" t="s">
        <v>1446</v>
      </c>
    </row>
    <row r="1649" spans="1:5">
      <c r="A1649" s="346" t="s">
        <v>2254</v>
      </c>
      <c r="B1649" s="348" t="s">
        <v>2255</v>
      </c>
      <c r="C1649" s="349"/>
      <c r="D1649" s="352" t="s">
        <v>58</v>
      </c>
      <c r="E1649" s="291" t="s">
        <v>1445</v>
      </c>
    </row>
    <row r="1650" spans="1:5">
      <c r="A1650" s="347"/>
      <c r="B1650" s="350"/>
      <c r="C1650" s="351"/>
      <c r="D1650" s="353"/>
      <c r="E1650" s="292" t="s">
        <v>1446</v>
      </c>
    </row>
    <row r="1651" spans="1:5">
      <c r="A1651" s="354" t="s">
        <v>2256</v>
      </c>
      <c r="B1651" s="356" t="s">
        <v>2255</v>
      </c>
      <c r="C1651" s="357"/>
      <c r="D1651" s="360" t="s">
        <v>58</v>
      </c>
      <c r="E1651" s="289" t="s">
        <v>1445</v>
      </c>
    </row>
    <row r="1652" spans="1:5">
      <c r="A1652" s="355"/>
      <c r="B1652" s="358"/>
      <c r="C1652" s="359"/>
      <c r="D1652" s="361"/>
      <c r="E1652" s="290" t="s">
        <v>1446</v>
      </c>
    </row>
    <row r="1653" spans="1:5">
      <c r="A1653" s="346" t="s">
        <v>2257</v>
      </c>
      <c r="B1653" s="348" t="s">
        <v>2255</v>
      </c>
      <c r="C1653" s="349"/>
      <c r="D1653" s="352" t="s">
        <v>58</v>
      </c>
      <c r="E1653" s="291" t="s">
        <v>1445</v>
      </c>
    </row>
    <row r="1654" spans="1:5">
      <c r="A1654" s="347"/>
      <c r="B1654" s="350"/>
      <c r="C1654" s="351"/>
      <c r="D1654" s="353"/>
      <c r="E1654" s="292" t="s">
        <v>1446</v>
      </c>
    </row>
    <row r="1655" spans="1:5">
      <c r="A1655" s="354" t="s">
        <v>2258</v>
      </c>
      <c r="B1655" s="356" t="s">
        <v>2255</v>
      </c>
      <c r="C1655" s="357"/>
      <c r="D1655" s="360" t="s">
        <v>58</v>
      </c>
      <c r="E1655" s="289" t="s">
        <v>1445</v>
      </c>
    </row>
    <row r="1656" spans="1:5">
      <c r="A1656" s="355"/>
      <c r="B1656" s="358"/>
      <c r="C1656" s="359"/>
      <c r="D1656" s="361"/>
      <c r="E1656" s="290" t="s">
        <v>1446</v>
      </c>
    </row>
    <row r="1657" spans="1:5">
      <c r="A1657" s="346" t="s">
        <v>2259</v>
      </c>
      <c r="B1657" s="348" t="s">
        <v>2255</v>
      </c>
      <c r="C1657" s="349"/>
      <c r="D1657" s="352" t="s">
        <v>58</v>
      </c>
      <c r="E1657" s="291" t="s">
        <v>1445</v>
      </c>
    </row>
    <row r="1658" spans="1:5">
      <c r="A1658" s="347"/>
      <c r="B1658" s="350"/>
      <c r="C1658" s="351"/>
      <c r="D1658" s="353"/>
      <c r="E1658" s="292" t="s">
        <v>1446</v>
      </c>
    </row>
    <row r="1659" spans="1:5">
      <c r="A1659" s="354" t="s">
        <v>2260</v>
      </c>
      <c r="B1659" s="356" t="s">
        <v>2255</v>
      </c>
      <c r="C1659" s="357"/>
      <c r="D1659" s="360" t="s">
        <v>58</v>
      </c>
      <c r="E1659" s="289" t="s">
        <v>1445</v>
      </c>
    </row>
    <row r="1660" spans="1:5">
      <c r="A1660" s="355"/>
      <c r="B1660" s="358"/>
      <c r="C1660" s="359"/>
      <c r="D1660" s="361"/>
      <c r="E1660" s="290" t="s">
        <v>1446</v>
      </c>
    </row>
    <row r="1661" spans="1:5">
      <c r="A1661" s="346" t="s">
        <v>2261</v>
      </c>
      <c r="B1661" s="348" t="s">
        <v>2255</v>
      </c>
      <c r="C1661" s="349"/>
      <c r="D1661" s="352" t="s">
        <v>58</v>
      </c>
      <c r="E1661" s="291" t="s">
        <v>1445</v>
      </c>
    </row>
    <row r="1662" spans="1:5">
      <c r="A1662" s="347"/>
      <c r="B1662" s="350"/>
      <c r="C1662" s="351"/>
      <c r="D1662" s="353"/>
      <c r="E1662" s="292" t="s">
        <v>1446</v>
      </c>
    </row>
    <row r="1663" spans="1:5">
      <c r="A1663" s="354" t="s">
        <v>2262</v>
      </c>
      <c r="B1663" s="356" t="s">
        <v>2255</v>
      </c>
      <c r="C1663" s="357"/>
      <c r="D1663" s="360" t="s">
        <v>58</v>
      </c>
      <c r="E1663" s="289" t="s">
        <v>1445</v>
      </c>
    </row>
    <row r="1664" spans="1:5">
      <c r="A1664" s="355"/>
      <c r="B1664" s="358"/>
      <c r="C1664" s="359"/>
      <c r="D1664" s="361"/>
      <c r="E1664" s="290" t="s">
        <v>1446</v>
      </c>
    </row>
    <row r="1665" spans="1:5">
      <c r="A1665" s="346" t="s">
        <v>2263</v>
      </c>
      <c r="B1665" s="348" t="s">
        <v>2264</v>
      </c>
      <c r="C1665" s="349"/>
      <c r="D1665" s="352" t="s">
        <v>58</v>
      </c>
      <c r="E1665" s="291" t="s">
        <v>1445</v>
      </c>
    </row>
    <row r="1666" spans="1:5">
      <c r="A1666" s="347"/>
      <c r="B1666" s="350"/>
      <c r="C1666" s="351"/>
      <c r="D1666" s="353"/>
      <c r="E1666" s="292" t="s">
        <v>1446</v>
      </c>
    </row>
    <row r="1667" spans="1:5">
      <c r="A1667" s="354" t="s">
        <v>2265</v>
      </c>
      <c r="B1667" s="356" t="s">
        <v>2264</v>
      </c>
      <c r="C1667" s="357"/>
      <c r="D1667" s="360" t="s">
        <v>58</v>
      </c>
      <c r="E1667" s="289" t="s">
        <v>1445</v>
      </c>
    </row>
    <row r="1668" spans="1:5">
      <c r="A1668" s="355"/>
      <c r="B1668" s="358"/>
      <c r="C1668" s="359"/>
      <c r="D1668" s="361"/>
      <c r="E1668" s="290" t="s">
        <v>1446</v>
      </c>
    </row>
    <row r="1669" spans="1:5">
      <c r="A1669" s="346" t="s">
        <v>2266</v>
      </c>
      <c r="B1669" s="348" t="s">
        <v>2264</v>
      </c>
      <c r="C1669" s="349"/>
      <c r="D1669" s="352" t="s">
        <v>58</v>
      </c>
      <c r="E1669" s="291" t="s">
        <v>1445</v>
      </c>
    </row>
    <row r="1670" spans="1:5">
      <c r="A1670" s="347"/>
      <c r="B1670" s="350"/>
      <c r="C1670" s="351"/>
      <c r="D1670" s="353"/>
      <c r="E1670" s="292" t="s">
        <v>1446</v>
      </c>
    </row>
    <row r="1671" spans="1:5">
      <c r="A1671" s="354" t="s">
        <v>2267</v>
      </c>
      <c r="B1671" s="356" t="s">
        <v>2264</v>
      </c>
      <c r="C1671" s="357"/>
      <c r="D1671" s="360" t="s">
        <v>58</v>
      </c>
      <c r="E1671" s="289" t="s">
        <v>1445</v>
      </c>
    </row>
    <row r="1672" spans="1:5">
      <c r="A1672" s="355"/>
      <c r="B1672" s="358"/>
      <c r="C1672" s="359"/>
      <c r="D1672" s="361"/>
      <c r="E1672" s="290" t="s">
        <v>1446</v>
      </c>
    </row>
    <row r="1673" spans="1:5">
      <c r="A1673" s="346" t="s">
        <v>2268</v>
      </c>
      <c r="B1673" s="348" t="s">
        <v>2264</v>
      </c>
      <c r="C1673" s="349"/>
      <c r="D1673" s="352" t="s">
        <v>58</v>
      </c>
      <c r="E1673" s="291" t="s">
        <v>1445</v>
      </c>
    </row>
    <row r="1674" spans="1:5">
      <c r="A1674" s="347"/>
      <c r="B1674" s="350"/>
      <c r="C1674" s="351"/>
      <c r="D1674" s="353"/>
      <c r="E1674" s="292" t="s">
        <v>1446</v>
      </c>
    </row>
    <row r="1675" spans="1:5">
      <c r="A1675" s="354" t="s">
        <v>2269</v>
      </c>
      <c r="B1675" s="356" t="s">
        <v>2270</v>
      </c>
      <c r="C1675" s="357"/>
      <c r="D1675" s="360" t="s">
        <v>58</v>
      </c>
      <c r="E1675" s="289" t="s">
        <v>1445</v>
      </c>
    </row>
    <row r="1676" spans="1:5">
      <c r="A1676" s="355"/>
      <c r="B1676" s="358"/>
      <c r="C1676" s="359"/>
      <c r="D1676" s="361"/>
      <c r="E1676" s="290" t="s">
        <v>1446</v>
      </c>
    </row>
    <row r="1677" spans="1:5">
      <c r="A1677" s="346" t="s">
        <v>2271</v>
      </c>
      <c r="B1677" s="348" t="s">
        <v>2264</v>
      </c>
      <c r="C1677" s="349"/>
      <c r="D1677" s="352" t="s">
        <v>58</v>
      </c>
      <c r="E1677" s="291" t="s">
        <v>1445</v>
      </c>
    </row>
    <row r="1678" spans="1:5">
      <c r="A1678" s="347"/>
      <c r="B1678" s="350"/>
      <c r="C1678" s="351"/>
      <c r="D1678" s="353"/>
      <c r="E1678" s="292" t="s">
        <v>1446</v>
      </c>
    </row>
    <row r="1679" spans="1:5">
      <c r="A1679" s="354" t="s">
        <v>2272</v>
      </c>
      <c r="B1679" s="356" t="s">
        <v>2264</v>
      </c>
      <c r="C1679" s="357"/>
      <c r="D1679" s="360" t="s">
        <v>58</v>
      </c>
      <c r="E1679" s="289" t="s">
        <v>1445</v>
      </c>
    </row>
    <row r="1680" spans="1:5">
      <c r="A1680" s="355"/>
      <c r="B1680" s="358"/>
      <c r="C1680" s="359"/>
      <c r="D1680" s="361"/>
      <c r="E1680" s="290" t="s">
        <v>1446</v>
      </c>
    </row>
    <row r="1681" spans="1:5">
      <c r="A1681" s="346" t="s">
        <v>2273</v>
      </c>
      <c r="B1681" s="348" t="s">
        <v>2270</v>
      </c>
      <c r="C1681" s="349"/>
      <c r="D1681" s="352" t="s">
        <v>58</v>
      </c>
      <c r="E1681" s="291" t="s">
        <v>1445</v>
      </c>
    </row>
    <row r="1682" spans="1:5">
      <c r="A1682" s="347"/>
      <c r="B1682" s="350"/>
      <c r="C1682" s="351"/>
      <c r="D1682" s="353"/>
      <c r="E1682" s="292" t="s">
        <v>1446</v>
      </c>
    </row>
    <row r="1683" spans="1:5">
      <c r="A1683" s="354" t="s">
        <v>2274</v>
      </c>
      <c r="B1683" s="356" t="s">
        <v>2270</v>
      </c>
      <c r="C1683" s="357"/>
      <c r="D1683" s="360" t="s">
        <v>58</v>
      </c>
      <c r="E1683" s="289" t="s">
        <v>1445</v>
      </c>
    </row>
    <row r="1684" spans="1:5">
      <c r="A1684" s="355"/>
      <c r="B1684" s="358"/>
      <c r="C1684" s="359"/>
      <c r="D1684" s="361"/>
      <c r="E1684" s="290" t="s">
        <v>1446</v>
      </c>
    </row>
    <row r="1685" spans="1:5">
      <c r="A1685" s="346" t="s">
        <v>2275</v>
      </c>
      <c r="B1685" s="348" t="s">
        <v>2264</v>
      </c>
      <c r="C1685" s="349"/>
      <c r="D1685" s="352" t="s">
        <v>58</v>
      </c>
      <c r="E1685" s="291" t="s">
        <v>1445</v>
      </c>
    </row>
    <row r="1686" spans="1:5">
      <c r="A1686" s="347"/>
      <c r="B1686" s="350"/>
      <c r="C1686" s="351"/>
      <c r="D1686" s="353"/>
      <c r="E1686" s="292" t="s">
        <v>1446</v>
      </c>
    </row>
    <row r="1687" spans="1:5">
      <c r="A1687" s="354" t="s">
        <v>2276</v>
      </c>
      <c r="B1687" s="356" t="s">
        <v>2264</v>
      </c>
      <c r="C1687" s="357"/>
      <c r="D1687" s="360" t="s">
        <v>58</v>
      </c>
      <c r="E1687" s="289" t="s">
        <v>1445</v>
      </c>
    </row>
    <row r="1688" spans="1:5">
      <c r="A1688" s="355"/>
      <c r="B1688" s="358"/>
      <c r="C1688" s="359"/>
      <c r="D1688" s="361"/>
      <c r="E1688" s="290" t="s">
        <v>1446</v>
      </c>
    </row>
    <row r="1689" spans="1:5">
      <c r="A1689" s="346" t="s">
        <v>2277</v>
      </c>
      <c r="B1689" s="348" t="s">
        <v>2264</v>
      </c>
      <c r="C1689" s="349"/>
      <c r="D1689" s="352" t="s">
        <v>58</v>
      </c>
      <c r="E1689" s="291" t="s">
        <v>1445</v>
      </c>
    </row>
    <row r="1690" spans="1:5">
      <c r="A1690" s="347"/>
      <c r="B1690" s="350"/>
      <c r="C1690" s="351"/>
      <c r="D1690" s="353"/>
      <c r="E1690" s="292" t="s">
        <v>1446</v>
      </c>
    </row>
    <row r="1691" spans="1:5">
      <c r="A1691" s="354" t="s">
        <v>2278</v>
      </c>
      <c r="B1691" s="356" t="s">
        <v>2270</v>
      </c>
      <c r="C1691" s="357"/>
      <c r="D1691" s="360" t="s">
        <v>58</v>
      </c>
      <c r="E1691" s="289" t="s">
        <v>1445</v>
      </c>
    </row>
    <row r="1692" spans="1:5">
      <c r="A1692" s="355"/>
      <c r="B1692" s="358"/>
      <c r="C1692" s="359"/>
      <c r="D1692" s="361"/>
      <c r="E1692" s="290" t="s">
        <v>1446</v>
      </c>
    </row>
    <row r="1693" spans="1:5">
      <c r="A1693" s="346" t="s">
        <v>2279</v>
      </c>
      <c r="B1693" s="348" t="s">
        <v>2264</v>
      </c>
      <c r="C1693" s="349"/>
      <c r="D1693" s="352" t="s">
        <v>58</v>
      </c>
      <c r="E1693" s="291" t="s">
        <v>1445</v>
      </c>
    </row>
    <row r="1694" spans="1:5">
      <c r="A1694" s="347"/>
      <c r="B1694" s="350"/>
      <c r="C1694" s="351"/>
      <c r="D1694" s="353"/>
      <c r="E1694" s="292" t="s">
        <v>1446</v>
      </c>
    </row>
    <row r="1695" spans="1:5">
      <c r="A1695" s="354" t="s">
        <v>2280</v>
      </c>
      <c r="B1695" s="356" t="s">
        <v>2264</v>
      </c>
      <c r="C1695" s="357"/>
      <c r="D1695" s="360" t="s">
        <v>58</v>
      </c>
      <c r="E1695" s="289" t="s">
        <v>1445</v>
      </c>
    </row>
    <row r="1696" spans="1:5">
      <c r="A1696" s="355"/>
      <c r="B1696" s="358"/>
      <c r="C1696" s="359"/>
      <c r="D1696" s="361"/>
      <c r="E1696" s="290" t="s">
        <v>1446</v>
      </c>
    </row>
    <row r="1697" spans="1:5">
      <c r="A1697" s="346" t="s">
        <v>2281</v>
      </c>
      <c r="B1697" s="348" t="s">
        <v>2264</v>
      </c>
      <c r="C1697" s="349"/>
      <c r="D1697" s="352" t="s">
        <v>58</v>
      </c>
      <c r="E1697" s="291" t="s">
        <v>1445</v>
      </c>
    </row>
    <row r="1698" spans="1:5">
      <c r="A1698" s="347"/>
      <c r="B1698" s="350"/>
      <c r="C1698" s="351"/>
      <c r="D1698" s="353"/>
      <c r="E1698" s="292" t="s">
        <v>1446</v>
      </c>
    </row>
    <row r="1699" spans="1:5">
      <c r="A1699" s="354" t="s">
        <v>2282</v>
      </c>
      <c r="B1699" s="356" t="s">
        <v>2264</v>
      </c>
      <c r="C1699" s="357"/>
      <c r="D1699" s="360" t="s">
        <v>58</v>
      </c>
      <c r="E1699" s="289" t="s">
        <v>1445</v>
      </c>
    </row>
    <row r="1700" spans="1:5">
      <c r="A1700" s="355"/>
      <c r="B1700" s="358"/>
      <c r="C1700" s="359"/>
      <c r="D1700" s="361"/>
      <c r="E1700" s="290" t="s">
        <v>1446</v>
      </c>
    </row>
    <row r="1701" spans="1:5">
      <c r="A1701" s="346" t="s">
        <v>2283</v>
      </c>
      <c r="B1701" s="348" t="s">
        <v>2264</v>
      </c>
      <c r="C1701" s="349"/>
      <c r="D1701" s="352" t="s">
        <v>58</v>
      </c>
      <c r="E1701" s="291" t="s">
        <v>1445</v>
      </c>
    </row>
    <row r="1702" spans="1:5">
      <c r="A1702" s="347"/>
      <c r="B1702" s="350"/>
      <c r="C1702" s="351"/>
      <c r="D1702" s="353"/>
      <c r="E1702" s="292" t="s">
        <v>1446</v>
      </c>
    </row>
    <row r="1703" spans="1:5">
      <c r="A1703" s="354" t="s">
        <v>2284</v>
      </c>
      <c r="B1703" s="356" t="s">
        <v>2264</v>
      </c>
      <c r="C1703" s="357"/>
      <c r="D1703" s="360" t="s">
        <v>58</v>
      </c>
      <c r="E1703" s="289" t="s">
        <v>1445</v>
      </c>
    </row>
    <row r="1704" spans="1:5">
      <c r="A1704" s="355"/>
      <c r="B1704" s="358"/>
      <c r="C1704" s="359"/>
      <c r="D1704" s="361"/>
      <c r="E1704" s="290" t="s">
        <v>1446</v>
      </c>
    </row>
    <row r="1705" spans="1:5">
      <c r="A1705" s="346" t="s">
        <v>2285</v>
      </c>
      <c r="B1705" s="348" t="s">
        <v>2286</v>
      </c>
      <c r="C1705" s="349"/>
      <c r="D1705" s="352" t="s">
        <v>58</v>
      </c>
      <c r="E1705" s="291" t="s">
        <v>1445</v>
      </c>
    </row>
    <row r="1706" spans="1:5">
      <c r="A1706" s="347"/>
      <c r="B1706" s="350"/>
      <c r="C1706" s="351"/>
      <c r="D1706" s="353"/>
      <c r="E1706" s="292" t="s">
        <v>1446</v>
      </c>
    </row>
    <row r="1707" spans="1:5">
      <c r="A1707" s="354" t="s">
        <v>2287</v>
      </c>
      <c r="B1707" s="356" t="s">
        <v>2286</v>
      </c>
      <c r="C1707" s="357"/>
      <c r="D1707" s="360" t="s">
        <v>58</v>
      </c>
      <c r="E1707" s="289" t="s">
        <v>1445</v>
      </c>
    </row>
    <row r="1708" spans="1:5">
      <c r="A1708" s="355"/>
      <c r="B1708" s="358"/>
      <c r="C1708" s="359"/>
      <c r="D1708" s="361"/>
      <c r="E1708" s="290" t="s">
        <v>1446</v>
      </c>
    </row>
    <row r="1709" spans="1:5">
      <c r="A1709" s="346" t="s">
        <v>2288</v>
      </c>
      <c r="B1709" s="348" t="s">
        <v>2286</v>
      </c>
      <c r="C1709" s="349"/>
      <c r="D1709" s="352" t="s">
        <v>58</v>
      </c>
      <c r="E1709" s="291" t="s">
        <v>1445</v>
      </c>
    </row>
    <row r="1710" spans="1:5">
      <c r="A1710" s="347"/>
      <c r="B1710" s="350"/>
      <c r="C1710" s="351"/>
      <c r="D1710" s="353"/>
      <c r="E1710" s="292" t="s">
        <v>1446</v>
      </c>
    </row>
    <row r="1711" spans="1:5">
      <c r="A1711" s="354" t="s">
        <v>2289</v>
      </c>
      <c r="B1711" s="356" t="s">
        <v>2286</v>
      </c>
      <c r="C1711" s="357"/>
      <c r="D1711" s="360" t="s">
        <v>58</v>
      </c>
      <c r="E1711" s="289" t="s">
        <v>1445</v>
      </c>
    </row>
    <row r="1712" spans="1:5">
      <c r="A1712" s="355"/>
      <c r="B1712" s="358"/>
      <c r="C1712" s="359"/>
      <c r="D1712" s="361"/>
      <c r="E1712" s="290" t="s">
        <v>1446</v>
      </c>
    </row>
    <row r="1713" spans="1:5">
      <c r="A1713" s="346" t="s">
        <v>2290</v>
      </c>
      <c r="B1713" s="348" t="s">
        <v>2286</v>
      </c>
      <c r="C1713" s="349"/>
      <c r="D1713" s="352" t="s">
        <v>58</v>
      </c>
      <c r="E1713" s="291" t="s">
        <v>1445</v>
      </c>
    </row>
    <row r="1714" spans="1:5">
      <c r="A1714" s="347"/>
      <c r="B1714" s="350"/>
      <c r="C1714" s="351"/>
      <c r="D1714" s="353"/>
      <c r="E1714" s="292" t="s">
        <v>1446</v>
      </c>
    </row>
    <row r="1715" spans="1:5">
      <c r="A1715" s="354" t="s">
        <v>2291</v>
      </c>
      <c r="B1715" s="356" t="s">
        <v>2286</v>
      </c>
      <c r="C1715" s="357"/>
      <c r="D1715" s="360" t="s">
        <v>58</v>
      </c>
      <c r="E1715" s="289" t="s">
        <v>1445</v>
      </c>
    </row>
    <row r="1716" spans="1:5">
      <c r="A1716" s="355"/>
      <c r="B1716" s="358"/>
      <c r="C1716" s="359"/>
      <c r="D1716" s="361"/>
      <c r="E1716" s="290" t="s">
        <v>1446</v>
      </c>
    </row>
    <row r="1717" spans="1:5">
      <c r="A1717" s="346" t="s">
        <v>2292</v>
      </c>
      <c r="B1717" s="348" t="s">
        <v>2286</v>
      </c>
      <c r="C1717" s="349"/>
      <c r="D1717" s="352" t="s">
        <v>58</v>
      </c>
      <c r="E1717" s="291" t="s">
        <v>1445</v>
      </c>
    </row>
    <row r="1718" spans="1:5">
      <c r="A1718" s="347"/>
      <c r="B1718" s="350"/>
      <c r="C1718" s="351"/>
      <c r="D1718" s="353"/>
      <c r="E1718" s="292" t="s">
        <v>1446</v>
      </c>
    </row>
    <row r="1719" spans="1:5">
      <c r="A1719" s="354" t="s">
        <v>2254</v>
      </c>
      <c r="B1719" s="356" t="s">
        <v>2286</v>
      </c>
      <c r="C1719" s="357"/>
      <c r="D1719" s="360" t="s">
        <v>58</v>
      </c>
      <c r="E1719" s="289" t="s">
        <v>1445</v>
      </c>
    </row>
    <row r="1720" spans="1:5">
      <c r="A1720" s="355"/>
      <c r="B1720" s="358"/>
      <c r="C1720" s="359"/>
      <c r="D1720" s="361"/>
      <c r="E1720" s="290" t="s">
        <v>1446</v>
      </c>
    </row>
    <row r="1721" spans="1:5">
      <c r="A1721" s="346" t="s">
        <v>2293</v>
      </c>
      <c r="B1721" s="348" t="s">
        <v>2294</v>
      </c>
      <c r="C1721" s="349"/>
      <c r="D1721" s="352" t="s">
        <v>58</v>
      </c>
      <c r="E1721" s="291" t="s">
        <v>1445</v>
      </c>
    </row>
    <row r="1722" spans="1:5">
      <c r="A1722" s="347"/>
      <c r="B1722" s="350"/>
      <c r="C1722" s="351"/>
      <c r="D1722" s="353"/>
      <c r="E1722" s="292" t="s">
        <v>1446</v>
      </c>
    </row>
    <row r="1723" spans="1:5">
      <c r="A1723" s="354" t="s">
        <v>2295</v>
      </c>
      <c r="B1723" s="356" t="s">
        <v>2294</v>
      </c>
      <c r="C1723" s="357"/>
      <c r="D1723" s="360" t="s">
        <v>58</v>
      </c>
      <c r="E1723" s="289" t="s">
        <v>1445</v>
      </c>
    </row>
    <row r="1724" spans="1:5">
      <c r="A1724" s="355"/>
      <c r="B1724" s="358"/>
      <c r="C1724" s="359"/>
      <c r="D1724" s="361"/>
      <c r="E1724" s="290" t="s">
        <v>1446</v>
      </c>
    </row>
    <row r="1725" spans="1:5">
      <c r="A1725" s="346" t="s">
        <v>2296</v>
      </c>
      <c r="B1725" s="348" t="s">
        <v>2294</v>
      </c>
      <c r="C1725" s="349"/>
      <c r="D1725" s="352" t="s">
        <v>58</v>
      </c>
      <c r="E1725" s="291" t="s">
        <v>1445</v>
      </c>
    </row>
    <row r="1726" spans="1:5">
      <c r="A1726" s="347"/>
      <c r="B1726" s="350"/>
      <c r="C1726" s="351"/>
      <c r="D1726" s="353"/>
      <c r="E1726" s="292" t="s">
        <v>1446</v>
      </c>
    </row>
    <row r="1727" spans="1:5">
      <c r="A1727" s="354" t="s">
        <v>2297</v>
      </c>
      <c r="B1727" s="356" t="s">
        <v>2294</v>
      </c>
      <c r="C1727" s="357"/>
      <c r="D1727" s="360" t="s">
        <v>58</v>
      </c>
      <c r="E1727" s="289" t="s">
        <v>1445</v>
      </c>
    </row>
    <row r="1728" spans="1:5">
      <c r="A1728" s="355"/>
      <c r="B1728" s="358"/>
      <c r="C1728" s="359"/>
      <c r="D1728" s="361"/>
      <c r="E1728" s="290" t="s">
        <v>1446</v>
      </c>
    </row>
    <row r="1729" spans="1:5">
      <c r="A1729" s="346" t="s">
        <v>2298</v>
      </c>
      <c r="B1729" s="348" t="s">
        <v>2294</v>
      </c>
      <c r="C1729" s="349"/>
      <c r="D1729" s="352" t="s">
        <v>58</v>
      </c>
      <c r="E1729" s="291" t="s">
        <v>1445</v>
      </c>
    </row>
    <row r="1730" spans="1:5">
      <c r="A1730" s="347"/>
      <c r="B1730" s="350"/>
      <c r="C1730" s="351"/>
      <c r="D1730" s="353"/>
      <c r="E1730" s="292" t="s">
        <v>1446</v>
      </c>
    </row>
    <row r="1731" spans="1:5">
      <c r="A1731" s="354" t="s">
        <v>2299</v>
      </c>
      <c r="B1731" s="356" t="s">
        <v>2294</v>
      </c>
      <c r="C1731" s="357"/>
      <c r="D1731" s="360" t="s">
        <v>58</v>
      </c>
      <c r="E1731" s="289" t="s">
        <v>1445</v>
      </c>
    </row>
    <row r="1732" spans="1:5">
      <c r="A1732" s="355"/>
      <c r="B1732" s="358"/>
      <c r="C1732" s="359"/>
      <c r="D1732" s="361"/>
      <c r="E1732" s="290" t="s">
        <v>1446</v>
      </c>
    </row>
    <row r="1733" spans="1:5">
      <c r="A1733" s="346" t="s">
        <v>2300</v>
      </c>
      <c r="B1733" s="348" t="s">
        <v>2294</v>
      </c>
      <c r="C1733" s="349"/>
      <c r="D1733" s="352" t="s">
        <v>58</v>
      </c>
      <c r="E1733" s="291" t="s">
        <v>1445</v>
      </c>
    </row>
    <row r="1734" spans="1:5">
      <c r="A1734" s="347"/>
      <c r="B1734" s="350"/>
      <c r="C1734" s="351"/>
      <c r="D1734" s="353"/>
      <c r="E1734" s="292" t="s">
        <v>1446</v>
      </c>
    </row>
    <row r="1735" spans="1:5">
      <c r="A1735" s="354" t="s">
        <v>2301</v>
      </c>
      <c r="B1735" s="356" t="s">
        <v>2294</v>
      </c>
      <c r="C1735" s="357"/>
      <c r="D1735" s="360" t="s">
        <v>58</v>
      </c>
      <c r="E1735" s="289" t="s">
        <v>1445</v>
      </c>
    </row>
    <row r="1736" spans="1:5">
      <c r="A1736" s="355"/>
      <c r="B1736" s="358"/>
      <c r="C1736" s="359"/>
      <c r="D1736" s="361"/>
      <c r="E1736" s="290" t="s">
        <v>1446</v>
      </c>
    </row>
    <row r="1737" spans="1:5">
      <c r="A1737" s="346" t="s">
        <v>2302</v>
      </c>
      <c r="B1737" s="348" t="s">
        <v>2294</v>
      </c>
      <c r="C1737" s="349"/>
      <c r="D1737" s="352" t="s">
        <v>58</v>
      </c>
      <c r="E1737" s="291" t="s">
        <v>1445</v>
      </c>
    </row>
    <row r="1738" spans="1:5">
      <c r="A1738" s="347"/>
      <c r="B1738" s="350"/>
      <c r="C1738" s="351"/>
      <c r="D1738" s="353"/>
      <c r="E1738" s="292" t="s">
        <v>1446</v>
      </c>
    </row>
    <row r="1739" spans="1:5">
      <c r="A1739" s="354" t="s">
        <v>2303</v>
      </c>
      <c r="B1739" s="356" t="s">
        <v>2294</v>
      </c>
      <c r="C1739" s="357"/>
      <c r="D1739" s="360" t="s">
        <v>58</v>
      </c>
      <c r="E1739" s="289" t="s">
        <v>1445</v>
      </c>
    </row>
    <row r="1740" spans="1:5">
      <c r="A1740" s="355"/>
      <c r="B1740" s="358"/>
      <c r="C1740" s="359"/>
      <c r="D1740" s="361"/>
      <c r="E1740" s="290" t="s">
        <v>1446</v>
      </c>
    </row>
    <row r="1741" spans="1:5">
      <c r="A1741" s="346" t="s">
        <v>2304</v>
      </c>
      <c r="B1741" s="348" t="s">
        <v>2294</v>
      </c>
      <c r="C1741" s="349"/>
      <c r="D1741" s="352" t="s">
        <v>58</v>
      </c>
      <c r="E1741" s="291" t="s">
        <v>1445</v>
      </c>
    </row>
    <row r="1742" spans="1:5">
      <c r="A1742" s="347"/>
      <c r="B1742" s="350"/>
      <c r="C1742" s="351"/>
      <c r="D1742" s="353"/>
      <c r="E1742" s="292" t="s">
        <v>1446</v>
      </c>
    </row>
    <row r="1743" spans="1:5">
      <c r="A1743" s="354" t="s">
        <v>2305</v>
      </c>
      <c r="B1743" s="356" t="s">
        <v>2294</v>
      </c>
      <c r="C1743" s="357"/>
      <c r="D1743" s="360" t="s">
        <v>58</v>
      </c>
      <c r="E1743" s="289" t="s">
        <v>1445</v>
      </c>
    </row>
    <row r="1744" spans="1:5">
      <c r="A1744" s="355"/>
      <c r="B1744" s="358"/>
      <c r="C1744" s="359"/>
      <c r="D1744" s="361"/>
      <c r="E1744" s="290" t="s">
        <v>1446</v>
      </c>
    </row>
    <row r="1745" spans="1:5">
      <c r="A1745" s="346" t="s">
        <v>2306</v>
      </c>
      <c r="B1745" s="348" t="s">
        <v>2294</v>
      </c>
      <c r="C1745" s="349"/>
      <c r="D1745" s="352" t="s">
        <v>58</v>
      </c>
      <c r="E1745" s="291" t="s">
        <v>1445</v>
      </c>
    </row>
    <row r="1746" spans="1:5">
      <c r="A1746" s="347"/>
      <c r="B1746" s="350"/>
      <c r="C1746" s="351"/>
      <c r="D1746" s="353"/>
      <c r="E1746" s="292" t="s">
        <v>1446</v>
      </c>
    </row>
    <row r="1747" spans="1:5">
      <c r="A1747" s="354" t="s">
        <v>2307</v>
      </c>
      <c r="B1747" s="356" t="s">
        <v>2308</v>
      </c>
      <c r="C1747" s="357"/>
      <c r="D1747" s="360" t="s">
        <v>58</v>
      </c>
      <c r="E1747" s="289" t="s">
        <v>1445</v>
      </c>
    </row>
    <row r="1748" spans="1:5">
      <c r="A1748" s="355"/>
      <c r="B1748" s="358"/>
      <c r="C1748" s="359"/>
      <c r="D1748" s="361"/>
      <c r="E1748" s="290" t="s">
        <v>1446</v>
      </c>
    </row>
    <row r="1749" spans="1:5">
      <c r="A1749" s="346" t="s">
        <v>2309</v>
      </c>
      <c r="B1749" s="348" t="s">
        <v>2308</v>
      </c>
      <c r="C1749" s="349"/>
      <c r="D1749" s="352" t="s">
        <v>58</v>
      </c>
      <c r="E1749" s="291" t="s">
        <v>1445</v>
      </c>
    </row>
    <row r="1750" spans="1:5">
      <c r="A1750" s="347"/>
      <c r="B1750" s="350"/>
      <c r="C1750" s="351"/>
      <c r="D1750" s="353"/>
      <c r="E1750" s="292" t="s">
        <v>1446</v>
      </c>
    </row>
    <row r="1751" spans="1:5">
      <c r="A1751" s="354" t="s">
        <v>2310</v>
      </c>
      <c r="B1751" s="356" t="s">
        <v>2308</v>
      </c>
      <c r="C1751" s="357"/>
      <c r="D1751" s="360" t="s">
        <v>58</v>
      </c>
      <c r="E1751" s="289" t="s">
        <v>1445</v>
      </c>
    </row>
    <row r="1752" spans="1:5">
      <c r="A1752" s="355"/>
      <c r="B1752" s="358"/>
      <c r="C1752" s="359"/>
      <c r="D1752" s="361"/>
      <c r="E1752" s="290" t="s">
        <v>1446</v>
      </c>
    </row>
    <row r="1753" spans="1:5">
      <c r="A1753" s="346" t="s">
        <v>2311</v>
      </c>
      <c r="B1753" s="348" t="s">
        <v>2308</v>
      </c>
      <c r="C1753" s="349"/>
      <c r="D1753" s="352" t="s">
        <v>58</v>
      </c>
      <c r="E1753" s="291" t="s">
        <v>1445</v>
      </c>
    </row>
    <row r="1754" spans="1:5">
      <c r="A1754" s="347"/>
      <c r="B1754" s="350"/>
      <c r="C1754" s="351"/>
      <c r="D1754" s="353"/>
      <c r="E1754" s="292" t="s">
        <v>1446</v>
      </c>
    </row>
    <row r="1755" spans="1:5">
      <c r="A1755" s="354" t="s">
        <v>2312</v>
      </c>
      <c r="B1755" s="356" t="s">
        <v>2308</v>
      </c>
      <c r="C1755" s="357"/>
      <c r="D1755" s="360" t="s">
        <v>58</v>
      </c>
      <c r="E1755" s="289" t="s">
        <v>1445</v>
      </c>
    </row>
    <row r="1756" spans="1:5">
      <c r="A1756" s="355"/>
      <c r="B1756" s="358"/>
      <c r="C1756" s="359"/>
      <c r="D1756" s="361"/>
      <c r="E1756" s="290" t="s">
        <v>1446</v>
      </c>
    </row>
    <row r="1757" spans="1:5">
      <c r="A1757" s="346" t="s">
        <v>2313</v>
      </c>
      <c r="B1757" s="348" t="s">
        <v>2314</v>
      </c>
      <c r="C1757" s="349"/>
      <c r="D1757" s="352" t="s">
        <v>58</v>
      </c>
      <c r="E1757" s="291" t="s">
        <v>1445</v>
      </c>
    </row>
    <row r="1758" spans="1:5">
      <c r="A1758" s="347"/>
      <c r="B1758" s="350"/>
      <c r="C1758" s="351"/>
      <c r="D1758" s="353"/>
      <c r="E1758" s="292" t="s">
        <v>1446</v>
      </c>
    </row>
    <row r="1759" spans="1:5">
      <c r="A1759" s="354" t="s">
        <v>2315</v>
      </c>
      <c r="B1759" s="356" t="s">
        <v>2314</v>
      </c>
      <c r="C1759" s="357"/>
      <c r="D1759" s="360" t="s">
        <v>58</v>
      </c>
      <c r="E1759" s="289" t="s">
        <v>1445</v>
      </c>
    </row>
    <row r="1760" spans="1:5">
      <c r="A1760" s="355"/>
      <c r="B1760" s="358"/>
      <c r="C1760" s="359"/>
      <c r="D1760" s="361"/>
      <c r="E1760" s="290" t="s">
        <v>1446</v>
      </c>
    </row>
    <row r="1761" spans="1:5">
      <c r="A1761" s="346" t="s">
        <v>2316</v>
      </c>
      <c r="B1761" s="348" t="s">
        <v>2314</v>
      </c>
      <c r="C1761" s="349"/>
      <c r="D1761" s="352" t="s">
        <v>58</v>
      </c>
      <c r="E1761" s="291" t="s">
        <v>1445</v>
      </c>
    </row>
    <row r="1762" spans="1:5">
      <c r="A1762" s="347"/>
      <c r="B1762" s="350"/>
      <c r="C1762" s="351"/>
      <c r="D1762" s="353"/>
      <c r="E1762" s="292" t="s">
        <v>1446</v>
      </c>
    </row>
    <row r="1763" spans="1:5">
      <c r="A1763" s="354" t="s">
        <v>2317</v>
      </c>
      <c r="B1763" s="356" t="s">
        <v>2314</v>
      </c>
      <c r="C1763" s="357"/>
      <c r="D1763" s="360" t="s">
        <v>58</v>
      </c>
      <c r="E1763" s="289" t="s">
        <v>1445</v>
      </c>
    </row>
    <row r="1764" spans="1:5">
      <c r="A1764" s="355"/>
      <c r="B1764" s="358"/>
      <c r="C1764" s="359"/>
      <c r="D1764" s="361"/>
      <c r="E1764" s="290" t="s">
        <v>1446</v>
      </c>
    </row>
    <row r="1765" spans="1:5">
      <c r="A1765" s="346" t="s">
        <v>2318</v>
      </c>
      <c r="B1765" s="348" t="s">
        <v>2319</v>
      </c>
      <c r="C1765" s="349"/>
      <c r="D1765" s="352" t="s">
        <v>58</v>
      </c>
      <c r="E1765" s="291" t="s">
        <v>1445</v>
      </c>
    </row>
    <row r="1766" spans="1:5">
      <c r="A1766" s="347"/>
      <c r="B1766" s="350"/>
      <c r="C1766" s="351"/>
      <c r="D1766" s="353"/>
      <c r="E1766" s="292" t="s">
        <v>1446</v>
      </c>
    </row>
    <row r="1767" spans="1:5">
      <c r="A1767" s="354" t="s">
        <v>2320</v>
      </c>
      <c r="B1767" s="356" t="s">
        <v>2319</v>
      </c>
      <c r="C1767" s="357"/>
      <c r="D1767" s="360" t="s">
        <v>58</v>
      </c>
      <c r="E1767" s="289" t="s">
        <v>1445</v>
      </c>
    </row>
    <row r="1768" spans="1:5">
      <c r="A1768" s="355"/>
      <c r="B1768" s="358"/>
      <c r="C1768" s="359"/>
      <c r="D1768" s="361"/>
      <c r="E1768" s="290" t="s">
        <v>1446</v>
      </c>
    </row>
    <row r="1769" spans="1:5">
      <c r="A1769" s="346" t="s">
        <v>2321</v>
      </c>
      <c r="B1769" s="348" t="s">
        <v>2319</v>
      </c>
      <c r="C1769" s="349"/>
      <c r="D1769" s="352" t="s">
        <v>58</v>
      </c>
      <c r="E1769" s="291" t="s">
        <v>1445</v>
      </c>
    </row>
    <row r="1770" spans="1:5">
      <c r="A1770" s="347"/>
      <c r="B1770" s="350"/>
      <c r="C1770" s="351"/>
      <c r="D1770" s="353"/>
      <c r="E1770" s="292" t="s">
        <v>1446</v>
      </c>
    </row>
    <row r="1771" spans="1:5">
      <c r="A1771" s="354" t="s">
        <v>2322</v>
      </c>
      <c r="B1771" s="356" t="s">
        <v>2319</v>
      </c>
      <c r="C1771" s="357"/>
      <c r="D1771" s="360" t="s">
        <v>58</v>
      </c>
      <c r="E1771" s="289" t="s">
        <v>1445</v>
      </c>
    </row>
    <row r="1772" spans="1:5">
      <c r="A1772" s="355"/>
      <c r="B1772" s="358"/>
      <c r="C1772" s="359"/>
      <c r="D1772" s="361"/>
      <c r="E1772" s="290" t="s">
        <v>1446</v>
      </c>
    </row>
    <row r="1773" spans="1:5">
      <c r="A1773" s="346" t="s">
        <v>2323</v>
      </c>
      <c r="B1773" s="348" t="s">
        <v>2319</v>
      </c>
      <c r="C1773" s="349"/>
      <c r="D1773" s="352" t="s">
        <v>58</v>
      </c>
      <c r="E1773" s="291" t="s">
        <v>1445</v>
      </c>
    </row>
    <row r="1774" spans="1:5">
      <c r="A1774" s="347"/>
      <c r="B1774" s="350"/>
      <c r="C1774" s="351"/>
      <c r="D1774" s="353"/>
      <c r="E1774" s="292" t="s">
        <v>1446</v>
      </c>
    </row>
    <row r="1775" spans="1:5">
      <c r="A1775" s="354" t="s">
        <v>2324</v>
      </c>
      <c r="B1775" s="356" t="s">
        <v>2319</v>
      </c>
      <c r="C1775" s="357"/>
      <c r="D1775" s="360" t="s">
        <v>58</v>
      </c>
      <c r="E1775" s="289" t="s">
        <v>1445</v>
      </c>
    </row>
    <row r="1776" spans="1:5">
      <c r="A1776" s="355"/>
      <c r="B1776" s="358"/>
      <c r="C1776" s="359"/>
      <c r="D1776" s="361"/>
      <c r="E1776" s="290" t="s">
        <v>1446</v>
      </c>
    </row>
    <row r="1777" spans="1:5">
      <c r="A1777" s="346" t="s">
        <v>2325</v>
      </c>
      <c r="B1777" s="348" t="s">
        <v>2319</v>
      </c>
      <c r="C1777" s="349"/>
      <c r="D1777" s="352" t="s">
        <v>58</v>
      </c>
      <c r="E1777" s="291" t="s">
        <v>1445</v>
      </c>
    </row>
    <row r="1778" spans="1:5">
      <c r="A1778" s="347"/>
      <c r="B1778" s="350"/>
      <c r="C1778" s="351"/>
      <c r="D1778" s="353"/>
      <c r="E1778" s="292" t="s">
        <v>1446</v>
      </c>
    </row>
    <row r="1779" spans="1:5">
      <c r="A1779" s="354" t="s">
        <v>2326</v>
      </c>
      <c r="B1779" s="356" t="s">
        <v>2319</v>
      </c>
      <c r="C1779" s="357"/>
      <c r="D1779" s="360" t="s">
        <v>58</v>
      </c>
      <c r="E1779" s="289" t="s">
        <v>1445</v>
      </c>
    </row>
    <row r="1780" spans="1:5">
      <c r="A1780" s="355"/>
      <c r="B1780" s="358"/>
      <c r="C1780" s="359"/>
      <c r="D1780" s="361"/>
      <c r="E1780" s="290" t="s">
        <v>1446</v>
      </c>
    </row>
    <row r="1781" spans="1:5">
      <c r="A1781" s="346" t="s">
        <v>2327</v>
      </c>
      <c r="B1781" s="348" t="s">
        <v>2319</v>
      </c>
      <c r="C1781" s="349"/>
      <c r="D1781" s="352" t="s">
        <v>58</v>
      </c>
      <c r="E1781" s="291" t="s">
        <v>1445</v>
      </c>
    </row>
    <row r="1782" spans="1:5">
      <c r="A1782" s="347"/>
      <c r="B1782" s="350"/>
      <c r="C1782" s="351"/>
      <c r="D1782" s="353"/>
      <c r="E1782" s="292" t="s">
        <v>1446</v>
      </c>
    </row>
    <row r="1783" spans="1:5">
      <c r="A1783" s="354" t="s">
        <v>2328</v>
      </c>
      <c r="B1783" s="356" t="s">
        <v>2329</v>
      </c>
      <c r="C1783" s="357"/>
      <c r="D1783" s="360" t="s">
        <v>58</v>
      </c>
      <c r="E1783" s="289" t="s">
        <v>1445</v>
      </c>
    </row>
    <row r="1784" spans="1:5">
      <c r="A1784" s="355"/>
      <c r="B1784" s="358"/>
      <c r="C1784" s="359"/>
      <c r="D1784" s="361"/>
      <c r="E1784" s="290" t="s">
        <v>1446</v>
      </c>
    </row>
    <row r="1785" spans="1:5">
      <c r="A1785" s="346" t="s">
        <v>2330</v>
      </c>
      <c r="B1785" s="348" t="s">
        <v>2329</v>
      </c>
      <c r="C1785" s="349"/>
      <c r="D1785" s="352" t="s">
        <v>58</v>
      </c>
      <c r="E1785" s="291" t="s">
        <v>1445</v>
      </c>
    </row>
    <row r="1786" spans="1:5">
      <c r="A1786" s="347"/>
      <c r="B1786" s="350"/>
      <c r="C1786" s="351"/>
      <c r="D1786" s="353"/>
      <c r="E1786" s="292" t="s">
        <v>1446</v>
      </c>
    </row>
    <row r="1787" spans="1:5">
      <c r="A1787" s="354" t="s">
        <v>2331</v>
      </c>
      <c r="B1787" s="356" t="s">
        <v>2329</v>
      </c>
      <c r="C1787" s="357"/>
      <c r="D1787" s="360" t="s">
        <v>58</v>
      </c>
      <c r="E1787" s="289" t="s">
        <v>1445</v>
      </c>
    </row>
    <row r="1788" spans="1:5">
      <c r="A1788" s="355"/>
      <c r="B1788" s="358"/>
      <c r="C1788" s="359"/>
      <c r="D1788" s="361"/>
      <c r="E1788" s="290" t="s">
        <v>1446</v>
      </c>
    </row>
    <row r="1789" spans="1:5">
      <c r="A1789" s="346" t="s">
        <v>2332</v>
      </c>
      <c r="B1789" s="348" t="s">
        <v>2329</v>
      </c>
      <c r="C1789" s="349"/>
      <c r="D1789" s="352" t="s">
        <v>58</v>
      </c>
      <c r="E1789" s="291" t="s">
        <v>1445</v>
      </c>
    </row>
    <row r="1790" spans="1:5">
      <c r="A1790" s="347"/>
      <c r="B1790" s="350"/>
      <c r="C1790" s="351"/>
      <c r="D1790" s="353"/>
      <c r="E1790" s="292" t="s">
        <v>1446</v>
      </c>
    </row>
    <row r="1791" spans="1:5">
      <c r="A1791" s="354" t="s">
        <v>2333</v>
      </c>
      <c r="B1791" s="356" t="s">
        <v>2329</v>
      </c>
      <c r="C1791" s="357"/>
      <c r="D1791" s="360" t="s">
        <v>58</v>
      </c>
      <c r="E1791" s="289" t="s">
        <v>1445</v>
      </c>
    </row>
    <row r="1792" spans="1:5">
      <c r="A1792" s="355"/>
      <c r="B1792" s="358"/>
      <c r="C1792" s="359"/>
      <c r="D1792" s="361"/>
      <c r="E1792" s="290" t="s">
        <v>1446</v>
      </c>
    </row>
    <row r="1793" spans="1:5">
      <c r="A1793" s="346" t="s">
        <v>2334</v>
      </c>
      <c r="B1793" s="348" t="s">
        <v>2329</v>
      </c>
      <c r="C1793" s="349"/>
      <c r="D1793" s="352" t="s">
        <v>58</v>
      </c>
      <c r="E1793" s="291" t="s">
        <v>1445</v>
      </c>
    </row>
    <row r="1794" spans="1:5">
      <c r="A1794" s="347"/>
      <c r="B1794" s="350"/>
      <c r="C1794" s="351"/>
      <c r="D1794" s="353"/>
      <c r="E1794" s="292" t="s">
        <v>1446</v>
      </c>
    </row>
    <row r="1795" spans="1:5">
      <c r="A1795" s="354" t="s">
        <v>2335</v>
      </c>
      <c r="B1795" s="356" t="s">
        <v>2329</v>
      </c>
      <c r="C1795" s="357"/>
      <c r="D1795" s="360" t="s">
        <v>58</v>
      </c>
      <c r="E1795" s="289" t="s">
        <v>1445</v>
      </c>
    </row>
    <row r="1796" spans="1:5">
      <c r="A1796" s="355"/>
      <c r="B1796" s="358"/>
      <c r="C1796" s="359"/>
      <c r="D1796" s="361"/>
      <c r="E1796" s="290" t="s">
        <v>1446</v>
      </c>
    </row>
    <row r="1797" spans="1:5">
      <c r="A1797" s="346" t="s">
        <v>2336</v>
      </c>
      <c r="B1797" s="348" t="s">
        <v>2329</v>
      </c>
      <c r="C1797" s="349"/>
      <c r="D1797" s="352" t="s">
        <v>58</v>
      </c>
      <c r="E1797" s="291" t="s">
        <v>1445</v>
      </c>
    </row>
    <row r="1798" spans="1:5">
      <c r="A1798" s="347"/>
      <c r="B1798" s="350"/>
      <c r="C1798" s="351"/>
      <c r="D1798" s="353"/>
      <c r="E1798" s="292" t="s">
        <v>1446</v>
      </c>
    </row>
    <row r="1799" spans="1:5">
      <c r="A1799" s="354" t="s">
        <v>2337</v>
      </c>
      <c r="B1799" s="356" t="s">
        <v>2338</v>
      </c>
      <c r="C1799" s="357"/>
      <c r="D1799" s="360" t="s">
        <v>58</v>
      </c>
      <c r="E1799" s="289" t="s">
        <v>1445</v>
      </c>
    </row>
    <row r="1800" spans="1:5">
      <c r="A1800" s="355"/>
      <c r="B1800" s="358"/>
      <c r="C1800" s="359"/>
      <c r="D1800" s="361"/>
      <c r="E1800" s="290" t="s">
        <v>1446</v>
      </c>
    </row>
    <row r="1801" spans="1:5">
      <c r="A1801" s="346" t="s">
        <v>2339</v>
      </c>
      <c r="B1801" s="348" t="s">
        <v>2338</v>
      </c>
      <c r="C1801" s="349"/>
      <c r="D1801" s="352" t="s">
        <v>58</v>
      </c>
      <c r="E1801" s="291" t="s">
        <v>1445</v>
      </c>
    </row>
    <row r="1802" spans="1:5">
      <c r="A1802" s="347"/>
      <c r="B1802" s="350"/>
      <c r="C1802" s="351"/>
      <c r="D1802" s="353"/>
      <c r="E1802" s="292" t="s">
        <v>1446</v>
      </c>
    </row>
    <row r="1803" spans="1:5">
      <c r="A1803" s="354" t="s">
        <v>2340</v>
      </c>
      <c r="B1803" s="356" t="s">
        <v>2338</v>
      </c>
      <c r="C1803" s="357"/>
      <c r="D1803" s="360" t="s">
        <v>58</v>
      </c>
      <c r="E1803" s="289" t="s">
        <v>1445</v>
      </c>
    </row>
    <row r="1804" spans="1:5">
      <c r="A1804" s="355"/>
      <c r="B1804" s="358"/>
      <c r="C1804" s="359"/>
      <c r="D1804" s="361"/>
      <c r="E1804" s="290" t="s">
        <v>1446</v>
      </c>
    </row>
    <row r="1805" spans="1:5">
      <c r="A1805" s="346" t="s">
        <v>2341</v>
      </c>
      <c r="B1805" s="348" t="s">
        <v>2338</v>
      </c>
      <c r="C1805" s="349"/>
      <c r="D1805" s="352" t="s">
        <v>58</v>
      </c>
      <c r="E1805" s="291" t="s">
        <v>1445</v>
      </c>
    </row>
    <row r="1806" spans="1:5">
      <c r="A1806" s="347"/>
      <c r="B1806" s="350"/>
      <c r="C1806" s="351"/>
      <c r="D1806" s="353"/>
      <c r="E1806" s="292" t="s">
        <v>1446</v>
      </c>
    </row>
    <row r="1807" spans="1:5">
      <c r="A1807" s="354" t="s">
        <v>2342</v>
      </c>
      <c r="B1807" s="356" t="s">
        <v>2338</v>
      </c>
      <c r="C1807" s="357"/>
      <c r="D1807" s="360" t="s">
        <v>58</v>
      </c>
      <c r="E1807" s="289" t="s">
        <v>1445</v>
      </c>
    </row>
    <row r="1808" spans="1:5">
      <c r="A1808" s="355"/>
      <c r="B1808" s="358"/>
      <c r="C1808" s="359"/>
      <c r="D1808" s="361"/>
      <c r="E1808" s="290" t="s">
        <v>1446</v>
      </c>
    </row>
    <row r="1809" spans="1:5">
      <c r="A1809" s="346" t="s">
        <v>2343</v>
      </c>
      <c r="B1809" s="348" t="s">
        <v>2338</v>
      </c>
      <c r="C1809" s="349"/>
      <c r="D1809" s="352" t="s">
        <v>58</v>
      </c>
      <c r="E1809" s="291" t="s">
        <v>1445</v>
      </c>
    </row>
    <row r="1810" spans="1:5">
      <c r="A1810" s="347"/>
      <c r="B1810" s="350"/>
      <c r="C1810" s="351"/>
      <c r="D1810" s="353"/>
      <c r="E1810" s="292" t="s">
        <v>1446</v>
      </c>
    </row>
    <row r="1811" spans="1:5">
      <c r="A1811" s="354" t="s">
        <v>2344</v>
      </c>
      <c r="B1811" s="356" t="s">
        <v>2338</v>
      </c>
      <c r="C1811" s="357"/>
      <c r="D1811" s="360" t="s">
        <v>58</v>
      </c>
      <c r="E1811" s="289" t="s">
        <v>1445</v>
      </c>
    </row>
    <row r="1812" spans="1:5">
      <c r="A1812" s="355"/>
      <c r="B1812" s="358"/>
      <c r="C1812" s="359"/>
      <c r="D1812" s="361"/>
      <c r="E1812" s="290" t="s">
        <v>1446</v>
      </c>
    </row>
    <row r="1813" spans="1:5">
      <c r="A1813" s="346" t="s">
        <v>2345</v>
      </c>
      <c r="B1813" s="348" t="s">
        <v>2338</v>
      </c>
      <c r="C1813" s="349"/>
      <c r="D1813" s="352" t="s">
        <v>58</v>
      </c>
      <c r="E1813" s="291" t="s">
        <v>1445</v>
      </c>
    </row>
    <row r="1814" spans="1:5">
      <c r="A1814" s="347"/>
      <c r="B1814" s="350"/>
      <c r="C1814" s="351"/>
      <c r="D1814" s="353"/>
      <c r="E1814" s="292" t="s">
        <v>1446</v>
      </c>
    </row>
    <row r="1815" spans="1:5">
      <c r="A1815" s="354" t="s">
        <v>2346</v>
      </c>
      <c r="B1815" s="356" t="s">
        <v>2338</v>
      </c>
      <c r="C1815" s="357"/>
      <c r="D1815" s="360" t="s">
        <v>58</v>
      </c>
      <c r="E1815" s="289" t="s">
        <v>1445</v>
      </c>
    </row>
    <row r="1816" spans="1:5">
      <c r="A1816" s="355"/>
      <c r="B1816" s="358"/>
      <c r="C1816" s="359"/>
      <c r="D1816" s="361"/>
      <c r="E1816" s="290" t="s">
        <v>1446</v>
      </c>
    </row>
    <row r="1817" spans="1:5">
      <c r="A1817" s="346" t="s">
        <v>2347</v>
      </c>
      <c r="B1817" s="348" t="s">
        <v>2338</v>
      </c>
      <c r="C1817" s="349"/>
      <c r="D1817" s="352" t="s">
        <v>58</v>
      </c>
      <c r="E1817" s="291" t="s">
        <v>1445</v>
      </c>
    </row>
    <row r="1818" spans="1:5">
      <c r="A1818" s="347"/>
      <c r="B1818" s="350"/>
      <c r="C1818" s="351"/>
      <c r="D1818" s="353"/>
      <c r="E1818" s="292" t="s">
        <v>1446</v>
      </c>
    </row>
    <row r="1819" spans="1:5">
      <c r="A1819" s="354" t="s">
        <v>2348</v>
      </c>
      <c r="B1819" s="356" t="s">
        <v>2338</v>
      </c>
      <c r="C1819" s="357"/>
      <c r="D1819" s="360" t="s">
        <v>58</v>
      </c>
      <c r="E1819" s="289" t="s">
        <v>1445</v>
      </c>
    </row>
    <row r="1820" spans="1:5">
      <c r="A1820" s="355"/>
      <c r="B1820" s="358"/>
      <c r="C1820" s="359"/>
      <c r="D1820" s="361"/>
      <c r="E1820" s="290" t="s">
        <v>1446</v>
      </c>
    </row>
    <row r="1821" spans="1:5">
      <c r="A1821" s="346" t="s">
        <v>2349</v>
      </c>
      <c r="B1821" s="348" t="s">
        <v>2338</v>
      </c>
      <c r="C1821" s="349"/>
      <c r="D1821" s="352" t="s">
        <v>58</v>
      </c>
      <c r="E1821" s="291" t="s">
        <v>1445</v>
      </c>
    </row>
    <row r="1822" spans="1:5">
      <c r="A1822" s="347"/>
      <c r="B1822" s="350"/>
      <c r="C1822" s="351"/>
      <c r="D1822" s="353"/>
      <c r="E1822" s="292" t="s">
        <v>1446</v>
      </c>
    </row>
    <row r="1823" spans="1:5">
      <c r="A1823" s="354" t="s">
        <v>2350</v>
      </c>
      <c r="B1823" s="356" t="s">
        <v>2338</v>
      </c>
      <c r="C1823" s="357"/>
      <c r="D1823" s="360" t="s">
        <v>58</v>
      </c>
      <c r="E1823" s="289" t="s">
        <v>1445</v>
      </c>
    </row>
    <row r="1824" spans="1:5">
      <c r="A1824" s="355"/>
      <c r="B1824" s="358"/>
      <c r="C1824" s="359"/>
      <c r="D1824" s="361"/>
      <c r="E1824" s="290" t="s">
        <v>1446</v>
      </c>
    </row>
    <row r="1825" spans="1:5">
      <c r="A1825" s="346" t="s">
        <v>2351</v>
      </c>
      <c r="B1825" s="348" t="s">
        <v>2338</v>
      </c>
      <c r="C1825" s="349"/>
      <c r="D1825" s="352" t="s">
        <v>58</v>
      </c>
      <c r="E1825" s="291" t="s">
        <v>1445</v>
      </c>
    </row>
    <row r="1826" spans="1:5">
      <c r="A1826" s="347"/>
      <c r="B1826" s="350"/>
      <c r="C1826" s="351"/>
      <c r="D1826" s="353"/>
      <c r="E1826" s="292" t="s">
        <v>1446</v>
      </c>
    </row>
    <row r="1827" spans="1:5">
      <c r="A1827" s="354" t="s">
        <v>2352</v>
      </c>
      <c r="B1827" s="356" t="s">
        <v>2338</v>
      </c>
      <c r="C1827" s="357"/>
      <c r="D1827" s="360" t="s">
        <v>58</v>
      </c>
      <c r="E1827" s="289" t="s">
        <v>1445</v>
      </c>
    </row>
    <row r="1828" spans="1:5">
      <c r="A1828" s="355"/>
      <c r="B1828" s="358"/>
      <c r="C1828" s="359"/>
      <c r="D1828" s="361"/>
      <c r="E1828" s="290" t="s">
        <v>1446</v>
      </c>
    </row>
    <row r="1829" spans="1:5">
      <c r="A1829" s="346" t="s">
        <v>2353</v>
      </c>
      <c r="B1829" s="348" t="s">
        <v>2354</v>
      </c>
      <c r="C1829" s="349"/>
      <c r="D1829" s="352" t="s">
        <v>58</v>
      </c>
      <c r="E1829" s="291" t="s">
        <v>1445</v>
      </c>
    </row>
    <row r="1830" spans="1:5">
      <c r="A1830" s="347"/>
      <c r="B1830" s="350"/>
      <c r="C1830" s="351"/>
      <c r="D1830" s="353"/>
      <c r="E1830" s="292" t="s">
        <v>1446</v>
      </c>
    </row>
    <row r="1831" spans="1:5">
      <c r="A1831" s="354" t="s">
        <v>2355</v>
      </c>
      <c r="B1831" s="356" t="s">
        <v>2354</v>
      </c>
      <c r="C1831" s="357"/>
      <c r="D1831" s="360" t="s">
        <v>58</v>
      </c>
      <c r="E1831" s="289" t="s">
        <v>1445</v>
      </c>
    </row>
    <row r="1832" spans="1:5">
      <c r="A1832" s="355"/>
      <c r="B1832" s="358"/>
      <c r="C1832" s="359"/>
      <c r="D1832" s="361"/>
      <c r="E1832" s="290" t="s">
        <v>1446</v>
      </c>
    </row>
    <row r="1833" spans="1:5">
      <c r="A1833" s="346" t="s">
        <v>2356</v>
      </c>
      <c r="B1833" s="348" t="s">
        <v>2354</v>
      </c>
      <c r="C1833" s="349"/>
      <c r="D1833" s="352" t="s">
        <v>58</v>
      </c>
      <c r="E1833" s="291" t="s">
        <v>1445</v>
      </c>
    </row>
    <row r="1834" spans="1:5">
      <c r="A1834" s="347"/>
      <c r="B1834" s="350"/>
      <c r="C1834" s="351"/>
      <c r="D1834" s="353"/>
      <c r="E1834" s="292" t="s">
        <v>1446</v>
      </c>
    </row>
    <row r="1835" spans="1:5">
      <c r="A1835" s="354" t="s">
        <v>2357</v>
      </c>
      <c r="B1835" s="356" t="s">
        <v>2354</v>
      </c>
      <c r="C1835" s="357"/>
      <c r="D1835" s="360" t="s">
        <v>58</v>
      </c>
      <c r="E1835" s="289" t="s">
        <v>1445</v>
      </c>
    </row>
    <row r="1836" spans="1:5">
      <c r="A1836" s="355"/>
      <c r="B1836" s="358"/>
      <c r="C1836" s="359"/>
      <c r="D1836" s="361"/>
      <c r="E1836" s="290" t="s">
        <v>1446</v>
      </c>
    </row>
    <row r="1837" spans="1:5">
      <c r="A1837" s="346" t="s">
        <v>2358</v>
      </c>
      <c r="B1837" s="348" t="s">
        <v>2354</v>
      </c>
      <c r="C1837" s="349"/>
      <c r="D1837" s="352" t="s">
        <v>58</v>
      </c>
      <c r="E1837" s="291" t="s">
        <v>1445</v>
      </c>
    </row>
    <row r="1838" spans="1:5">
      <c r="A1838" s="347"/>
      <c r="B1838" s="350"/>
      <c r="C1838" s="351"/>
      <c r="D1838" s="353"/>
      <c r="E1838" s="292" t="s">
        <v>1446</v>
      </c>
    </row>
    <row r="1839" spans="1:5">
      <c r="A1839" s="354" t="s">
        <v>2359</v>
      </c>
      <c r="B1839" s="356" t="s">
        <v>2354</v>
      </c>
      <c r="C1839" s="357"/>
      <c r="D1839" s="360" t="s">
        <v>58</v>
      </c>
      <c r="E1839" s="289" t="s">
        <v>1445</v>
      </c>
    </row>
    <row r="1840" spans="1:5">
      <c r="A1840" s="355"/>
      <c r="B1840" s="358"/>
      <c r="C1840" s="359"/>
      <c r="D1840" s="361"/>
      <c r="E1840" s="290" t="s">
        <v>1446</v>
      </c>
    </row>
    <row r="1841" spans="1:5">
      <c r="A1841" s="346" t="s">
        <v>2360</v>
      </c>
      <c r="B1841" s="348" t="s">
        <v>2354</v>
      </c>
      <c r="C1841" s="349"/>
      <c r="D1841" s="352" t="s">
        <v>58</v>
      </c>
      <c r="E1841" s="291" t="s">
        <v>1445</v>
      </c>
    </row>
    <row r="1842" spans="1:5">
      <c r="A1842" s="347"/>
      <c r="B1842" s="350"/>
      <c r="C1842" s="351"/>
      <c r="D1842" s="353"/>
      <c r="E1842" s="292" t="s">
        <v>1446</v>
      </c>
    </row>
    <row r="1843" spans="1:5">
      <c r="A1843" s="354" t="s">
        <v>2361</v>
      </c>
      <c r="B1843" s="356" t="s">
        <v>2354</v>
      </c>
      <c r="C1843" s="357"/>
      <c r="D1843" s="360" t="s">
        <v>58</v>
      </c>
      <c r="E1843" s="289" t="s">
        <v>1445</v>
      </c>
    </row>
    <row r="1844" spans="1:5">
      <c r="A1844" s="355"/>
      <c r="B1844" s="358"/>
      <c r="C1844" s="359"/>
      <c r="D1844" s="361"/>
      <c r="E1844" s="290" t="s">
        <v>1446</v>
      </c>
    </row>
    <row r="1845" spans="1:5">
      <c r="A1845" s="346" t="s">
        <v>2362</v>
      </c>
      <c r="B1845" s="348" t="s">
        <v>2354</v>
      </c>
      <c r="C1845" s="349"/>
      <c r="D1845" s="352" t="s">
        <v>58</v>
      </c>
      <c r="E1845" s="291" t="s">
        <v>1445</v>
      </c>
    </row>
    <row r="1846" spans="1:5">
      <c r="A1846" s="347"/>
      <c r="B1846" s="350"/>
      <c r="C1846" s="351"/>
      <c r="D1846" s="353"/>
      <c r="E1846" s="292" t="s">
        <v>1446</v>
      </c>
    </row>
    <row r="1847" spans="1:5">
      <c r="A1847" s="354" t="s">
        <v>2363</v>
      </c>
      <c r="B1847" s="356" t="s">
        <v>2354</v>
      </c>
      <c r="C1847" s="357"/>
      <c r="D1847" s="360" t="s">
        <v>58</v>
      </c>
      <c r="E1847" s="289" t="s">
        <v>1445</v>
      </c>
    </row>
    <row r="1848" spans="1:5">
      <c r="A1848" s="355"/>
      <c r="B1848" s="358"/>
      <c r="C1848" s="359"/>
      <c r="D1848" s="361"/>
      <c r="E1848" s="290" t="s">
        <v>1446</v>
      </c>
    </row>
    <row r="1849" spans="1:5">
      <c r="A1849" s="346" t="s">
        <v>2364</v>
      </c>
      <c r="B1849" s="348" t="s">
        <v>2354</v>
      </c>
      <c r="C1849" s="349"/>
      <c r="D1849" s="352" t="s">
        <v>58</v>
      </c>
      <c r="E1849" s="291" t="s">
        <v>1445</v>
      </c>
    </row>
    <row r="1850" spans="1:5">
      <c r="A1850" s="347"/>
      <c r="B1850" s="350"/>
      <c r="C1850" s="351"/>
      <c r="D1850" s="353"/>
      <c r="E1850" s="292" t="s">
        <v>1446</v>
      </c>
    </row>
    <row r="1851" spans="1:5">
      <c r="A1851" s="354" t="s">
        <v>2365</v>
      </c>
      <c r="B1851" s="356" t="s">
        <v>2354</v>
      </c>
      <c r="C1851" s="357"/>
      <c r="D1851" s="360" t="s">
        <v>58</v>
      </c>
      <c r="E1851" s="289" t="s">
        <v>1445</v>
      </c>
    </row>
    <row r="1852" spans="1:5">
      <c r="A1852" s="355"/>
      <c r="B1852" s="358"/>
      <c r="C1852" s="359"/>
      <c r="D1852" s="361"/>
      <c r="E1852" s="290" t="s">
        <v>1446</v>
      </c>
    </row>
    <row r="1853" spans="1:5">
      <c r="A1853" s="346" t="s">
        <v>2366</v>
      </c>
      <c r="B1853" s="348" t="s">
        <v>2354</v>
      </c>
      <c r="C1853" s="349"/>
      <c r="D1853" s="352" t="s">
        <v>58</v>
      </c>
      <c r="E1853" s="291" t="s">
        <v>1445</v>
      </c>
    </row>
    <row r="1854" spans="1:5">
      <c r="A1854" s="347"/>
      <c r="B1854" s="350"/>
      <c r="C1854" s="351"/>
      <c r="D1854" s="353"/>
      <c r="E1854" s="292" t="s">
        <v>1446</v>
      </c>
    </row>
    <row r="1855" spans="1:5">
      <c r="A1855" s="354" t="s">
        <v>2367</v>
      </c>
      <c r="B1855" s="356" t="s">
        <v>2354</v>
      </c>
      <c r="C1855" s="357"/>
      <c r="D1855" s="360" t="s">
        <v>58</v>
      </c>
      <c r="E1855" s="289" t="s">
        <v>1445</v>
      </c>
    </row>
    <row r="1856" spans="1:5">
      <c r="A1856" s="355"/>
      <c r="B1856" s="358"/>
      <c r="C1856" s="359"/>
      <c r="D1856" s="361"/>
      <c r="E1856" s="290" t="s">
        <v>1446</v>
      </c>
    </row>
    <row r="1857" spans="1:5">
      <c r="A1857" s="346" t="s">
        <v>2368</v>
      </c>
      <c r="B1857" s="348" t="s">
        <v>2354</v>
      </c>
      <c r="C1857" s="349"/>
      <c r="D1857" s="352" t="s">
        <v>58</v>
      </c>
      <c r="E1857" s="291" t="s">
        <v>1445</v>
      </c>
    </row>
    <row r="1858" spans="1:5">
      <c r="A1858" s="347"/>
      <c r="B1858" s="350"/>
      <c r="C1858" s="351"/>
      <c r="D1858" s="353"/>
      <c r="E1858" s="292" t="s">
        <v>1446</v>
      </c>
    </row>
    <row r="1859" spans="1:5">
      <c r="A1859" s="354" t="s">
        <v>2369</v>
      </c>
      <c r="B1859" s="356" t="s">
        <v>2354</v>
      </c>
      <c r="C1859" s="357"/>
      <c r="D1859" s="360" t="s">
        <v>58</v>
      </c>
      <c r="E1859" s="289" t="s">
        <v>1445</v>
      </c>
    </row>
    <row r="1860" spans="1:5">
      <c r="A1860" s="355"/>
      <c r="B1860" s="358"/>
      <c r="C1860" s="359"/>
      <c r="D1860" s="361"/>
      <c r="E1860" s="290" t="s">
        <v>1446</v>
      </c>
    </row>
    <row r="1861" spans="1:5">
      <c r="A1861" s="346" t="s">
        <v>2370</v>
      </c>
      <c r="B1861" s="348" t="s">
        <v>2354</v>
      </c>
      <c r="C1861" s="349"/>
      <c r="D1861" s="352" t="s">
        <v>58</v>
      </c>
      <c r="E1861" s="291" t="s">
        <v>1445</v>
      </c>
    </row>
    <row r="1862" spans="1:5">
      <c r="A1862" s="347"/>
      <c r="B1862" s="350"/>
      <c r="C1862" s="351"/>
      <c r="D1862" s="353"/>
      <c r="E1862" s="292" t="s">
        <v>1446</v>
      </c>
    </row>
    <row r="1863" spans="1:5">
      <c r="A1863" s="354" t="s">
        <v>2371</v>
      </c>
      <c r="B1863" s="356" t="s">
        <v>2372</v>
      </c>
      <c r="C1863" s="357"/>
      <c r="D1863" s="360" t="s">
        <v>58</v>
      </c>
      <c r="E1863" s="289" t="s">
        <v>1445</v>
      </c>
    </row>
    <row r="1864" spans="1:5">
      <c r="A1864" s="355"/>
      <c r="B1864" s="358"/>
      <c r="C1864" s="359"/>
      <c r="D1864" s="361"/>
      <c r="E1864" s="290" t="s">
        <v>1446</v>
      </c>
    </row>
    <row r="1865" spans="1:5">
      <c r="A1865" s="346" t="s">
        <v>2373</v>
      </c>
      <c r="B1865" s="348" t="s">
        <v>2372</v>
      </c>
      <c r="C1865" s="349"/>
      <c r="D1865" s="352" t="s">
        <v>58</v>
      </c>
      <c r="E1865" s="291" t="s">
        <v>1445</v>
      </c>
    </row>
    <row r="1866" spans="1:5">
      <c r="A1866" s="347"/>
      <c r="B1866" s="350"/>
      <c r="C1866" s="351"/>
      <c r="D1866" s="353"/>
      <c r="E1866" s="292" t="s">
        <v>1446</v>
      </c>
    </row>
    <row r="1867" spans="1:5">
      <c r="A1867" s="354" t="s">
        <v>2173</v>
      </c>
      <c r="B1867" s="356" t="s">
        <v>2372</v>
      </c>
      <c r="C1867" s="357"/>
      <c r="D1867" s="360" t="s">
        <v>58</v>
      </c>
      <c r="E1867" s="289" t="s">
        <v>1445</v>
      </c>
    </row>
    <row r="1868" spans="1:5">
      <c r="A1868" s="355"/>
      <c r="B1868" s="358"/>
      <c r="C1868" s="359"/>
      <c r="D1868" s="361"/>
      <c r="E1868" s="290" t="s">
        <v>1446</v>
      </c>
    </row>
    <row r="1869" spans="1:5">
      <c r="A1869" s="346" t="s">
        <v>1932</v>
      </c>
      <c r="B1869" s="348" t="s">
        <v>2372</v>
      </c>
      <c r="C1869" s="349"/>
      <c r="D1869" s="352" t="s">
        <v>58</v>
      </c>
      <c r="E1869" s="291" t="s">
        <v>1445</v>
      </c>
    </row>
    <row r="1870" spans="1:5">
      <c r="A1870" s="347"/>
      <c r="B1870" s="350"/>
      <c r="C1870" s="351"/>
      <c r="D1870" s="353"/>
      <c r="E1870" s="292" t="s">
        <v>1446</v>
      </c>
    </row>
    <row r="1871" spans="1:5">
      <c r="A1871" s="354" t="s">
        <v>2374</v>
      </c>
      <c r="B1871" s="356" t="s">
        <v>2372</v>
      </c>
      <c r="C1871" s="357"/>
      <c r="D1871" s="360" t="s">
        <v>58</v>
      </c>
      <c r="E1871" s="289" t="s">
        <v>1445</v>
      </c>
    </row>
    <row r="1872" spans="1:5">
      <c r="A1872" s="355"/>
      <c r="B1872" s="358"/>
      <c r="C1872" s="359"/>
      <c r="D1872" s="361"/>
      <c r="E1872" s="290" t="s">
        <v>1446</v>
      </c>
    </row>
    <row r="1873" spans="1:5">
      <c r="A1873" s="346" t="s">
        <v>2375</v>
      </c>
      <c r="B1873" s="348" t="s">
        <v>2372</v>
      </c>
      <c r="C1873" s="349"/>
      <c r="D1873" s="352" t="s">
        <v>58</v>
      </c>
      <c r="E1873" s="291" t="s">
        <v>1445</v>
      </c>
    </row>
    <row r="1874" spans="1:5">
      <c r="A1874" s="347"/>
      <c r="B1874" s="350"/>
      <c r="C1874" s="351"/>
      <c r="D1874" s="353"/>
      <c r="E1874" s="292" t="s">
        <v>1446</v>
      </c>
    </row>
    <row r="1875" spans="1:5">
      <c r="A1875" s="354" t="s">
        <v>2376</v>
      </c>
      <c r="B1875" s="356" t="s">
        <v>2372</v>
      </c>
      <c r="C1875" s="357"/>
      <c r="D1875" s="360" t="s">
        <v>58</v>
      </c>
      <c r="E1875" s="289" t="s">
        <v>1445</v>
      </c>
    </row>
    <row r="1876" spans="1:5">
      <c r="A1876" s="355"/>
      <c r="B1876" s="358"/>
      <c r="C1876" s="359"/>
      <c r="D1876" s="361"/>
      <c r="E1876" s="290" t="s">
        <v>1446</v>
      </c>
    </row>
    <row r="1877" spans="1:5">
      <c r="A1877" s="346" t="s">
        <v>2377</v>
      </c>
      <c r="B1877" s="348" t="s">
        <v>2378</v>
      </c>
      <c r="C1877" s="349"/>
      <c r="D1877" s="352" t="s">
        <v>58</v>
      </c>
      <c r="E1877" s="291" t="s">
        <v>1445</v>
      </c>
    </row>
    <row r="1878" spans="1:5">
      <c r="A1878" s="347"/>
      <c r="B1878" s="350"/>
      <c r="C1878" s="351"/>
      <c r="D1878" s="353"/>
      <c r="E1878" s="292" t="s">
        <v>1446</v>
      </c>
    </row>
    <row r="1879" spans="1:5">
      <c r="A1879" s="354" t="s">
        <v>2379</v>
      </c>
      <c r="B1879" s="356" t="s">
        <v>2378</v>
      </c>
      <c r="C1879" s="357"/>
      <c r="D1879" s="360" t="s">
        <v>58</v>
      </c>
      <c r="E1879" s="289" t="s">
        <v>1445</v>
      </c>
    </row>
    <row r="1880" spans="1:5">
      <c r="A1880" s="355"/>
      <c r="B1880" s="358"/>
      <c r="C1880" s="359"/>
      <c r="D1880" s="361"/>
      <c r="E1880" s="290" t="s">
        <v>1446</v>
      </c>
    </row>
    <row r="1881" spans="1:5">
      <c r="A1881" s="346" t="s">
        <v>2380</v>
      </c>
      <c r="B1881" s="348" t="s">
        <v>2378</v>
      </c>
      <c r="C1881" s="349"/>
      <c r="D1881" s="352" t="s">
        <v>58</v>
      </c>
      <c r="E1881" s="291" t="s">
        <v>1445</v>
      </c>
    </row>
    <row r="1882" spans="1:5">
      <c r="A1882" s="347"/>
      <c r="B1882" s="350"/>
      <c r="C1882" s="351"/>
      <c r="D1882" s="353"/>
      <c r="E1882" s="292" t="s">
        <v>1446</v>
      </c>
    </row>
    <row r="1883" spans="1:5">
      <c r="A1883" s="354" t="s">
        <v>2381</v>
      </c>
      <c r="B1883" s="356" t="s">
        <v>2378</v>
      </c>
      <c r="C1883" s="357"/>
      <c r="D1883" s="360" t="s">
        <v>58</v>
      </c>
      <c r="E1883" s="289" t="s">
        <v>1445</v>
      </c>
    </row>
    <row r="1884" spans="1:5">
      <c r="A1884" s="355"/>
      <c r="B1884" s="358"/>
      <c r="C1884" s="359"/>
      <c r="D1884" s="361"/>
      <c r="E1884" s="290" t="s">
        <v>1446</v>
      </c>
    </row>
    <row r="1885" spans="1:5">
      <c r="A1885" s="346" t="s">
        <v>2382</v>
      </c>
      <c r="B1885" s="348" t="s">
        <v>2378</v>
      </c>
      <c r="C1885" s="349"/>
      <c r="D1885" s="352" t="s">
        <v>58</v>
      </c>
      <c r="E1885" s="291" t="s">
        <v>1445</v>
      </c>
    </row>
    <row r="1886" spans="1:5">
      <c r="A1886" s="347"/>
      <c r="B1886" s="350"/>
      <c r="C1886" s="351"/>
      <c r="D1886" s="353"/>
      <c r="E1886" s="292" t="s">
        <v>1446</v>
      </c>
    </row>
    <row r="1887" spans="1:5">
      <c r="A1887" s="354" t="s">
        <v>2383</v>
      </c>
      <c r="B1887" s="356" t="s">
        <v>2378</v>
      </c>
      <c r="C1887" s="357"/>
      <c r="D1887" s="360" t="s">
        <v>58</v>
      </c>
      <c r="E1887" s="289" t="s">
        <v>1445</v>
      </c>
    </row>
    <row r="1888" spans="1:5">
      <c r="A1888" s="355"/>
      <c r="B1888" s="358"/>
      <c r="C1888" s="359"/>
      <c r="D1888" s="361"/>
      <c r="E1888" s="290" t="s">
        <v>1446</v>
      </c>
    </row>
    <row r="1889" spans="1:5">
      <c r="A1889" s="346" t="s">
        <v>2384</v>
      </c>
      <c r="B1889" s="348" t="s">
        <v>2378</v>
      </c>
      <c r="C1889" s="349"/>
      <c r="D1889" s="352" t="s">
        <v>58</v>
      </c>
      <c r="E1889" s="291" t="s">
        <v>1445</v>
      </c>
    </row>
    <row r="1890" spans="1:5">
      <c r="A1890" s="347"/>
      <c r="B1890" s="350"/>
      <c r="C1890" s="351"/>
      <c r="D1890" s="353"/>
      <c r="E1890" s="292" t="s">
        <v>1446</v>
      </c>
    </row>
    <row r="1891" spans="1:5">
      <c r="A1891" s="354" t="s">
        <v>2385</v>
      </c>
      <c r="B1891" s="356" t="s">
        <v>2378</v>
      </c>
      <c r="C1891" s="357"/>
      <c r="D1891" s="360" t="s">
        <v>58</v>
      </c>
      <c r="E1891" s="289" t="s">
        <v>1445</v>
      </c>
    </row>
    <row r="1892" spans="1:5">
      <c r="A1892" s="355"/>
      <c r="B1892" s="358"/>
      <c r="C1892" s="359"/>
      <c r="D1892" s="361"/>
      <c r="E1892" s="290" t="s">
        <v>1446</v>
      </c>
    </row>
    <row r="1893" spans="1:5">
      <c r="A1893" s="346" t="s">
        <v>2386</v>
      </c>
      <c r="B1893" s="348" t="s">
        <v>2378</v>
      </c>
      <c r="C1893" s="349"/>
      <c r="D1893" s="352" t="s">
        <v>58</v>
      </c>
      <c r="E1893" s="291" t="s">
        <v>1445</v>
      </c>
    </row>
    <row r="1894" spans="1:5">
      <c r="A1894" s="347"/>
      <c r="B1894" s="350"/>
      <c r="C1894" s="351"/>
      <c r="D1894" s="353"/>
      <c r="E1894" s="292" t="s">
        <v>1446</v>
      </c>
    </row>
    <row r="1895" spans="1:5">
      <c r="A1895" s="354" t="s">
        <v>2387</v>
      </c>
      <c r="B1895" s="356" t="s">
        <v>2378</v>
      </c>
      <c r="C1895" s="357"/>
      <c r="D1895" s="360" t="s">
        <v>58</v>
      </c>
      <c r="E1895" s="289" t="s">
        <v>1445</v>
      </c>
    </row>
    <row r="1896" spans="1:5">
      <c r="A1896" s="355"/>
      <c r="B1896" s="358"/>
      <c r="C1896" s="359"/>
      <c r="D1896" s="361"/>
      <c r="E1896" s="290" t="s">
        <v>1446</v>
      </c>
    </row>
    <row r="1897" spans="1:5">
      <c r="A1897" s="346" t="s">
        <v>2388</v>
      </c>
      <c r="B1897" s="348" t="s">
        <v>2378</v>
      </c>
      <c r="C1897" s="349"/>
      <c r="D1897" s="352" t="s">
        <v>58</v>
      </c>
      <c r="E1897" s="291" t="s">
        <v>1445</v>
      </c>
    </row>
    <row r="1898" spans="1:5">
      <c r="A1898" s="347"/>
      <c r="B1898" s="350"/>
      <c r="C1898" s="351"/>
      <c r="D1898" s="353"/>
      <c r="E1898" s="292" t="s">
        <v>1446</v>
      </c>
    </row>
    <row r="1899" spans="1:5">
      <c r="A1899" s="354" t="s">
        <v>2389</v>
      </c>
      <c r="B1899" s="356" t="s">
        <v>2378</v>
      </c>
      <c r="C1899" s="357"/>
      <c r="D1899" s="360" t="s">
        <v>58</v>
      </c>
      <c r="E1899" s="289" t="s">
        <v>1445</v>
      </c>
    </row>
    <row r="1900" spans="1:5">
      <c r="A1900" s="355"/>
      <c r="B1900" s="358"/>
      <c r="C1900" s="359"/>
      <c r="D1900" s="361"/>
      <c r="E1900" s="290" t="s">
        <v>1446</v>
      </c>
    </row>
    <row r="1901" spans="1:5">
      <c r="A1901" s="346" t="s">
        <v>2390</v>
      </c>
      <c r="B1901" s="348" t="s">
        <v>2391</v>
      </c>
      <c r="C1901" s="349"/>
      <c r="D1901" s="352" t="s">
        <v>58</v>
      </c>
      <c r="E1901" s="291" t="s">
        <v>1445</v>
      </c>
    </row>
    <row r="1902" spans="1:5">
      <c r="A1902" s="347"/>
      <c r="B1902" s="350"/>
      <c r="C1902" s="351"/>
      <c r="D1902" s="353"/>
      <c r="E1902" s="292" t="s">
        <v>1446</v>
      </c>
    </row>
    <row r="1903" spans="1:5">
      <c r="A1903" s="354" t="s">
        <v>2392</v>
      </c>
      <c r="B1903" s="356" t="s">
        <v>2391</v>
      </c>
      <c r="C1903" s="357"/>
      <c r="D1903" s="360" t="s">
        <v>58</v>
      </c>
      <c r="E1903" s="289" t="s">
        <v>1445</v>
      </c>
    </row>
    <row r="1904" spans="1:5">
      <c r="A1904" s="355"/>
      <c r="B1904" s="358"/>
      <c r="C1904" s="359"/>
      <c r="D1904" s="361"/>
      <c r="E1904" s="290" t="s">
        <v>1446</v>
      </c>
    </row>
    <row r="1905" spans="1:5">
      <c r="A1905" s="346" t="s">
        <v>2018</v>
      </c>
      <c r="B1905" s="348" t="s">
        <v>2391</v>
      </c>
      <c r="C1905" s="349"/>
      <c r="D1905" s="352" t="s">
        <v>58</v>
      </c>
      <c r="E1905" s="291" t="s">
        <v>1445</v>
      </c>
    </row>
    <row r="1906" spans="1:5">
      <c r="A1906" s="347"/>
      <c r="B1906" s="350"/>
      <c r="C1906" s="351"/>
      <c r="D1906" s="353"/>
      <c r="E1906" s="292" t="s">
        <v>1446</v>
      </c>
    </row>
    <row r="1907" spans="1:5">
      <c r="A1907" s="354" t="s">
        <v>2393</v>
      </c>
      <c r="B1907" s="356" t="s">
        <v>2391</v>
      </c>
      <c r="C1907" s="357"/>
      <c r="D1907" s="360" t="s">
        <v>58</v>
      </c>
      <c r="E1907" s="289" t="s">
        <v>1445</v>
      </c>
    </row>
    <row r="1908" spans="1:5">
      <c r="A1908" s="355"/>
      <c r="B1908" s="358"/>
      <c r="C1908" s="359"/>
      <c r="D1908" s="361"/>
      <c r="E1908" s="290" t="s">
        <v>1446</v>
      </c>
    </row>
    <row r="1909" spans="1:5">
      <c r="A1909" s="346" t="s">
        <v>2394</v>
      </c>
      <c r="B1909" s="348" t="s">
        <v>2391</v>
      </c>
      <c r="C1909" s="349"/>
      <c r="D1909" s="352" t="s">
        <v>58</v>
      </c>
      <c r="E1909" s="291" t="s">
        <v>1445</v>
      </c>
    </row>
    <row r="1910" spans="1:5">
      <c r="A1910" s="347"/>
      <c r="B1910" s="350"/>
      <c r="C1910" s="351"/>
      <c r="D1910" s="353"/>
      <c r="E1910" s="292" t="s">
        <v>1446</v>
      </c>
    </row>
    <row r="1911" spans="1:5">
      <c r="A1911" s="354" t="s">
        <v>2395</v>
      </c>
      <c r="B1911" s="356" t="s">
        <v>2396</v>
      </c>
      <c r="C1911" s="357"/>
      <c r="D1911" s="360" t="s">
        <v>58</v>
      </c>
      <c r="E1911" s="289" t="s">
        <v>1445</v>
      </c>
    </row>
    <row r="1912" spans="1:5">
      <c r="A1912" s="355"/>
      <c r="B1912" s="358"/>
      <c r="C1912" s="359"/>
      <c r="D1912" s="361"/>
      <c r="E1912" s="290" t="s">
        <v>1446</v>
      </c>
    </row>
    <row r="1913" spans="1:5">
      <c r="A1913" s="346" t="s">
        <v>2397</v>
      </c>
      <c r="B1913" s="348" t="s">
        <v>2396</v>
      </c>
      <c r="C1913" s="349"/>
      <c r="D1913" s="352" t="s">
        <v>58</v>
      </c>
      <c r="E1913" s="291" t="s">
        <v>1445</v>
      </c>
    </row>
    <row r="1914" spans="1:5">
      <c r="A1914" s="347"/>
      <c r="B1914" s="350"/>
      <c r="C1914" s="351"/>
      <c r="D1914" s="353"/>
      <c r="E1914" s="292" t="s">
        <v>1446</v>
      </c>
    </row>
    <row r="1915" spans="1:5">
      <c r="A1915" s="354" t="s">
        <v>2398</v>
      </c>
      <c r="B1915" s="356" t="s">
        <v>2396</v>
      </c>
      <c r="C1915" s="357"/>
      <c r="D1915" s="360" t="s">
        <v>58</v>
      </c>
      <c r="E1915" s="289" t="s">
        <v>1445</v>
      </c>
    </row>
    <row r="1916" spans="1:5">
      <c r="A1916" s="355"/>
      <c r="B1916" s="358"/>
      <c r="C1916" s="359"/>
      <c r="D1916" s="361"/>
      <c r="E1916" s="290" t="s">
        <v>1446</v>
      </c>
    </row>
    <row r="1917" spans="1:5">
      <c r="A1917" s="346" t="s">
        <v>1746</v>
      </c>
      <c r="B1917" s="348" t="s">
        <v>2396</v>
      </c>
      <c r="C1917" s="349"/>
      <c r="D1917" s="352" t="s">
        <v>58</v>
      </c>
      <c r="E1917" s="291" t="s">
        <v>1445</v>
      </c>
    </row>
    <row r="1918" spans="1:5">
      <c r="A1918" s="347"/>
      <c r="B1918" s="350"/>
      <c r="C1918" s="351"/>
      <c r="D1918" s="353"/>
      <c r="E1918" s="292" t="s">
        <v>1446</v>
      </c>
    </row>
    <row r="1919" spans="1:5">
      <c r="A1919" s="354" t="s">
        <v>2399</v>
      </c>
      <c r="B1919" s="356" t="s">
        <v>2400</v>
      </c>
      <c r="C1919" s="357"/>
      <c r="D1919" s="360" t="s">
        <v>58</v>
      </c>
      <c r="E1919" s="289" t="s">
        <v>1445</v>
      </c>
    </row>
    <row r="1920" spans="1:5">
      <c r="A1920" s="355"/>
      <c r="B1920" s="358"/>
      <c r="C1920" s="359"/>
      <c r="D1920" s="361"/>
      <c r="E1920" s="290" t="s">
        <v>1446</v>
      </c>
    </row>
    <row r="1921" spans="1:5">
      <c r="A1921" s="346" t="s">
        <v>2401</v>
      </c>
      <c r="B1921" s="348" t="s">
        <v>2400</v>
      </c>
      <c r="C1921" s="349"/>
      <c r="D1921" s="352" t="s">
        <v>58</v>
      </c>
      <c r="E1921" s="291" t="s">
        <v>1445</v>
      </c>
    </row>
    <row r="1922" spans="1:5">
      <c r="A1922" s="347"/>
      <c r="B1922" s="350"/>
      <c r="C1922" s="351"/>
      <c r="D1922" s="353"/>
      <c r="E1922" s="292" t="s">
        <v>1446</v>
      </c>
    </row>
    <row r="1923" spans="1:5">
      <c r="A1923" s="354" t="s">
        <v>2402</v>
      </c>
      <c r="B1923" s="356" t="s">
        <v>2400</v>
      </c>
      <c r="C1923" s="357"/>
      <c r="D1923" s="360" t="s">
        <v>58</v>
      </c>
      <c r="E1923" s="289" t="s">
        <v>1445</v>
      </c>
    </row>
    <row r="1924" spans="1:5">
      <c r="A1924" s="355"/>
      <c r="B1924" s="358"/>
      <c r="C1924" s="359"/>
      <c r="D1924" s="361"/>
      <c r="E1924" s="290" t="s">
        <v>1446</v>
      </c>
    </row>
    <row r="1925" spans="1:5">
      <c r="A1925" s="346" t="s">
        <v>2403</v>
      </c>
      <c r="B1925" s="348" t="s">
        <v>2400</v>
      </c>
      <c r="C1925" s="349"/>
      <c r="D1925" s="352" t="s">
        <v>58</v>
      </c>
      <c r="E1925" s="291" t="s">
        <v>1445</v>
      </c>
    </row>
    <row r="1926" spans="1:5">
      <c r="A1926" s="347"/>
      <c r="B1926" s="350"/>
      <c r="C1926" s="351"/>
      <c r="D1926" s="353"/>
      <c r="E1926" s="292" t="s">
        <v>1446</v>
      </c>
    </row>
    <row r="1927" spans="1:5">
      <c r="A1927" s="354" t="s">
        <v>2404</v>
      </c>
      <c r="B1927" s="356" t="s">
        <v>2400</v>
      </c>
      <c r="C1927" s="357"/>
      <c r="D1927" s="360" t="s">
        <v>58</v>
      </c>
      <c r="E1927" s="289" t="s">
        <v>1445</v>
      </c>
    </row>
    <row r="1928" spans="1:5">
      <c r="A1928" s="355"/>
      <c r="B1928" s="358"/>
      <c r="C1928" s="359"/>
      <c r="D1928" s="361"/>
      <c r="E1928" s="290" t="s">
        <v>1446</v>
      </c>
    </row>
    <row r="1929" spans="1:5">
      <c r="A1929" s="346" t="s">
        <v>2405</v>
      </c>
      <c r="B1929" s="348" t="s">
        <v>2400</v>
      </c>
      <c r="C1929" s="349"/>
      <c r="D1929" s="352" t="s">
        <v>58</v>
      </c>
      <c r="E1929" s="291" t="s">
        <v>1445</v>
      </c>
    </row>
    <row r="1930" spans="1:5">
      <c r="A1930" s="347"/>
      <c r="B1930" s="350"/>
      <c r="C1930" s="351"/>
      <c r="D1930" s="353"/>
      <c r="E1930" s="292" t="s">
        <v>1446</v>
      </c>
    </row>
    <row r="1931" spans="1:5">
      <c r="A1931" s="354" t="s">
        <v>2406</v>
      </c>
      <c r="B1931" s="356" t="s">
        <v>2400</v>
      </c>
      <c r="C1931" s="357"/>
      <c r="D1931" s="360" t="s">
        <v>58</v>
      </c>
      <c r="E1931" s="289" t="s">
        <v>1445</v>
      </c>
    </row>
    <row r="1932" spans="1:5">
      <c r="A1932" s="355"/>
      <c r="B1932" s="358"/>
      <c r="C1932" s="359"/>
      <c r="D1932" s="361"/>
      <c r="E1932" s="290" t="s">
        <v>1446</v>
      </c>
    </row>
    <row r="1933" spans="1:5">
      <c r="A1933" s="346" t="s">
        <v>2407</v>
      </c>
      <c r="B1933" s="348" t="s">
        <v>2408</v>
      </c>
      <c r="C1933" s="349"/>
      <c r="D1933" s="352" t="s">
        <v>58</v>
      </c>
      <c r="E1933" s="291" t="s">
        <v>1445</v>
      </c>
    </row>
    <row r="1934" spans="1:5">
      <c r="A1934" s="347"/>
      <c r="B1934" s="350"/>
      <c r="C1934" s="351"/>
      <c r="D1934" s="353"/>
      <c r="E1934" s="292" t="s">
        <v>1446</v>
      </c>
    </row>
    <row r="1935" spans="1:5">
      <c r="A1935" s="354" t="s">
        <v>2409</v>
      </c>
      <c r="B1935" s="356" t="s">
        <v>2408</v>
      </c>
      <c r="C1935" s="357"/>
      <c r="D1935" s="360" t="s">
        <v>58</v>
      </c>
      <c r="E1935" s="289" t="s">
        <v>1445</v>
      </c>
    </row>
    <row r="1936" spans="1:5">
      <c r="A1936" s="355"/>
      <c r="B1936" s="358"/>
      <c r="C1936" s="359"/>
      <c r="D1936" s="361"/>
      <c r="E1936" s="290" t="s">
        <v>1446</v>
      </c>
    </row>
    <row r="1937" spans="1:5">
      <c r="A1937" s="346" t="s">
        <v>2410</v>
      </c>
      <c r="B1937" s="348" t="s">
        <v>2408</v>
      </c>
      <c r="C1937" s="349"/>
      <c r="D1937" s="352" t="s">
        <v>58</v>
      </c>
      <c r="E1937" s="291" t="s">
        <v>1445</v>
      </c>
    </row>
    <row r="1938" spans="1:5">
      <c r="A1938" s="347"/>
      <c r="B1938" s="350"/>
      <c r="C1938" s="351"/>
      <c r="D1938" s="353"/>
      <c r="E1938" s="292" t="s">
        <v>1446</v>
      </c>
    </row>
    <row r="1939" spans="1:5">
      <c r="A1939" s="354" t="s">
        <v>2411</v>
      </c>
      <c r="B1939" s="356" t="s">
        <v>2412</v>
      </c>
      <c r="C1939" s="357"/>
      <c r="D1939" s="360" t="s">
        <v>58</v>
      </c>
      <c r="E1939" s="289" t="s">
        <v>1445</v>
      </c>
    </row>
    <row r="1940" spans="1:5">
      <c r="A1940" s="355"/>
      <c r="B1940" s="358"/>
      <c r="C1940" s="359"/>
      <c r="D1940" s="361"/>
      <c r="E1940" s="290" t="s">
        <v>1446</v>
      </c>
    </row>
    <row r="1941" spans="1:5">
      <c r="A1941" s="346" t="s">
        <v>2413</v>
      </c>
      <c r="B1941" s="348" t="s">
        <v>2412</v>
      </c>
      <c r="C1941" s="349"/>
      <c r="D1941" s="352" t="s">
        <v>58</v>
      </c>
      <c r="E1941" s="291" t="s">
        <v>1445</v>
      </c>
    </row>
    <row r="1942" spans="1:5">
      <c r="A1942" s="347"/>
      <c r="B1942" s="350"/>
      <c r="C1942" s="351"/>
      <c r="D1942" s="353"/>
      <c r="E1942" s="292" t="s">
        <v>1446</v>
      </c>
    </row>
    <row r="1943" spans="1:5">
      <c r="A1943" s="354" t="s">
        <v>2414</v>
      </c>
      <c r="B1943" s="356" t="s">
        <v>2412</v>
      </c>
      <c r="C1943" s="357"/>
      <c r="D1943" s="360" t="s">
        <v>58</v>
      </c>
      <c r="E1943" s="289" t="s">
        <v>1445</v>
      </c>
    </row>
    <row r="1944" spans="1:5">
      <c r="A1944" s="355"/>
      <c r="B1944" s="358"/>
      <c r="C1944" s="359"/>
      <c r="D1944" s="361"/>
      <c r="E1944" s="290" t="s">
        <v>1446</v>
      </c>
    </row>
    <row r="1945" spans="1:5">
      <c r="A1945" s="346" t="s">
        <v>2415</v>
      </c>
      <c r="B1945" s="348" t="s">
        <v>2412</v>
      </c>
      <c r="C1945" s="349"/>
      <c r="D1945" s="352" t="s">
        <v>58</v>
      </c>
      <c r="E1945" s="291" t="s">
        <v>1445</v>
      </c>
    </row>
    <row r="1946" spans="1:5">
      <c r="A1946" s="347"/>
      <c r="B1946" s="350"/>
      <c r="C1946" s="351"/>
      <c r="D1946" s="353"/>
      <c r="E1946" s="292" t="s">
        <v>1446</v>
      </c>
    </row>
    <row r="1947" spans="1:5">
      <c r="A1947" s="354" t="s">
        <v>2222</v>
      </c>
      <c r="B1947" s="356"/>
      <c r="C1947" s="357"/>
      <c r="D1947" s="360" t="s">
        <v>58</v>
      </c>
      <c r="E1947" s="289" t="s">
        <v>1445</v>
      </c>
    </row>
    <row r="1948" spans="1:5">
      <c r="A1948" s="355"/>
      <c r="B1948" s="358"/>
      <c r="C1948" s="359"/>
      <c r="D1948" s="361"/>
      <c r="E1948" s="290" t="s">
        <v>1446</v>
      </c>
    </row>
    <row r="1949" spans="1:5">
      <c r="A1949" s="346" t="s">
        <v>2247</v>
      </c>
      <c r="B1949" s="348"/>
      <c r="C1949" s="349"/>
      <c r="D1949" s="352" t="s">
        <v>58</v>
      </c>
      <c r="E1949" s="291" t="s">
        <v>1445</v>
      </c>
    </row>
    <row r="1950" spans="1:5">
      <c r="A1950" s="347"/>
      <c r="B1950" s="350"/>
      <c r="C1950" s="351"/>
      <c r="D1950" s="353"/>
      <c r="E1950" s="292" t="s">
        <v>1446</v>
      </c>
    </row>
    <row r="1951" spans="1:5">
      <c r="A1951" s="354" t="s">
        <v>2255</v>
      </c>
      <c r="B1951" s="356"/>
      <c r="C1951" s="357"/>
      <c r="D1951" s="360" t="s">
        <v>58</v>
      </c>
      <c r="E1951" s="289" t="s">
        <v>1445</v>
      </c>
    </row>
    <row r="1952" spans="1:5">
      <c r="A1952" s="355"/>
      <c r="B1952" s="358"/>
      <c r="C1952" s="359"/>
      <c r="D1952" s="361"/>
      <c r="E1952" s="290" t="s">
        <v>1446</v>
      </c>
    </row>
    <row r="1953" spans="1:5">
      <c r="A1953" s="346" t="s">
        <v>2264</v>
      </c>
      <c r="B1953" s="348"/>
      <c r="C1953" s="349"/>
      <c r="D1953" s="352" t="s">
        <v>58</v>
      </c>
      <c r="E1953" s="291" t="s">
        <v>1445</v>
      </c>
    </row>
    <row r="1954" spans="1:5">
      <c r="A1954" s="347"/>
      <c r="B1954" s="350"/>
      <c r="C1954" s="351"/>
      <c r="D1954" s="353"/>
      <c r="E1954" s="292" t="s">
        <v>1446</v>
      </c>
    </row>
    <row r="1955" spans="1:5">
      <c r="A1955" s="354" t="s">
        <v>2416</v>
      </c>
      <c r="B1955" s="356"/>
      <c r="C1955" s="357"/>
      <c r="D1955" s="360" t="s">
        <v>58</v>
      </c>
      <c r="E1955" s="289" t="s">
        <v>1445</v>
      </c>
    </row>
    <row r="1956" spans="1:5">
      <c r="A1956" s="355"/>
      <c r="B1956" s="358"/>
      <c r="C1956" s="359"/>
      <c r="D1956" s="361"/>
      <c r="E1956" s="290" t="s">
        <v>1446</v>
      </c>
    </row>
    <row r="1957" spans="1:5">
      <c r="A1957" s="346" t="s">
        <v>2286</v>
      </c>
      <c r="B1957" s="348"/>
      <c r="C1957" s="349"/>
      <c r="D1957" s="352" t="s">
        <v>58</v>
      </c>
      <c r="E1957" s="291" t="s">
        <v>1445</v>
      </c>
    </row>
    <row r="1958" spans="1:5">
      <c r="A1958" s="347"/>
      <c r="B1958" s="350"/>
      <c r="C1958" s="351"/>
      <c r="D1958" s="353"/>
      <c r="E1958" s="292" t="s">
        <v>1446</v>
      </c>
    </row>
    <row r="1959" spans="1:5">
      <c r="A1959" s="354" t="s">
        <v>2294</v>
      </c>
      <c r="B1959" s="356"/>
      <c r="C1959" s="357"/>
      <c r="D1959" s="360" t="s">
        <v>58</v>
      </c>
      <c r="E1959" s="289" t="s">
        <v>1445</v>
      </c>
    </row>
    <row r="1960" spans="1:5">
      <c r="A1960" s="355"/>
      <c r="B1960" s="358"/>
      <c r="C1960" s="359"/>
      <c r="D1960" s="361"/>
      <c r="E1960" s="290" t="s">
        <v>1446</v>
      </c>
    </row>
    <row r="1961" spans="1:5">
      <c r="A1961" s="346" t="s">
        <v>2308</v>
      </c>
      <c r="B1961" s="348"/>
      <c r="C1961" s="349"/>
      <c r="D1961" s="352" t="s">
        <v>58</v>
      </c>
      <c r="E1961" s="291" t="s">
        <v>1445</v>
      </c>
    </row>
    <row r="1962" spans="1:5">
      <c r="A1962" s="347"/>
      <c r="B1962" s="350"/>
      <c r="C1962" s="351"/>
      <c r="D1962" s="353"/>
      <c r="E1962" s="292" t="s">
        <v>1446</v>
      </c>
    </row>
    <row r="1963" spans="1:5">
      <c r="A1963" s="354" t="s">
        <v>2314</v>
      </c>
      <c r="B1963" s="356"/>
      <c r="C1963" s="357"/>
      <c r="D1963" s="360" t="s">
        <v>58</v>
      </c>
      <c r="E1963" s="289" t="s">
        <v>1445</v>
      </c>
    </row>
    <row r="1964" spans="1:5">
      <c r="A1964" s="355"/>
      <c r="B1964" s="358"/>
      <c r="C1964" s="359"/>
      <c r="D1964" s="361"/>
      <c r="E1964" s="290" t="s">
        <v>1446</v>
      </c>
    </row>
    <row r="1965" spans="1:5">
      <c r="A1965" s="346" t="s">
        <v>2319</v>
      </c>
      <c r="B1965" s="348"/>
      <c r="C1965" s="349"/>
      <c r="D1965" s="352" t="s">
        <v>58</v>
      </c>
      <c r="E1965" s="291" t="s">
        <v>1445</v>
      </c>
    </row>
    <row r="1966" spans="1:5">
      <c r="A1966" s="347"/>
      <c r="B1966" s="350"/>
      <c r="C1966" s="351"/>
      <c r="D1966" s="353"/>
      <c r="E1966" s="292" t="s">
        <v>1446</v>
      </c>
    </row>
    <row r="1967" spans="1:5">
      <c r="A1967" s="354" t="s">
        <v>2329</v>
      </c>
      <c r="B1967" s="356"/>
      <c r="C1967" s="357"/>
      <c r="D1967" s="360" t="s">
        <v>58</v>
      </c>
      <c r="E1967" s="289" t="s">
        <v>1445</v>
      </c>
    </row>
    <row r="1968" spans="1:5">
      <c r="A1968" s="355"/>
      <c r="B1968" s="358"/>
      <c r="C1968" s="359"/>
      <c r="D1968" s="361"/>
      <c r="E1968" s="290" t="s">
        <v>1446</v>
      </c>
    </row>
    <row r="1969" spans="1:5">
      <c r="A1969" s="346" t="s">
        <v>2354</v>
      </c>
      <c r="B1969" s="348"/>
      <c r="C1969" s="349"/>
      <c r="D1969" s="352" t="s">
        <v>58</v>
      </c>
      <c r="E1969" s="291" t="s">
        <v>1445</v>
      </c>
    </row>
    <row r="1970" spans="1:5">
      <c r="A1970" s="347"/>
      <c r="B1970" s="350"/>
      <c r="C1970" s="351"/>
      <c r="D1970" s="353"/>
      <c r="E1970" s="292" t="s">
        <v>1446</v>
      </c>
    </row>
    <row r="1971" spans="1:5">
      <c r="A1971" s="354" t="s">
        <v>2372</v>
      </c>
      <c r="B1971" s="356"/>
      <c r="C1971" s="357"/>
      <c r="D1971" s="360" t="s">
        <v>58</v>
      </c>
      <c r="E1971" s="289" t="s">
        <v>1445</v>
      </c>
    </row>
    <row r="1972" spans="1:5">
      <c r="A1972" s="355"/>
      <c r="B1972" s="358"/>
      <c r="C1972" s="359"/>
      <c r="D1972" s="361"/>
      <c r="E1972" s="290" t="s">
        <v>1446</v>
      </c>
    </row>
    <row r="1973" spans="1:5">
      <c r="A1973" s="346" t="s">
        <v>2378</v>
      </c>
      <c r="B1973" s="348"/>
      <c r="C1973" s="349"/>
      <c r="D1973" s="352" t="s">
        <v>58</v>
      </c>
      <c r="E1973" s="291" t="s">
        <v>1445</v>
      </c>
    </row>
    <row r="1974" spans="1:5">
      <c r="A1974" s="347"/>
      <c r="B1974" s="350"/>
      <c r="C1974" s="351"/>
      <c r="D1974" s="353"/>
      <c r="E1974" s="292" t="s">
        <v>1446</v>
      </c>
    </row>
    <row r="1975" spans="1:5">
      <c r="A1975" s="354" t="s">
        <v>2391</v>
      </c>
      <c r="B1975" s="356"/>
      <c r="C1975" s="357"/>
      <c r="D1975" s="360" t="s">
        <v>58</v>
      </c>
      <c r="E1975" s="289" t="s">
        <v>1445</v>
      </c>
    </row>
    <row r="1976" spans="1:5">
      <c r="A1976" s="355"/>
      <c r="B1976" s="358"/>
      <c r="C1976" s="359"/>
      <c r="D1976" s="361"/>
      <c r="E1976" s="290" t="s">
        <v>1446</v>
      </c>
    </row>
    <row r="1977" spans="1:5">
      <c r="A1977" s="346" t="s">
        <v>2396</v>
      </c>
      <c r="B1977" s="348"/>
      <c r="C1977" s="349"/>
      <c r="D1977" s="352" t="s">
        <v>58</v>
      </c>
      <c r="E1977" s="291" t="s">
        <v>1445</v>
      </c>
    </row>
    <row r="1978" spans="1:5">
      <c r="A1978" s="347"/>
      <c r="B1978" s="350"/>
      <c r="C1978" s="351"/>
      <c r="D1978" s="353"/>
      <c r="E1978" s="292" t="s">
        <v>1446</v>
      </c>
    </row>
    <row r="1979" spans="1:5">
      <c r="A1979" s="354" t="s">
        <v>2400</v>
      </c>
      <c r="B1979" s="356"/>
      <c r="C1979" s="357"/>
      <c r="D1979" s="360" t="s">
        <v>58</v>
      </c>
      <c r="E1979" s="289" t="s">
        <v>1445</v>
      </c>
    </row>
    <row r="1980" spans="1:5">
      <c r="A1980" s="355"/>
      <c r="B1980" s="358"/>
      <c r="C1980" s="359"/>
      <c r="D1980" s="361"/>
      <c r="E1980" s="290" t="s">
        <v>1446</v>
      </c>
    </row>
    <row r="1981" spans="1:5">
      <c r="A1981" s="346" t="s">
        <v>2408</v>
      </c>
      <c r="B1981" s="348"/>
      <c r="C1981" s="349"/>
      <c r="D1981" s="352" t="s">
        <v>58</v>
      </c>
      <c r="E1981" s="291" t="s">
        <v>1445</v>
      </c>
    </row>
    <row r="1982" spans="1:5">
      <c r="A1982" s="347"/>
      <c r="B1982" s="350"/>
      <c r="C1982" s="351"/>
      <c r="D1982" s="353"/>
      <c r="E1982" s="292" t="s">
        <v>1446</v>
      </c>
    </row>
    <row r="1983" spans="1:5">
      <c r="A1983" s="354" t="s">
        <v>2338</v>
      </c>
      <c r="B1983" s="356"/>
      <c r="C1983" s="357"/>
      <c r="D1983" s="360" t="s">
        <v>58</v>
      </c>
      <c r="E1983" s="289" t="s">
        <v>1445</v>
      </c>
    </row>
    <row r="1984" spans="1:5">
      <c r="A1984" s="355"/>
      <c r="B1984" s="358"/>
      <c r="C1984" s="359"/>
      <c r="D1984" s="361"/>
      <c r="E1984" s="290" t="s">
        <v>1446</v>
      </c>
    </row>
    <row r="1985" spans="1:5">
      <c r="A1985" s="346" t="s">
        <v>2417</v>
      </c>
      <c r="B1985" s="348" t="s">
        <v>2222</v>
      </c>
      <c r="C1985" s="349"/>
      <c r="D1985" s="352" t="s">
        <v>58</v>
      </c>
      <c r="E1985" s="291" t="s">
        <v>1445</v>
      </c>
    </row>
    <row r="1986" spans="1:5">
      <c r="A1986" s="347"/>
      <c r="B1986" s="350"/>
      <c r="C1986" s="351"/>
      <c r="D1986" s="353"/>
      <c r="E1986" s="292" t="s">
        <v>1446</v>
      </c>
    </row>
    <row r="1987" spans="1:5">
      <c r="A1987" s="354" t="s">
        <v>2418</v>
      </c>
      <c r="B1987" s="356" t="s">
        <v>2222</v>
      </c>
      <c r="C1987" s="357"/>
      <c r="D1987" s="360" t="s">
        <v>58</v>
      </c>
      <c r="E1987" s="289" t="s">
        <v>1445</v>
      </c>
    </row>
    <row r="1988" spans="1:5">
      <c r="A1988" s="355"/>
      <c r="B1988" s="358"/>
      <c r="C1988" s="359"/>
      <c r="D1988" s="361"/>
      <c r="E1988" s="290" t="s">
        <v>1446</v>
      </c>
    </row>
    <row r="1989" spans="1:5">
      <c r="A1989" s="346" t="s">
        <v>2419</v>
      </c>
      <c r="B1989" s="348" t="s">
        <v>2222</v>
      </c>
      <c r="C1989" s="349"/>
      <c r="D1989" s="352" t="s">
        <v>58</v>
      </c>
      <c r="E1989" s="291" t="s">
        <v>1445</v>
      </c>
    </row>
    <row r="1990" spans="1:5">
      <c r="A1990" s="347"/>
      <c r="B1990" s="350"/>
      <c r="C1990" s="351"/>
      <c r="D1990" s="353"/>
      <c r="E1990" s="292" t="s">
        <v>1446</v>
      </c>
    </row>
    <row r="1991" spans="1:5">
      <c r="A1991" s="354" t="s">
        <v>2420</v>
      </c>
      <c r="B1991" s="356" t="s">
        <v>2247</v>
      </c>
      <c r="C1991" s="357"/>
      <c r="D1991" s="360" t="s">
        <v>58</v>
      </c>
      <c r="E1991" s="289" t="s">
        <v>1445</v>
      </c>
    </row>
    <row r="1992" spans="1:5">
      <c r="A1992" s="355"/>
      <c r="B1992" s="358"/>
      <c r="C1992" s="359"/>
      <c r="D1992" s="361"/>
      <c r="E1992" s="290" t="s">
        <v>1446</v>
      </c>
    </row>
    <row r="1993" spans="1:5">
      <c r="A1993" s="346" t="s">
        <v>2421</v>
      </c>
      <c r="B1993" s="348" t="s">
        <v>2247</v>
      </c>
      <c r="C1993" s="349"/>
      <c r="D1993" s="352" t="s">
        <v>58</v>
      </c>
      <c r="E1993" s="291" t="s">
        <v>1445</v>
      </c>
    </row>
    <row r="1994" spans="1:5">
      <c r="A1994" s="347"/>
      <c r="B1994" s="350"/>
      <c r="C1994" s="351"/>
      <c r="D1994" s="353"/>
      <c r="E1994" s="292" t="s">
        <v>1446</v>
      </c>
    </row>
    <row r="1995" spans="1:5">
      <c r="A1995" s="354" t="s">
        <v>1790</v>
      </c>
      <c r="B1995" s="356" t="s">
        <v>2255</v>
      </c>
      <c r="C1995" s="357"/>
      <c r="D1995" s="360" t="s">
        <v>58</v>
      </c>
      <c r="E1995" s="289" t="s">
        <v>1445</v>
      </c>
    </row>
    <row r="1996" spans="1:5">
      <c r="A1996" s="355"/>
      <c r="B1996" s="358"/>
      <c r="C1996" s="359"/>
      <c r="D1996" s="361"/>
      <c r="E1996" s="290" t="s">
        <v>1446</v>
      </c>
    </row>
    <row r="1997" spans="1:5">
      <c r="A1997" s="346" t="s">
        <v>2422</v>
      </c>
      <c r="B1997" s="348" t="s">
        <v>2255</v>
      </c>
      <c r="C1997" s="349"/>
      <c r="D1997" s="352" t="s">
        <v>58</v>
      </c>
      <c r="E1997" s="291" t="s">
        <v>1445</v>
      </c>
    </row>
    <row r="1998" spans="1:5">
      <c r="A1998" s="347"/>
      <c r="B1998" s="350"/>
      <c r="C1998" s="351"/>
      <c r="D1998" s="353"/>
      <c r="E1998" s="292" t="s">
        <v>1446</v>
      </c>
    </row>
    <row r="1999" spans="1:5">
      <c r="A1999" s="354" t="s">
        <v>2423</v>
      </c>
      <c r="B1999" s="356" t="s">
        <v>2255</v>
      </c>
      <c r="C1999" s="357"/>
      <c r="D1999" s="360" t="s">
        <v>58</v>
      </c>
      <c r="E1999" s="289" t="s">
        <v>1445</v>
      </c>
    </row>
    <row r="2000" spans="1:5">
      <c r="A2000" s="355"/>
      <c r="B2000" s="358"/>
      <c r="C2000" s="359"/>
      <c r="D2000" s="361"/>
      <c r="E2000" s="290" t="s">
        <v>1446</v>
      </c>
    </row>
    <row r="2001" spans="1:5">
      <c r="A2001" s="346" t="s">
        <v>2424</v>
      </c>
      <c r="B2001" s="348" t="s">
        <v>2286</v>
      </c>
      <c r="C2001" s="349"/>
      <c r="D2001" s="352" t="s">
        <v>58</v>
      </c>
      <c r="E2001" s="291" t="s">
        <v>1445</v>
      </c>
    </row>
    <row r="2002" spans="1:5">
      <c r="A2002" s="347"/>
      <c r="B2002" s="350"/>
      <c r="C2002" s="351"/>
      <c r="D2002" s="353"/>
      <c r="E2002" s="292" t="s">
        <v>1446</v>
      </c>
    </row>
    <row r="2003" spans="1:5">
      <c r="A2003" s="354" t="s">
        <v>2425</v>
      </c>
      <c r="B2003" s="356" t="s">
        <v>2294</v>
      </c>
      <c r="C2003" s="357"/>
      <c r="D2003" s="360" t="s">
        <v>58</v>
      </c>
      <c r="E2003" s="289" t="s">
        <v>1445</v>
      </c>
    </row>
    <row r="2004" spans="1:5">
      <c r="A2004" s="355"/>
      <c r="B2004" s="358"/>
      <c r="C2004" s="359"/>
      <c r="D2004" s="361"/>
      <c r="E2004" s="290" t="s">
        <v>1446</v>
      </c>
    </row>
    <row r="2005" spans="1:5">
      <c r="A2005" s="346" t="s">
        <v>2426</v>
      </c>
      <c r="B2005" s="348" t="s">
        <v>2308</v>
      </c>
      <c r="C2005" s="349"/>
      <c r="D2005" s="352" t="s">
        <v>58</v>
      </c>
      <c r="E2005" s="291" t="s">
        <v>1445</v>
      </c>
    </row>
    <row r="2006" spans="1:5">
      <c r="A2006" s="347"/>
      <c r="B2006" s="350"/>
      <c r="C2006" s="351"/>
      <c r="D2006" s="353"/>
      <c r="E2006" s="292" t="s">
        <v>1446</v>
      </c>
    </row>
    <row r="2007" spans="1:5">
      <c r="A2007" s="354" t="s">
        <v>2427</v>
      </c>
      <c r="B2007" s="356" t="s">
        <v>2319</v>
      </c>
      <c r="C2007" s="357"/>
      <c r="D2007" s="360" t="s">
        <v>58</v>
      </c>
      <c r="E2007" s="289" t="s">
        <v>1445</v>
      </c>
    </row>
    <row r="2008" spans="1:5">
      <c r="A2008" s="355"/>
      <c r="B2008" s="358"/>
      <c r="C2008" s="359"/>
      <c r="D2008" s="361"/>
      <c r="E2008" s="290" t="s">
        <v>1446</v>
      </c>
    </row>
    <row r="2009" spans="1:5">
      <c r="A2009" s="346" t="s">
        <v>2428</v>
      </c>
      <c r="B2009" s="348" t="s">
        <v>2319</v>
      </c>
      <c r="C2009" s="349"/>
      <c r="D2009" s="352" t="s">
        <v>58</v>
      </c>
      <c r="E2009" s="291" t="s">
        <v>1445</v>
      </c>
    </row>
    <row r="2010" spans="1:5">
      <c r="A2010" s="347"/>
      <c r="B2010" s="350"/>
      <c r="C2010" s="351"/>
      <c r="D2010" s="353"/>
      <c r="E2010" s="292" t="s">
        <v>1446</v>
      </c>
    </row>
    <row r="2011" spans="1:5">
      <c r="A2011" s="354" t="s">
        <v>2429</v>
      </c>
      <c r="B2011" s="356" t="s">
        <v>2329</v>
      </c>
      <c r="C2011" s="357"/>
      <c r="D2011" s="360" t="s">
        <v>58</v>
      </c>
      <c r="E2011" s="289" t="s">
        <v>1445</v>
      </c>
    </row>
    <row r="2012" spans="1:5">
      <c r="A2012" s="355"/>
      <c r="B2012" s="358"/>
      <c r="C2012" s="359"/>
      <c r="D2012" s="361"/>
      <c r="E2012" s="290" t="s">
        <v>1446</v>
      </c>
    </row>
    <row r="2013" spans="1:5">
      <c r="A2013" s="346" t="s">
        <v>2430</v>
      </c>
      <c r="B2013" s="348" t="s">
        <v>2329</v>
      </c>
      <c r="C2013" s="349"/>
      <c r="D2013" s="352" t="s">
        <v>58</v>
      </c>
      <c r="E2013" s="291" t="s">
        <v>1445</v>
      </c>
    </row>
    <row r="2014" spans="1:5">
      <c r="A2014" s="347"/>
      <c r="B2014" s="350"/>
      <c r="C2014" s="351"/>
      <c r="D2014" s="353"/>
      <c r="E2014" s="292" t="s">
        <v>1446</v>
      </c>
    </row>
    <row r="2015" spans="1:5">
      <c r="A2015" s="354" t="s">
        <v>2431</v>
      </c>
      <c r="B2015" s="356" t="s">
        <v>2372</v>
      </c>
      <c r="C2015" s="357"/>
      <c r="D2015" s="360" t="s">
        <v>58</v>
      </c>
      <c r="E2015" s="289" t="s">
        <v>1445</v>
      </c>
    </row>
    <row r="2016" spans="1:5">
      <c r="A2016" s="355"/>
      <c r="B2016" s="358"/>
      <c r="C2016" s="359"/>
      <c r="D2016" s="361"/>
      <c r="E2016" s="290" t="s">
        <v>1446</v>
      </c>
    </row>
    <row r="2017" spans="1:5">
      <c r="A2017" s="346" t="s">
        <v>2432</v>
      </c>
      <c r="B2017" s="348" t="s">
        <v>2400</v>
      </c>
      <c r="C2017" s="349"/>
      <c r="D2017" s="352" t="s">
        <v>58</v>
      </c>
      <c r="E2017" s="291" t="s">
        <v>1445</v>
      </c>
    </row>
    <row r="2018" spans="1:5">
      <c r="A2018" s="347"/>
      <c r="B2018" s="350"/>
      <c r="C2018" s="351"/>
      <c r="D2018" s="353"/>
      <c r="E2018" s="292" t="s">
        <v>1446</v>
      </c>
    </row>
    <row r="2019" spans="1:5">
      <c r="A2019" s="285" t="s">
        <v>2433</v>
      </c>
      <c r="B2019" s="337"/>
      <c r="C2019" s="338"/>
      <c r="D2019" s="276" t="s">
        <v>58</v>
      </c>
      <c r="E2019" s="286"/>
    </row>
    <row r="2020" spans="1:5">
      <c r="A2020" s="346" t="s">
        <v>2434</v>
      </c>
      <c r="B2020" s="348" t="s">
        <v>2354</v>
      </c>
      <c r="C2020" s="349"/>
      <c r="D2020" s="352" t="s">
        <v>58</v>
      </c>
      <c r="E2020" s="291" t="s">
        <v>1445</v>
      </c>
    </row>
    <row r="2021" spans="1:5">
      <c r="A2021" s="347"/>
      <c r="B2021" s="350"/>
      <c r="C2021" s="351"/>
      <c r="D2021" s="353"/>
      <c r="E2021" s="292" t="s">
        <v>1446</v>
      </c>
    </row>
    <row r="2022" spans="1:5">
      <c r="A2022" s="354" t="s">
        <v>2435</v>
      </c>
      <c r="B2022" s="356" t="s">
        <v>2378</v>
      </c>
      <c r="C2022" s="357"/>
      <c r="D2022" s="360" t="s">
        <v>58</v>
      </c>
      <c r="E2022" s="289" t="s">
        <v>1445</v>
      </c>
    </row>
    <row r="2023" spans="1:5">
      <c r="A2023" s="355"/>
      <c r="B2023" s="358"/>
      <c r="C2023" s="359"/>
      <c r="D2023" s="361"/>
      <c r="E2023" s="290" t="s">
        <v>1446</v>
      </c>
    </row>
    <row r="2024" spans="1:5">
      <c r="A2024" s="346" t="s">
        <v>2436</v>
      </c>
      <c r="B2024" s="348" t="s">
        <v>2408</v>
      </c>
      <c r="C2024" s="349"/>
      <c r="D2024" s="352" t="s">
        <v>58</v>
      </c>
      <c r="E2024" s="291" t="s">
        <v>1445</v>
      </c>
    </row>
    <row r="2025" spans="1:5">
      <c r="A2025" s="347"/>
      <c r="B2025" s="350"/>
      <c r="C2025" s="351"/>
      <c r="D2025" s="353"/>
      <c r="E2025" s="292" t="s">
        <v>1446</v>
      </c>
    </row>
    <row r="2026" spans="1:5">
      <c r="A2026" s="354" t="s">
        <v>2437</v>
      </c>
      <c r="B2026" s="356" t="s">
        <v>2412</v>
      </c>
      <c r="C2026" s="357"/>
      <c r="D2026" s="360" t="s">
        <v>58</v>
      </c>
      <c r="E2026" s="289" t="s">
        <v>1445</v>
      </c>
    </row>
    <row r="2027" spans="1:5">
      <c r="A2027" s="355"/>
      <c r="B2027" s="358"/>
      <c r="C2027" s="359"/>
      <c r="D2027" s="361"/>
      <c r="E2027" s="290" t="s">
        <v>1446</v>
      </c>
    </row>
    <row r="2028" spans="1:5">
      <c r="A2028" s="346" t="s">
        <v>2438</v>
      </c>
      <c r="B2028" s="348" t="s">
        <v>2354</v>
      </c>
      <c r="C2028" s="349"/>
      <c r="D2028" s="352" t="s">
        <v>58</v>
      </c>
      <c r="E2028" s="291" t="s">
        <v>1445</v>
      </c>
    </row>
    <row r="2029" spans="1:5">
      <c r="A2029" s="347"/>
      <c r="B2029" s="350"/>
      <c r="C2029" s="351"/>
      <c r="D2029" s="353"/>
      <c r="E2029" s="292" t="s">
        <v>1446</v>
      </c>
    </row>
    <row r="2030" spans="1:5">
      <c r="A2030" s="354" t="s">
        <v>2439</v>
      </c>
      <c r="B2030" s="356" t="s">
        <v>2247</v>
      </c>
      <c r="C2030" s="357"/>
      <c r="D2030" s="360" t="s">
        <v>58</v>
      </c>
      <c r="E2030" s="289" t="s">
        <v>1445</v>
      </c>
    </row>
    <row r="2031" spans="1:5">
      <c r="A2031" s="355"/>
      <c r="B2031" s="358"/>
      <c r="C2031" s="359"/>
      <c r="D2031" s="361"/>
      <c r="E2031" s="290" t="s">
        <v>1446</v>
      </c>
    </row>
    <row r="2032" spans="1:5">
      <c r="A2032" s="346" t="s">
        <v>2440</v>
      </c>
      <c r="B2032" s="348" t="s">
        <v>2264</v>
      </c>
      <c r="C2032" s="349"/>
      <c r="D2032" s="352" t="s">
        <v>58</v>
      </c>
      <c r="E2032" s="291" t="s">
        <v>1445</v>
      </c>
    </row>
    <row r="2033" spans="1:5">
      <c r="A2033" s="347"/>
      <c r="B2033" s="350"/>
      <c r="C2033" s="351"/>
      <c r="D2033" s="353"/>
      <c r="E2033" s="292" t="s">
        <v>1446</v>
      </c>
    </row>
    <row r="2034" spans="1:5">
      <c r="A2034" s="354" t="s">
        <v>2441</v>
      </c>
      <c r="B2034" s="356" t="s">
        <v>2319</v>
      </c>
      <c r="C2034" s="357"/>
      <c r="D2034" s="360" t="s">
        <v>58</v>
      </c>
      <c r="E2034" s="289" t="s">
        <v>1445</v>
      </c>
    </row>
    <row r="2035" spans="1:5">
      <c r="A2035" s="355"/>
      <c r="B2035" s="358"/>
      <c r="C2035" s="359"/>
      <c r="D2035" s="361"/>
      <c r="E2035" s="290" t="s">
        <v>1446</v>
      </c>
    </row>
    <row r="2036" spans="1:5">
      <c r="A2036" s="346" t="s">
        <v>2442</v>
      </c>
      <c r="B2036" s="348" t="s">
        <v>2354</v>
      </c>
      <c r="C2036" s="349"/>
      <c r="D2036" s="352" t="s">
        <v>58</v>
      </c>
      <c r="E2036" s="291" t="s">
        <v>1445</v>
      </c>
    </row>
    <row r="2037" spans="1:5">
      <c r="A2037" s="347"/>
      <c r="B2037" s="350"/>
      <c r="C2037" s="351"/>
      <c r="D2037" s="353"/>
      <c r="E2037" s="292" t="s">
        <v>1446</v>
      </c>
    </row>
    <row r="2038" spans="1:5">
      <c r="A2038" s="354" t="s">
        <v>1870</v>
      </c>
      <c r="B2038" s="356" t="s">
        <v>2372</v>
      </c>
      <c r="C2038" s="357"/>
      <c r="D2038" s="360" t="s">
        <v>58</v>
      </c>
      <c r="E2038" s="289" t="s">
        <v>1445</v>
      </c>
    </row>
    <row r="2039" spans="1:5">
      <c r="A2039" s="355"/>
      <c r="B2039" s="358"/>
      <c r="C2039" s="359"/>
      <c r="D2039" s="361"/>
      <c r="E2039" s="290" t="s">
        <v>1446</v>
      </c>
    </row>
    <row r="2040" spans="1:5">
      <c r="A2040" s="346" t="s">
        <v>2443</v>
      </c>
      <c r="B2040" s="348" t="s">
        <v>2378</v>
      </c>
      <c r="C2040" s="349"/>
      <c r="D2040" s="352" t="s">
        <v>58</v>
      </c>
      <c r="E2040" s="291" t="s">
        <v>1445</v>
      </c>
    </row>
    <row r="2041" spans="1:5">
      <c r="A2041" s="347"/>
      <c r="B2041" s="350"/>
      <c r="C2041" s="351"/>
      <c r="D2041" s="353"/>
      <c r="E2041" s="292" t="s">
        <v>1446</v>
      </c>
    </row>
    <row r="2042" spans="1:5">
      <c r="A2042" s="354" t="s">
        <v>2444</v>
      </c>
      <c r="B2042" s="356" t="s">
        <v>2400</v>
      </c>
      <c r="C2042" s="357"/>
      <c r="D2042" s="360" t="s">
        <v>58</v>
      </c>
      <c r="E2042" s="289" t="s">
        <v>1445</v>
      </c>
    </row>
    <row r="2043" spans="1:5">
      <c r="A2043" s="355"/>
      <c r="B2043" s="358"/>
      <c r="C2043" s="359"/>
      <c r="D2043" s="361"/>
      <c r="E2043" s="290" t="s">
        <v>1446</v>
      </c>
    </row>
    <row r="2044" spans="1:5">
      <c r="A2044" s="346" t="s">
        <v>2445</v>
      </c>
      <c r="B2044" s="348" t="s">
        <v>2222</v>
      </c>
      <c r="C2044" s="349"/>
      <c r="D2044" s="352" t="s">
        <v>58</v>
      </c>
      <c r="E2044" s="291" t="s">
        <v>1445</v>
      </c>
    </row>
    <row r="2045" spans="1:5">
      <c r="A2045" s="347"/>
      <c r="B2045" s="350"/>
      <c r="C2045" s="351"/>
      <c r="D2045" s="353"/>
      <c r="E2045" s="292" t="s">
        <v>1446</v>
      </c>
    </row>
    <row r="2046" spans="1:5">
      <c r="A2046" s="354" t="s">
        <v>2446</v>
      </c>
      <c r="B2046" s="356" t="s">
        <v>2247</v>
      </c>
      <c r="C2046" s="357"/>
      <c r="D2046" s="360" t="s">
        <v>58</v>
      </c>
      <c r="E2046" s="289" t="s">
        <v>1445</v>
      </c>
    </row>
    <row r="2047" spans="1:5">
      <c r="A2047" s="355"/>
      <c r="B2047" s="358"/>
      <c r="C2047" s="359"/>
      <c r="D2047" s="361"/>
      <c r="E2047" s="290" t="s">
        <v>1446</v>
      </c>
    </row>
    <row r="2048" spans="1:5">
      <c r="A2048" s="346" t="s">
        <v>2412</v>
      </c>
      <c r="B2048" s="348"/>
      <c r="C2048" s="349"/>
      <c r="D2048" s="352" t="s">
        <v>58</v>
      </c>
      <c r="E2048" s="291" t="s">
        <v>1445</v>
      </c>
    </row>
    <row r="2049" spans="1:5">
      <c r="A2049" s="347"/>
      <c r="B2049" s="350"/>
      <c r="C2049" s="351"/>
      <c r="D2049" s="353"/>
      <c r="E2049" s="292" t="s">
        <v>1446</v>
      </c>
    </row>
    <row r="2050" spans="1:5">
      <c r="A2050" s="354" t="s">
        <v>2270</v>
      </c>
      <c r="B2050" s="356"/>
      <c r="C2050" s="357"/>
      <c r="D2050" s="360" t="s">
        <v>58</v>
      </c>
      <c r="E2050" s="289" t="s">
        <v>1445</v>
      </c>
    </row>
    <row r="2051" spans="1:5" ht="14.4" thickBot="1">
      <c r="A2051" s="362"/>
      <c r="B2051" s="363"/>
      <c r="C2051" s="364"/>
      <c r="D2051" s="365"/>
      <c r="E2051" s="293" t="s">
        <v>1446</v>
      </c>
    </row>
  </sheetData>
  <mergeCells count="3045"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8" r:id="rId2048" name="Control 6">
          <controlPr defaultSize="0" r:id="rId204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426720</xdr:colOff>
                <xdr:row>5</xdr:row>
                <xdr:rowOff>129540</xdr:rowOff>
              </to>
            </anchor>
          </controlPr>
        </control>
      </mc:Choice>
      <mc:Fallback>
        <control shapeId="3078" r:id="rId2048" name="Control 6"/>
      </mc:Fallback>
    </mc:AlternateContent>
    <mc:AlternateContent xmlns:mc="http://schemas.openxmlformats.org/markup-compatibility/2006">
      <mc:Choice Requires="x14">
        <control shapeId="3077" r:id="rId2050" name="Control 5">
          <controlPr defaultSize="0" r:id="rId2051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525780</xdr:colOff>
                <xdr:row>4</xdr:row>
                <xdr:rowOff>53340</xdr:rowOff>
              </to>
            </anchor>
          </controlPr>
        </control>
      </mc:Choice>
      <mc:Fallback>
        <control shapeId="3077" r:id="rId2050" name="Control 5"/>
      </mc:Fallback>
    </mc:AlternateContent>
    <mc:AlternateContent xmlns:mc="http://schemas.openxmlformats.org/markup-compatibility/2006">
      <mc:Choice Requires="x14">
        <control shapeId="3076" r:id="rId2052" name="Control 4">
          <controlPr defaultSize="0" r:id="rId2053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396240</xdr:colOff>
                <xdr:row>3</xdr:row>
                <xdr:rowOff>53340</xdr:rowOff>
              </to>
            </anchor>
          </controlPr>
        </control>
      </mc:Choice>
      <mc:Fallback>
        <control shapeId="3076" r:id="rId2052" name="Control 4"/>
      </mc:Fallback>
    </mc:AlternateContent>
    <mc:AlternateContent xmlns:mc="http://schemas.openxmlformats.org/markup-compatibility/2006">
      <mc:Choice Requires="x14">
        <control shapeId="3075" r:id="rId2054" name="Control 3">
          <controlPr defaultSize="0" r:id="rId2055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449580</xdr:colOff>
                <xdr:row>3</xdr:row>
                <xdr:rowOff>53340</xdr:rowOff>
              </to>
            </anchor>
          </controlPr>
        </control>
      </mc:Choice>
      <mc:Fallback>
        <control shapeId="3075" r:id="rId2054" name="Control 3"/>
      </mc:Fallback>
    </mc:AlternateContent>
    <mc:AlternateContent xmlns:mc="http://schemas.openxmlformats.org/markup-compatibility/2006">
      <mc:Choice Requires="x14">
        <control shapeId="3074" r:id="rId2056" name="Control 2">
          <controlPr defaultSize="0" r:id="rId2057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396240</xdr:colOff>
                <xdr:row>2</xdr:row>
                <xdr:rowOff>53340</xdr:rowOff>
              </to>
            </anchor>
          </controlPr>
        </control>
      </mc:Choice>
      <mc:Fallback>
        <control shapeId="3074" r:id="rId2056" name="Control 2"/>
      </mc:Fallback>
    </mc:AlternateContent>
    <mc:AlternateContent xmlns:mc="http://schemas.openxmlformats.org/markup-compatibility/2006">
      <mc:Choice Requires="x14">
        <control shapeId="3073" r:id="rId2058" name="Control 1">
          <controlPr defaultSize="0" r:id="rId205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449580</xdr:colOff>
                <xdr:row>2</xdr:row>
                <xdr:rowOff>53340</xdr:rowOff>
              </to>
            </anchor>
          </controlPr>
        </control>
      </mc:Choice>
      <mc:Fallback>
        <control shapeId="3073" r:id="rId2058" name="Control 1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topLeftCell="A16" zoomScale="82" zoomScaleNormal="82" workbookViewId="0">
      <selection activeCell="T15" sqref="T15"/>
    </sheetView>
  </sheetViews>
  <sheetFormatPr defaultRowHeight="21"/>
  <cols>
    <col min="1" max="14" width="11.59765625" style="4" customWidth="1"/>
    <col min="15" max="256" width="9" style="4"/>
    <col min="257" max="257" width="12.69921875" style="4" customWidth="1"/>
    <col min="258" max="258" width="9.69921875" style="4" customWidth="1"/>
    <col min="259" max="259" width="12.69921875" style="4" customWidth="1"/>
    <col min="260" max="260" width="9.69921875" style="4" customWidth="1"/>
    <col min="261" max="261" width="12.69921875" style="4" customWidth="1"/>
    <col min="262" max="262" width="9.69921875" style="4" customWidth="1"/>
    <col min="263" max="263" width="12.69921875" style="4" customWidth="1"/>
    <col min="264" max="264" width="9.69921875" style="4" customWidth="1"/>
    <col min="265" max="265" width="12.69921875" style="4" customWidth="1"/>
    <col min="266" max="266" width="9.69921875" style="4" customWidth="1"/>
    <col min="267" max="267" width="12.69921875" style="4" customWidth="1"/>
    <col min="268" max="268" width="9.69921875" style="4" customWidth="1"/>
    <col min="269" max="269" width="12.69921875" style="4" customWidth="1"/>
    <col min="270" max="270" width="9.69921875" style="4" customWidth="1"/>
    <col min="271" max="512" width="9" style="4"/>
    <col min="513" max="513" width="12.69921875" style="4" customWidth="1"/>
    <col min="514" max="514" width="9.69921875" style="4" customWidth="1"/>
    <col min="515" max="515" width="12.69921875" style="4" customWidth="1"/>
    <col min="516" max="516" width="9.69921875" style="4" customWidth="1"/>
    <col min="517" max="517" width="12.69921875" style="4" customWidth="1"/>
    <col min="518" max="518" width="9.69921875" style="4" customWidth="1"/>
    <col min="519" max="519" width="12.69921875" style="4" customWidth="1"/>
    <col min="520" max="520" width="9.69921875" style="4" customWidth="1"/>
    <col min="521" max="521" width="12.69921875" style="4" customWidth="1"/>
    <col min="522" max="522" width="9.69921875" style="4" customWidth="1"/>
    <col min="523" max="523" width="12.69921875" style="4" customWidth="1"/>
    <col min="524" max="524" width="9.69921875" style="4" customWidth="1"/>
    <col min="525" max="525" width="12.69921875" style="4" customWidth="1"/>
    <col min="526" max="526" width="9.69921875" style="4" customWidth="1"/>
    <col min="527" max="768" width="9" style="4"/>
    <col min="769" max="769" width="12.69921875" style="4" customWidth="1"/>
    <col min="770" max="770" width="9.69921875" style="4" customWidth="1"/>
    <col min="771" max="771" width="12.69921875" style="4" customWidth="1"/>
    <col min="772" max="772" width="9.69921875" style="4" customWidth="1"/>
    <col min="773" max="773" width="12.69921875" style="4" customWidth="1"/>
    <col min="774" max="774" width="9.69921875" style="4" customWidth="1"/>
    <col min="775" max="775" width="12.69921875" style="4" customWidth="1"/>
    <col min="776" max="776" width="9.69921875" style="4" customWidth="1"/>
    <col min="777" max="777" width="12.69921875" style="4" customWidth="1"/>
    <col min="778" max="778" width="9.69921875" style="4" customWidth="1"/>
    <col min="779" max="779" width="12.69921875" style="4" customWidth="1"/>
    <col min="780" max="780" width="9.69921875" style="4" customWidth="1"/>
    <col min="781" max="781" width="12.69921875" style="4" customWidth="1"/>
    <col min="782" max="782" width="9.69921875" style="4" customWidth="1"/>
    <col min="783" max="1024" width="9" style="4"/>
    <col min="1025" max="1025" width="12.69921875" style="4" customWidth="1"/>
    <col min="1026" max="1026" width="9.69921875" style="4" customWidth="1"/>
    <col min="1027" max="1027" width="12.69921875" style="4" customWidth="1"/>
    <col min="1028" max="1028" width="9.69921875" style="4" customWidth="1"/>
    <col min="1029" max="1029" width="12.69921875" style="4" customWidth="1"/>
    <col min="1030" max="1030" width="9.69921875" style="4" customWidth="1"/>
    <col min="1031" max="1031" width="12.69921875" style="4" customWidth="1"/>
    <col min="1032" max="1032" width="9.69921875" style="4" customWidth="1"/>
    <col min="1033" max="1033" width="12.69921875" style="4" customWidth="1"/>
    <col min="1034" max="1034" width="9.69921875" style="4" customWidth="1"/>
    <col min="1035" max="1035" width="12.69921875" style="4" customWidth="1"/>
    <col min="1036" max="1036" width="9.69921875" style="4" customWidth="1"/>
    <col min="1037" max="1037" width="12.69921875" style="4" customWidth="1"/>
    <col min="1038" max="1038" width="9.69921875" style="4" customWidth="1"/>
    <col min="1039" max="1280" width="9" style="4"/>
    <col min="1281" max="1281" width="12.69921875" style="4" customWidth="1"/>
    <col min="1282" max="1282" width="9.69921875" style="4" customWidth="1"/>
    <col min="1283" max="1283" width="12.69921875" style="4" customWidth="1"/>
    <col min="1284" max="1284" width="9.69921875" style="4" customWidth="1"/>
    <col min="1285" max="1285" width="12.69921875" style="4" customWidth="1"/>
    <col min="1286" max="1286" width="9.69921875" style="4" customWidth="1"/>
    <col min="1287" max="1287" width="12.69921875" style="4" customWidth="1"/>
    <col min="1288" max="1288" width="9.69921875" style="4" customWidth="1"/>
    <col min="1289" max="1289" width="12.69921875" style="4" customWidth="1"/>
    <col min="1290" max="1290" width="9.69921875" style="4" customWidth="1"/>
    <col min="1291" max="1291" width="12.69921875" style="4" customWidth="1"/>
    <col min="1292" max="1292" width="9.69921875" style="4" customWidth="1"/>
    <col min="1293" max="1293" width="12.69921875" style="4" customWidth="1"/>
    <col min="1294" max="1294" width="9.69921875" style="4" customWidth="1"/>
    <col min="1295" max="1536" width="9" style="4"/>
    <col min="1537" max="1537" width="12.69921875" style="4" customWidth="1"/>
    <col min="1538" max="1538" width="9.69921875" style="4" customWidth="1"/>
    <col min="1539" max="1539" width="12.69921875" style="4" customWidth="1"/>
    <col min="1540" max="1540" width="9.69921875" style="4" customWidth="1"/>
    <col min="1541" max="1541" width="12.69921875" style="4" customWidth="1"/>
    <col min="1542" max="1542" width="9.69921875" style="4" customWidth="1"/>
    <col min="1543" max="1543" width="12.69921875" style="4" customWidth="1"/>
    <col min="1544" max="1544" width="9.69921875" style="4" customWidth="1"/>
    <col min="1545" max="1545" width="12.69921875" style="4" customWidth="1"/>
    <col min="1546" max="1546" width="9.69921875" style="4" customWidth="1"/>
    <col min="1547" max="1547" width="12.69921875" style="4" customWidth="1"/>
    <col min="1548" max="1548" width="9.69921875" style="4" customWidth="1"/>
    <col min="1549" max="1549" width="12.69921875" style="4" customWidth="1"/>
    <col min="1550" max="1550" width="9.69921875" style="4" customWidth="1"/>
    <col min="1551" max="1792" width="9" style="4"/>
    <col min="1793" max="1793" width="12.69921875" style="4" customWidth="1"/>
    <col min="1794" max="1794" width="9.69921875" style="4" customWidth="1"/>
    <col min="1795" max="1795" width="12.69921875" style="4" customWidth="1"/>
    <col min="1796" max="1796" width="9.69921875" style="4" customWidth="1"/>
    <col min="1797" max="1797" width="12.69921875" style="4" customWidth="1"/>
    <col min="1798" max="1798" width="9.69921875" style="4" customWidth="1"/>
    <col min="1799" max="1799" width="12.69921875" style="4" customWidth="1"/>
    <col min="1800" max="1800" width="9.69921875" style="4" customWidth="1"/>
    <col min="1801" max="1801" width="12.69921875" style="4" customWidth="1"/>
    <col min="1802" max="1802" width="9.69921875" style="4" customWidth="1"/>
    <col min="1803" max="1803" width="12.69921875" style="4" customWidth="1"/>
    <col min="1804" max="1804" width="9.69921875" style="4" customWidth="1"/>
    <col min="1805" max="1805" width="12.69921875" style="4" customWidth="1"/>
    <col min="1806" max="1806" width="9.69921875" style="4" customWidth="1"/>
    <col min="1807" max="2048" width="9" style="4"/>
    <col min="2049" max="2049" width="12.69921875" style="4" customWidth="1"/>
    <col min="2050" max="2050" width="9.69921875" style="4" customWidth="1"/>
    <col min="2051" max="2051" width="12.69921875" style="4" customWidth="1"/>
    <col min="2052" max="2052" width="9.69921875" style="4" customWidth="1"/>
    <col min="2053" max="2053" width="12.69921875" style="4" customWidth="1"/>
    <col min="2054" max="2054" width="9.69921875" style="4" customWidth="1"/>
    <col min="2055" max="2055" width="12.69921875" style="4" customWidth="1"/>
    <col min="2056" max="2056" width="9.69921875" style="4" customWidth="1"/>
    <col min="2057" max="2057" width="12.69921875" style="4" customWidth="1"/>
    <col min="2058" max="2058" width="9.69921875" style="4" customWidth="1"/>
    <col min="2059" max="2059" width="12.69921875" style="4" customWidth="1"/>
    <col min="2060" max="2060" width="9.69921875" style="4" customWidth="1"/>
    <col min="2061" max="2061" width="12.69921875" style="4" customWidth="1"/>
    <col min="2062" max="2062" width="9.69921875" style="4" customWidth="1"/>
    <col min="2063" max="2304" width="9" style="4"/>
    <col min="2305" max="2305" width="12.69921875" style="4" customWidth="1"/>
    <col min="2306" max="2306" width="9.69921875" style="4" customWidth="1"/>
    <col min="2307" max="2307" width="12.69921875" style="4" customWidth="1"/>
    <col min="2308" max="2308" width="9.69921875" style="4" customWidth="1"/>
    <col min="2309" max="2309" width="12.69921875" style="4" customWidth="1"/>
    <col min="2310" max="2310" width="9.69921875" style="4" customWidth="1"/>
    <col min="2311" max="2311" width="12.69921875" style="4" customWidth="1"/>
    <col min="2312" max="2312" width="9.69921875" style="4" customWidth="1"/>
    <col min="2313" max="2313" width="12.69921875" style="4" customWidth="1"/>
    <col min="2314" max="2314" width="9.69921875" style="4" customWidth="1"/>
    <col min="2315" max="2315" width="12.69921875" style="4" customWidth="1"/>
    <col min="2316" max="2316" width="9.69921875" style="4" customWidth="1"/>
    <col min="2317" max="2317" width="12.69921875" style="4" customWidth="1"/>
    <col min="2318" max="2318" width="9.69921875" style="4" customWidth="1"/>
    <col min="2319" max="2560" width="9" style="4"/>
    <col min="2561" max="2561" width="12.69921875" style="4" customWidth="1"/>
    <col min="2562" max="2562" width="9.69921875" style="4" customWidth="1"/>
    <col min="2563" max="2563" width="12.69921875" style="4" customWidth="1"/>
    <col min="2564" max="2564" width="9.69921875" style="4" customWidth="1"/>
    <col min="2565" max="2565" width="12.69921875" style="4" customWidth="1"/>
    <col min="2566" max="2566" width="9.69921875" style="4" customWidth="1"/>
    <col min="2567" max="2567" width="12.69921875" style="4" customWidth="1"/>
    <col min="2568" max="2568" width="9.69921875" style="4" customWidth="1"/>
    <col min="2569" max="2569" width="12.69921875" style="4" customWidth="1"/>
    <col min="2570" max="2570" width="9.69921875" style="4" customWidth="1"/>
    <col min="2571" max="2571" width="12.69921875" style="4" customWidth="1"/>
    <col min="2572" max="2572" width="9.69921875" style="4" customWidth="1"/>
    <col min="2573" max="2573" width="12.69921875" style="4" customWidth="1"/>
    <col min="2574" max="2574" width="9.69921875" style="4" customWidth="1"/>
    <col min="2575" max="2816" width="9" style="4"/>
    <col min="2817" max="2817" width="12.69921875" style="4" customWidth="1"/>
    <col min="2818" max="2818" width="9.69921875" style="4" customWidth="1"/>
    <col min="2819" max="2819" width="12.69921875" style="4" customWidth="1"/>
    <col min="2820" max="2820" width="9.69921875" style="4" customWidth="1"/>
    <col min="2821" max="2821" width="12.69921875" style="4" customWidth="1"/>
    <col min="2822" max="2822" width="9.69921875" style="4" customWidth="1"/>
    <col min="2823" max="2823" width="12.69921875" style="4" customWidth="1"/>
    <col min="2824" max="2824" width="9.69921875" style="4" customWidth="1"/>
    <col min="2825" max="2825" width="12.69921875" style="4" customWidth="1"/>
    <col min="2826" max="2826" width="9.69921875" style="4" customWidth="1"/>
    <col min="2827" max="2827" width="12.69921875" style="4" customWidth="1"/>
    <col min="2828" max="2828" width="9.69921875" style="4" customWidth="1"/>
    <col min="2829" max="2829" width="12.69921875" style="4" customWidth="1"/>
    <col min="2830" max="2830" width="9.69921875" style="4" customWidth="1"/>
    <col min="2831" max="3072" width="9" style="4"/>
    <col min="3073" max="3073" width="12.69921875" style="4" customWidth="1"/>
    <col min="3074" max="3074" width="9.69921875" style="4" customWidth="1"/>
    <col min="3075" max="3075" width="12.69921875" style="4" customWidth="1"/>
    <col min="3076" max="3076" width="9.69921875" style="4" customWidth="1"/>
    <col min="3077" max="3077" width="12.69921875" style="4" customWidth="1"/>
    <col min="3078" max="3078" width="9.69921875" style="4" customWidth="1"/>
    <col min="3079" max="3079" width="12.69921875" style="4" customWidth="1"/>
    <col min="3080" max="3080" width="9.69921875" style="4" customWidth="1"/>
    <col min="3081" max="3081" width="12.69921875" style="4" customWidth="1"/>
    <col min="3082" max="3082" width="9.69921875" style="4" customWidth="1"/>
    <col min="3083" max="3083" width="12.69921875" style="4" customWidth="1"/>
    <col min="3084" max="3084" width="9.69921875" style="4" customWidth="1"/>
    <col min="3085" max="3085" width="12.69921875" style="4" customWidth="1"/>
    <col min="3086" max="3086" width="9.69921875" style="4" customWidth="1"/>
    <col min="3087" max="3328" width="9" style="4"/>
    <col min="3329" max="3329" width="12.69921875" style="4" customWidth="1"/>
    <col min="3330" max="3330" width="9.69921875" style="4" customWidth="1"/>
    <col min="3331" max="3331" width="12.69921875" style="4" customWidth="1"/>
    <col min="3332" max="3332" width="9.69921875" style="4" customWidth="1"/>
    <col min="3333" max="3333" width="12.69921875" style="4" customWidth="1"/>
    <col min="3334" max="3334" width="9.69921875" style="4" customWidth="1"/>
    <col min="3335" max="3335" width="12.69921875" style="4" customWidth="1"/>
    <col min="3336" max="3336" width="9.69921875" style="4" customWidth="1"/>
    <col min="3337" max="3337" width="12.69921875" style="4" customWidth="1"/>
    <col min="3338" max="3338" width="9.69921875" style="4" customWidth="1"/>
    <col min="3339" max="3339" width="12.69921875" style="4" customWidth="1"/>
    <col min="3340" max="3340" width="9.69921875" style="4" customWidth="1"/>
    <col min="3341" max="3341" width="12.69921875" style="4" customWidth="1"/>
    <col min="3342" max="3342" width="9.69921875" style="4" customWidth="1"/>
    <col min="3343" max="3584" width="9" style="4"/>
    <col min="3585" max="3585" width="12.69921875" style="4" customWidth="1"/>
    <col min="3586" max="3586" width="9.69921875" style="4" customWidth="1"/>
    <col min="3587" max="3587" width="12.69921875" style="4" customWidth="1"/>
    <col min="3588" max="3588" width="9.69921875" style="4" customWidth="1"/>
    <col min="3589" max="3589" width="12.69921875" style="4" customWidth="1"/>
    <col min="3590" max="3590" width="9.69921875" style="4" customWidth="1"/>
    <col min="3591" max="3591" width="12.69921875" style="4" customWidth="1"/>
    <col min="3592" max="3592" width="9.69921875" style="4" customWidth="1"/>
    <col min="3593" max="3593" width="12.69921875" style="4" customWidth="1"/>
    <col min="3594" max="3594" width="9.69921875" style="4" customWidth="1"/>
    <col min="3595" max="3595" width="12.69921875" style="4" customWidth="1"/>
    <col min="3596" max="3596" width="9.69921875" style="4" customWidth="1"/>
    <col min="3597" max="3597" width="12.69921875" style="4" customWidth="1"/>
    <col min="3598" max="3598" width="9.69921875" style="4" customWidth="1"/>
    <col min="3599" max="3840" width="9" style="4"/>
    <col min="3841" max="3841" width="12.69921875" style="4" customWidth="1"/>
    <col min="3842" max="3842" width="9.69921875" style="4" customWidth="1"/>
    <col min="3843" max="3843" width="12.69921875" style="4" customWidth="1"/>
    <col min="3844" max="3844" width="9.69921875" style="4" customWidth="1"/>
    <col min="3845" max="3845" width="12.69921875" style="4" customWidth="1"/>
    <col min="3846" max="3846" width="9.69921875" style="4" customWidth="1"/>
    <col min="3847" max="3847" width="12.69921875" style="4" customWidth="1"/>
    <col min="3848" max="3848" width="9.69921875" style="4" customWidth="1"/>
    <col min="3849" max="3849" width="12.69921875" style="4" customWidth="1"/>
    <col min="3850" max="3850" width="9.69921875" style="4" customWidth="1"/>
    <col min="3851" max="3851" width="12.69921875" style="4" customWidth="1"/>
    <col min="3852" max="3852" width="9.69921875" style="4" customWidth="1"/>
    <col min="3853" max="3853" width="12.69921875" style="4" customWidth="1"/>
    <col min="3854" max="3854" width="9.69921875" style="4" customWidth="1"/>
    <col min="3855" max="4096" width="9" style="4"/>
    <col min="4097" max="4097" width="12.69921875" style="4" customWidth="1"/>
    <col min="4098" max="4098" width="9.69921875" style="4" customWidth="1"/>
    <col min="4099" max="4099" width="12.69921875" style="4" customWidth="1"/>
    <col min="4100" max="4100" width="9.69921875" style="4" customWidth="1"/>
    <col min="4101" max="4101" width="12.69921875" style="4" customWidth="1"/>
    <col min="4102" max="4102" width="9.69921875" style="4" customWidth="1"/>
    <col min="4103" max="4103" width="12.69921875" style="4" customWidth="1"/>
    <col min="4104" max="4104" width="9.69921875" style="4" customWidth="1"/>
    <col min="4105" max="4105" width="12.69921875" style="4" customWidth="1"/>
    <col min="4106" max="4106" width="9.69921875" style="4" customWidth="1"/>
    <col min="4107" max="4107" width="12.69921875" style="4" customWidth="1"/>
    <col min="4108" max="4108" width="9.69921875" style="4" customWidth="1"/>
    <col min="4109" max="4109" width="12.69921875" style="4" customWidth="1"/>
    <col min="4110" max="4110" width="9.69921875" style="4" customWidth="1"/>
    <col min="4111" max="4352" width="9" style="4"/>
    <col min="4353" max="4353" width="12.69921875" style="4" customWidth="1"/>
    <col min="4354" max="4354" width="9.69921875" style="4" customWidth="1"/>
    <col min="4355" max="4355" width="12.69921875" style="4" customWidth="1"/>
    <col min="4356" max="4356" width="9.69921875" style="4" customWidth="1"/>
    <col min="4357" max="4357" width="12.69921875" style="4" customWidth="1"/>
    <col min="4358" max="4358" width="9.69921875" style="4" customWidth="1"/>
    <col min="4359" max="4359" width="12.69921875" style="4" customWidth="1"/>
    <col min="4360" max="4360" width="9.69921875" style="4" customWidth="1"/>
    <col min="4361" max="4361" width="12.69921875" style="4" customWidth="1"/>
    <col min="4362" max="4362" width="9.69921875" style="4" customWidth="1"/>
    <col min="4363" max="4363" width="12.69921875" style="4" customWidth="1"/>
    <col min="4364" max="4364" width="9.69921875" style="4" customWidth="1"/>
    <col min="4365" max="4365" width="12.69921875" style="4" customWidth="1"/>
    <col min="4366" max="4366" width="9.69921875" style="4" customWidth="1"/>
    <col min="4367" max="4608" width="9" style="4"/>
    <col min="4609" max="4609" width="12.69921875" style="4" customWidth="1"/>
    <col min="4610" max="4610" width="9.69921875" style="4" customWidth="1"/>
    <col min="4611" max="4611" width="12.69921875" style="4" customWidth="1"/>
    <col min="4612" max="4612" width="9.69921875" style="4" customWidth="1"/>
    <col min="4613" max="4613" width="12.69921875" style="4" customWidth="1"/>
    <col min="4614" max="4614" width="9.69921875" style="4" customWidth="1"/>
    <col min="4615" max="4615" width="12.69921875" style="4" customWidth="1"/>
    <col min="4616" max="4616" width="9.69921875" style="4" customWidth="1"/>
    <col min="4617" max="4617" width="12.69921875" style="4" customWidth="1"/>
    <col min="4618" max="4618" width="9.69921875" style="4" customWidth="1"/>
    <col min="4619" max="4619" width="12.69921875" style="4" customWidth="1"/>
    <col min="4620" max="4620" width="9.69921875" style="4" customWidth="1"/>
    <col min="4621" max="4621" width="12.69921875" style="4" customWidth="1"/>
    <col min="4622" max="4622" width="9.69921875" style="4" customWidth="1"/>
    <col min="4623" max="4864" width="9" style="4"/>
    <col min="4865" max="4865" width="12.69921875" style="4" customWidth="1"/>
    <col min="4866" max="4866" width="9.69921875" style="4" customWidth="1"/>
    <col min="4867" max="4867" width="12.69921875" style="4" customWidth="1"/>
    <col min="4868" max="4868" width="9.69921875" style="4" customWidth="1"/>
    <col min="4869" max="4869" width="12.69921875" style="4" customWidth="1"/>
    <col min="4870" max="4870" width="9.69921875" style="4" customWidth="1"/>
    <col min="4871" max="4871" width="12.69921875" style="4" customWidth="1"/>
    <col min="4872" max="4872" width="9.69921875" style="4" customWidth="1"/>
    <col min="4873" max="4873" width="12.69921875" style="4" customWidth="1"/>
    <col min="4874" max="4874" width="9.69921875" style="4" customWidth="1"/>
    <col min="4875" max="4875" width="12.69921875" style="4" customWidth="1"/>
    <col min="4876" max="4876" width="9.69921875" style="4" customWidth="1"/>
    <col min="4877" max="4877" width="12.69921875" style="4" customWidth="1"/>
    <col min="4878" max="4878" width="9.69921875" style="4" customWidth="1"/>
    <col min="4879" max="5120" width="9" style="4"/>
    <col min="5121" max="5121" width="12.69921875" style="4" customWidth="1"/>
    <col min="5122" max="5122" width="9.69921875" style="4" customWidth="1"/>
    <col min="5123" max="5123" width="12.69921875" style="4" customWidth="1"/>
    <col min="5124" max="5124" width="9.69921875" style="4" customWidth="1"/>
    <col min="5125" max="5125" width="12.69921875" style="4" customWidth="1"/>
    <col min="5126" max="5126" width="9.69921875" style="4" customWidth="1"/>
    <col min="5127" max="5127" width="12.69921875" style="4" customWidth="1"/>
    <col min="5128" max="5128" width="9.69921875" style="4" customWidth="1"/>
    <col min="5129" max="5129" width="12.69921875" style="4" customWidth="1"/>
    <col min="5130" max="5130" width="9.69921875" style="4" customWidth="1"/>
    <col min="5131" max="5131" width="12.69921875" style="4" customWidth="1"/>
    <col min="5132" max="5132" width="9.69921875" style="4" customWidth="1"/>
    <col min="5133" max="5133" width="12.69921875" style="4" customWidth="1"/>
    <col min="5134" max="5134" width="9.69921875" style="4" customWidth="1"/>
    <col min="5135" max="5376" width="9" style="4"/>
    <col min="5377" max="5377" width="12.69921875" style="4" customWidth="1"/>
    <col min="5378" max="5378" width="9.69921875" style="4" customWidth="1"/>
    <col min="5379" max="5379" width="12.69921875" style="4" customWidth="1"/>
    <col min="5380" max="5380" width="9.69921875" style="4" customWidth="1"/>
    <col min="5381" max="5381" width="12.69921875" style="4" customWidth="1"/>
    <col min="5382" max="5382" width="9.69921875" style="4" customWidth="1"/>
    <col min="5383" max="5383" width="12.69921875" style="4" customWidth="1"/>
    <col min="5384" max="5384" width="9.69921875" style="4" customWidth="1"/>
    <col min="5385" max="5385" width="12.69921875" style="4" customWidth="1"/>
    <col min="5386" max="5386" width="9.69921875" style="4" customWidth="1"/>
    <col min="5387" max="5387" width="12.69921875" style="4" customWidth="1"/>
    <col min="5388" max="5388" width="9.69921875" style="4" customWidth="1"/>
    <col min="5389" max="5389" width="12.69921875" style="4" customWidth="1"/>
    <col min="5390" max="5390" width="9.69921875" style="4" customWidth="1"/>
    <col min="5391" max="5632" width="9" style="4"/>
    <col min="5633" max="5633" width="12.69921875" style="4" customWidth="1"/>
    <col min="5634" max="5634" width="9.69921875" style="4" customWidth="1"/>
    <col min="5635" max="5635" width="12.69921875" style="4" customWidth="1"/>
    <col min="5636" max="5636" width="9.69921875" style="4" customWidth="1"/>
    <col min="5637" max="5637" width="12.69921875" style="4" customWidth="1"/>
    <col min="5638" max="5638" width="9.69921875" style="4" customWidth="1"/>
    <col min="5639" max="5639" width="12.69921875" style="4" customWidth="1"/>
    <col min="5640" max="5640" width="9.69921875" style="4" customWidth="1"/>
    <col min="5641" max="5641" width="12.69921875" style="4" customWidth="1"/>
    <col min="5642" max="5642" width="9.69921875" style="4" customWidth="1"/>
    <col min="5643" max="5643" width="12.69921875" style="4" customWidth="1"/>
    <col min="5644" max="5644" width="9.69921875" style="4" customWidth="1"/>
    <col min="5645" max="5645" width="12.69921875" style="4" customWidth="1"/>
    <col min="5646" max="5646" width="9.69921875" style="4" customWidth="1"/>
    <col min="5647" max="5888" width="9" style="4"/>
    <col min="5889" max="5889" width="12.69921875" style="4" customWidth="1"/>
    <col min="5890" max="5890" width="9.69921875" style="4" customWidth="1"/>
    <col min="5891" max="5891" width="12.69921875" style="4" customWidth="1"/>
    <col min="5892" max="5892" width="9.69921875" style="4" customWidth="1"/>
    <col min="5893" max="5893" width="12.69921875" style="4" customWidth="1"/>
    <col min="5894" max="5894" width="9.69921875" style="4" customWidth="1"/>
    <col min="5895" max="5895" width="12.69921875" style="4" customWidth="1"/>
    <col min="5896" max="5896" width="9.69921875" style="4" customWidth="1"/>
    <col min="5897" max="5897" width="12.69921875" style="4" customWidth="1"/>
    <col min="5898" max="5898" width="9.69921875" style="4" customWidth="1"/>
    <col min="5899" max="5899" width="12.69921875" style="4" customWidth="1"/>
    <col min="5900" max="5900" width="9.69921875" style="4" customWidth="1"/>
    <col min="5901" max="5901" width="12.69921875" style="4" customWidth="1"/>
    <col min="5902" max="5902" width="9.69921875" style="4" customWidth="1"/>
    <col min="5903" max="6144" width="9" style="4"/>
    <col min="6145" max="6145" width="12.69921875" style="4" customWidth="1"/>
    <col min="6146" max="6146" width="9.69921875" style="4" customWidth="1"/>
    <col min="6147" max="6147" width="12.69921875" style="4" customWidth="1"/>
    <col min="6148" max="6148" width="9.69921875" style="4" customWidth="1"/>
    <col min="6149" max="6149" width="12.69921875" style="4" customWidth="1"/>
    <col min="6150" max="6150" width="9.69921875" style="4" customWidth="1"/>
    <col min="6151" max="6151" width="12.69921875" style="4" customWidth="1"/>
    <col min="6152" max="6152" width="9.69921875" style="4" customWidth="1"/>
    <col min="6153" max="6153" width="12.69921875" style="4" customWidth="1"/>
    <col min="6154" max="6154" width="9.69921875" style="4" customWidth="1"/>
    <col min="6155" max="6155" width="12.69921875" style="4" customWidth="1"/>
    <col min="6156" max="6156" width="9.69921875" style="4" customWidth="1"/>
    <col min="6157" max="6157" width="12.69921875" style="4" customWidth="1"/>
    <col min="6158" max="6158" width="9.69921875" style="4" customWidth="1"/>
    <col min="6159" max="6400" width="9" style="4"/>
    <col min="6401" max="6401" width="12.69921875" style="4" customWidth="1"/>
    <col min="6402" max="6402" width="9.69921875" style="4" customWidth="1"/>
    <col min="6403" max="6403" width="12.69921875" style="4" customWidth="1"/>
    <col min="6404" max="6404" width="9.69921875" style="4" customWidth="1"/>
    <col min="6405" max="6405" width="12.69921875" style="4" customWidth="1"/>
    <col min="6406" max="6406" width="9.69921875" style="4" customWidth="1"/>
    <col min="6407" max="6407" width="12.69921875" style="4" customWidth="1"/>
    <col min="6408" max="6408" width="9.69921875" style="4" customWidth="1"/>
    <col min="6409" max="6409" width="12.69921875" style="4" customWidth="1"/>
    <col min="6410" max="6410" width="9.69921875" style="4" customWidth="1"/>
    <col min="6411" max="6411" width="12.69921875" style="4" customWidth="1"/>
    <col min="6412" max="6412" width="9.69921875" style="4" customWidth="1"/>
    <col min="6413" max="6413" width="12.69921875" style="4" customWidth="1"/>
    <col min="6414" max="6414" width="9.69921875" style="4" customWidth="1"/>
    <col min="6415" max="6656" width="9" style="4"/>
    <col min="6657" max="6657" width="12.69921875" style="4" customWidth="1"/>
    <col min="6658" max="6658" width="9.69921875" style="4" customWidth="1"/>
    <col min="6659" max="6659" width="12.69921875" style="4" customWidth="1"/>
    <col min="6660" max="6660" width="9.69921875" style="4" customWidth="1"/>
    <col min="6661" max="6661" width="12.69921875" style="4" customWidth="1"/>
    <col min="6662" max="6662" width="9.69921875" style="4" customWidth="1"/>
    <col min="6663" max="6663" width="12.69921875" style="4" customWidth="1"/>
    <col min="6664" max="6664" width="9.69921875" style="4" customWidth="1"/>
    <col min="6665" max="6665" width="12.69921875" style="4" customWidth="1"/>
    <col min="6666" max="6666" width="9.69921875" style="4" customWidth="1"/>
    <col min="6667" max="6667" width="12.69921875" style="4" customWidth="1"/>
    <col min="6668" max="6668" width="9.69921875" style="4" customWidth="1"/>
    <col min="6669" max="6669" width="12.69921875" style="4" customWidth="1"/>
    <col min="6670" max="6670" width="9.69921875" style="4" customWidth="1"/>
    <col min="6671" max="6912" width="9" style="4"/>
    <col min="6913" max="6913" width="12.69921875" style="4" customWidth="1"/>
    <col min="6914" max="6914" width="9.69921875" style="4" customWidth="1"/>
    <col min="6915" max="6915" width="12.69921875" style="4" customWidth="1"/>
    <col min="6916" max="6916" width="9.69921875" style="4" customWidth="1"/>
    <col min="6917" max="6917" width="12.69921875" style="4" customWidth="1"/>
    <col min="6918" max="6918" width="9.69921875" style="4" customWidth="1"/>
    <col min="6919" max="6919" width="12.69921875" style="4" customWidth="1"/>
    <col min="6920" max="6920" width="9.69921875" style="4" customWidth="1"/>
    <col min="6921" max="6921" width="12.69921875" style="4" customWidth="1"/>
    <col min="6922" max="6922" width="9.69921875" style="4" customWidth="1"/>
    <col min="6923" max="6923" width="12.69921875" style="4" customWidth="1"/>
    <col min="6924" max="6924" width="9.69921875" style="4" customWidth="1"/>
    <col min="6925" max="6925" width="12.69921875" style="4" customWidth="1"/>
    <col min="6926" max="6926" width="9.69921875" style="4" customWidth="1"/>
    <col min="6927" max="7168" width="9" style="4"/>
    <col min="7169" max="7169" width="12.69921875" style="4" customWidth="1"/>
    <col min="7170" max="7170" width="9.69921875" style="4" customWidth="1"/>
    <col min="7171" max="7171" width="12.69921875" style="4" customWidth="1"/>
    <col min="7172" max="7172" width="9.69921875" style="4" customWidth="1"/>
    <col min="7173" max="7173" width="12.69921875" style="4" customWidth="1"/>
    <col min="7174" max="7174" width="9.69921875" style="4" customWidth="1"/>
    <col min="7175" max="7175" width="12.69921875" style="4" customWidth="1"/>
    <col min="7176" max="7176" width="9.69921875" style="4" customWidth="1"/>
    <col min="7177" max="7177" width="12.69921875" style="4" customWidth="1"/>
    <col min="7178" max="7178" width="9.69921875" style="4" customWidth="1"/>
    <col min="7179" max="7179" width="12.69921875" style="4" customWidth="1"/>
    <col min="7180" max="7180" width="9.69921875" style="4" customWidth="1"/>
    <col min="7181" max="7181" width="12.69921875" style="4" customWidth="1"/>
    <col min="7182" max="7182" width="9.69921875" style="4" customWidth="1"/>
    <col min="7183" max="7424" width="9" style="4"/>
    <col min="7425" max="7425" width="12.69921875" style="4" customWidth="1"/>
    <col min="7426" max="7426" width="9.69921875" style="4" customWidth="1"/>
    <col min="7427" max="7427" width="12.69921875" style="4" customWidth="1"/>
    <col min="7428" max="7428" width="9.69921875" style="4" customWidth="1"/>
    <col min="7429" max="7429" width="12.69921875" style="4" customWidth="1"/>
    <col min="7430" max="7430" width="9.69921875" style="4" customWidth="1"/>
    <col min="7431" max="7431" width="12.69921875" style="4" customWidth="1"/>
    <col min="7432" max="7432" width="9.69921875" style="4" customWidth="1"/>
    <col min="7433" max="7433" width="12.69921875" style="4" customWidth="1"/>
    <col min="7434" max="7434" width="9.69921875" style="4" customWidth="1"/>
    <col min="7435" max="7435" width="12.69921875" style="4" customWidth="1"/>
    <col min="7436" max="7436" width="9.69921875" style="4" customWidth="1"/>
    <col min="7437" max="7437" width="12.69921875" style="4" customWidth="1"/>
    <col min="7438" max="7438" width="9.69921875" style="4" customWidth="1"/>
    <col min="7439" max="7680" width="9" style="4"/>
    <col min="7681" max="7681" width="12.69921875" style="4" customWidth="1"/>
    <col min="7682" max="7682" width="9.69921875" style="4" customWidth="1"/>
    <col min="7683" max="7683" width="12.69921875" style="4" customWidth="1"/>
    <col min="7684" max="7684" width="9.69921875" style="4" customWidth="1"/>
    <col min="7685" max="7685" width="12.69921875" style="4" customWidth="1"/>
    <col min="7686" max="7686" width="9.69921875" style="4" customWidth="1"/>
    <col min="7687" max="7687" width="12.69921875" style="4" customWidth="1"/>
    <col min="7688" max="7688" width="9.69921875" style="4" customWidth="1"/>
    <col min="7689" max="7689" width="12.69921875" style="4" customWidth="1"/>
    <col min="7690" max="7690" width="9.69921875" style="4" customWidth="1"/>
    <col min="7691" max="7691" width="12.69921875" style="4" customWidth="1"/>
    <col min="7692" max="7692" width="9.69921875" style="4" customWidth="1"/>
    <col min="7693" max="7693" width="12.69921875" style="4" customWidth="1"/>
    <col min="7694" max="7694" width="9.69921875" style="4" customWidth="1"/>
    <col min="7695" max="7936" width="9" style="4"/>
    <col min="7937" max="7937" width="12.69921875" style="4" customWidth="1"/>
    <col min="7938" max="7938" width="9.69921875" style="4" customWidth="1"/>
    <col min="7939" max="7939" width="12.69921875" style="4" customWidth="1"/>
    <col min="7940" max="7940" width="9.69921875" style="4" customWidth="1"/>
    <col min="7941" max="7941" width="12.69921875" style="4" customWidth="1"/>
    <col min="7942" max="7942" width="9.69921875" style="4" customWidth="1"/>
    <col min="7943" max="7943" width="12.69921875" style="4" customWidth="1"/>
    <col min="7944" max="7944" width="9.69921875" style="4" customWidth="1"/>
    <col min="7945" max="7945" width="12.69921875" style="4" customWidth="1"/>
    <col min="7946" max="7946" width="9.69921875" style="4" customWidth="1"/>
    <col min="7947" max="7947" width="12.69921875" style="4" customWidth="1"/>
    <col min="7948" max="7948" width="9.69921875" style="4" customWidth="1"/>
    <col min="7949" max="7949" width="12.69921875" style="4" customWidth="1"/>
    <col min="7950" max="7950" width="9.69921875" style="4" customWidth="1"/>
    <col min="7951" max="8192" width="9" style="4"/>
    <col min="8193" max="8193" width="12.69921875" style="4" customWidth="1"/>
    <col min="8194" max="8194" width="9.69921875" style="4" customWidth="1"/>
    <col min="8195" max="8195" width="12.69921875" style="4" customWidth="1"/>
    <col min="8196" max="8196" width="9.69921875" style="4" customWidth="1"/>
    <col min="8197" max="8197" width="12.69921875" style="4" customWidth="1"/>
    <col min="8198" max="8198" width="9.69921875" style="4" customWidth="1"/>
    <col min="8199" max="8199" width="12.69921875" style="4" customWidth="1"/>
    <col min="8200" max="8200" width="9.69921875" style="4" customWidth="1"/>
    <col min="8201" max="8201" width="12.69921875" style="4" customWidth="1"/>
    <col min="8202" max="8202" width="9.69921875" style="4" customWidth="1"/>
    <col min="8203" max="8203" width="12.69921875" style="4" customWidth="1"/>
    <col min="8204" max="8204" width="9.69921875" style="4" customWidth="1"/>
    <col min="8205" max="8205" width="12.69921875" style="4" customWidth="1"/>
    <col min="8206" max="8206" width="9.69921875" style="4" customWidth="1"/>
    <col min="8207" max="8448" width="9" style="4"/>
    <col min="8449" max="8449" width="12.69921875" style="4" customWidth="1"/>
    <col min="8450" max="8450" width="9.69921875" style="4" customWidth="1"/>
    <col min="8451" max="8451" width="12.69921875" style="4" customWidth="1"/>
    <col min="8452" max="8452" width="9.69921875" style="4" customWidth="1"/>
    <col min="8453" max="8453" width="12.69921875" style="4" customWidth="1"/>
    <col min="8454" max="8454" width="9.69921875" style="4" customWidth="1"/>
    <col min="8455" max="8455" width="12.69921875" style="4" customWidth="1"/>
    <col min="8456" max="8456" width="9.69921875" style="4" customWidth="1"/>
    <col min="8457" max="8457" width="12.69921875" style="4" customWidth="1"/>
    <col min="8458" max="8458" width="9.69921875" style="4" customWidth="1"/>
    <col min="8459" max="8459" width="12.69921875" style="4" customWidth="1"/>
    <col min="8460" max="8460" width="9.69921875" style="4" customWidth="1"/>
    <col min="8461" max="8461" width="12.69921875" style="4" customWidth="1"/>
    <col min="8462" max="8462" width="9.69921875" style="4" customWidth="1"/>
    <col min="8463" max="8704" width="9" style="4"/>
    <col min="8705" max="8705" width="12.69921875" style="4" customWidth="1"/>
    <col min="8706" max="8706" width="9.69921875" style="4" customWidth="1"/>
    <col min="8707" max="8707" width="12.69921875" style="4" customWidth="1"/>
    <col min="8708" max="8708" width="9.69921875" style="4" customWidth="1"/>
    <col min="8709" max="8709" width="12.69921875" style="4" customWidth="1"/>
    <col min="8710" max="8710" width="9.69921875" style="4" customWidth="1"/>
    <col min="8711" max="8711" width="12.69921875" style="4" customWidth="1"/>
    <col min="8712" max="8712" width="9.69921875" style="4" customWidth="1"/>
    <col min="8713" max="8713" width="12.69921875" style="4" customWidth="1"/>
    <col min="8714" max="8714" width="9.69921875" style="4" customWidth="1"/>
    <col min="8715" max="8715" width="12.69921875" style="4" customWidth="1"/>
    <col min="8716" max="8716" width="9.69921875" style="4" customWidth="1"/>
    <col min="8717" max="8717" width="12.69921875" style="4" customWidth="1"/>
    <col min="8718" max="8718" width="9.69921875" style="4" customWidth="1"/>
    <col min="8719" max="8960" width="9" style="4"/>
    <col min="8961" max="8961" width="12.69921875" style="4" customWidth="1"/>
    <col min="8962" max="8962" width="9.69921875" style="4" customWidth="1"/>
    <col min="8963" max="8963" width="12.69921875" style="4" customWidth="1"/>
    <col min="8964" max="8964" width="9.69921875" style="4" customWidth="1"/>
    <col min="8965" max="8965" width="12.69921875" style="4" customWidth="1"/>
    <col min="8966" max="8966" width="9.69921875" style="4" customWidth="1"/>
    <col min="8967" max="8967" width="12.69921875" style="4" customWidth="1"/>
    <col min="8968" max="8968" width="9.69921875" style="4" customWidth="1"/>
    <col min="8969" max="8969" width="12.69921875" style="4" customWidth="1"/>
    <col min="8970" max="8970" width="9.69921875" style="4" customWidth="1"/>
    <col min="8971" max="8971" width="12.69921875" style="4" customWidth="1"/>
    <col min="8972" max="8972" width="9.69921875" style="4" customWidth="1"/>
    <col min="8973" max="8973" width="12.69921875" style="4" customWidth="1"/>
    <col min="8974" max="8974" width="9.69921875" style="4" customWidth="1"/>
    <col min="8975" max="9216" width="9" style="4"/>
    <col min="9217" max="9217" width="12.69921875" style="4" customWidth="1"/>
    <col min="9218" max="9218" width="9.69921875" style="4" customWidth="1"/>
    <col min="9219" max="9219" width="12.69921875" style="4" customWidth="1"/>
    <col min="9220" max="9220" width="9.69921875" style="4" customWidth="1"/>
    <col min="9221" max="9221" width="12.69921875" style="4" customWidth="1"/>
    <col min="9222" max="9222" width="9.69921875" style="4" customWidth="1"/>
    <col min="9223" max="9223" width="12.69921875" style="4" customWidth="1"/>
    <col min="9224" max="9224" width="9.69921875" style="4" customWidth="1"/>
    <col min="9225" max="9225" width="12.69921875" style="4" customWidth="1"/>
    <col min="9226" max="9226" width="9.69921875" style="4" customWidth="1"/>
    <col min="9227" max="9227" width="12.69921875" style="4" customWidth="1"/>
    <col min="9228" max="9228" width="9.69921875" style="4" customWidth="1"/>
    <col min="9229" max="9229" width="12.69921875" style="4" customWidth="1"/>
    <col min="9230" max="9230" width="9.69921875" style="4" customWidth="1"/>
    <col min="9231" max="9472" width="9" style="4"/>
    <col min="9473" max="9473" width="12.69921875" style="4" customWidth="1"/>
    <col min="9474" max="9474" width="9.69921875" style="4" customWidth="1"/>
    <col min="9475" max="9475" width="12.69921875" style="4" customWidth="1"/>
    <col min="9476" max="9476" width="9.69921875" style="4" customWidth="1"/>
    <col min="9477" max="9477" width="12.69921875" style="4" customWidth="1"/>
    <col min="9478" max="9478" width="9.69921875" style="4" customWidth="1"/>
    <col min="9479" max="9479" width="12.69921875" style="4" customWidth="1"/>
    <col min="9480" max="9480" width="9.69921875" style="4" customWidth="1"/>
    <col min="9481" max="9481" width="12.69921875" style="4" customWidth="1"/>
    <col min="9482" max="9482" width="9.69921875" style="4" customWidth="1"/>
    <col min="9483" max="9483" width="12.69921875" style="4" customWidth="1"/>
    <col min="9484" max="9484" width="9.69921875" style="4" customWidth="1"/>
    <col min="9485" max="9485" width="12.69921875" style="4" customWidth="1"/>
    <col min="9486" max="9486" width="9.69921875" style="4" customWidth="1"/>
    <col min="9487" max="9728" width="9" style="4"/>
    <col min="9729" max="9729" width="12.69921875" style="4" customWidth="1"/>
    <col min="9730" max="9730" width="9.69921875" style="4" customWidth="1"/>
    <col min="9731" max="9731" width="12.69921875" style="4" customWidth="1"/>
    <col min="9732" max="9732" width="9.69921875" style="4" customWidth="1"/>
    <col min="9733" max="9733" width="12.69921875" style="4" customWidth="1"/>
    <col min="9734" max="9734" width="9.69921875" style="4" customWidth="1"/>
    <col min="9735" max="9735" width="12.69921875" style="4" customWidth="1"/>
    <col min="9736" max="9736" width="9.69921875" style="4" customWidth="1"/>
    <col min="9737" max="9737" width="12.69921875" style="4" customWidth="1"/>
    <col min="9738" max="9738" width="9.69921875" style="4" customWidth="1"/>
    <col min="9739" max="9739" width="12.69921875" style="4" customWidth="1"/>
    <col min="9740" max="9740" width="9.69921875" style="4" customWidth="1"/>
    <col min="9741" max="9741" width="12.69921875" style="4" customWidth="1"/>
    <col min="9742" max="9742" width="9.69921875" style="4" customWidth="1"/>
    <col min="9743" max="9984" width="9" style="4"/>
    <col min="9985" max="9985" width="12.69921875" style="4" customWidth="1"/>
    <col min="9986" max="9986" width="9.69921875" style="4" customWidth="1"/>
    <col min="9987" max="9987" width="12.69921875" style="4" customWidth="1"/>
    <col min="9988" max="9988" width="9.69921875" style="4" customWidth="1"/>
    <col min="9989" max="9989" width="12.69921875" style="4" customWidth="1"/>
    <col min="9990" max="9990" width="9.69921875" style="4" customWidth="1"/>
    <col min="9991" max="9991" width="12.69921875" style="4" customWidth="1"/>
    <col min="9992" max="9992" width="9.69921875" style="4" customWidth="1"/>
    <col min="9993" max="9993" width="12.69921875" style="4" customWidth="1"/>
    <col min="9994" max="9994" width="9.69921875" style="4" customWidth="1"/>
    <col min="9995" max="9995" width="12.69921875" style="4" customWidth="1"/>
    <col min="9996" max="9996" width="9.69921875" style="4" customWidth="1"/>
    <col min="9997" max="9997" width="12.69921875" style="4" customWidth="1"/>
    <col min="9998" max="9998" width="9.69921875" style="4" customWidth="1"/>
    <col min="9999" max="10240" width="9" style="4"/>
    <col min="10241" max="10241" width="12.69921875" style="4" customWidth="1"/>
    <col min="10242" max="10242" width="9.69921875" style="4" customWidth="1"/>
    <col min="10243" max="10243" width="12.69921875" style="4" customWidth="1"/>
    <col min="10244" max="10244" width="9.69921875" style="4" customWidth="1"/>
    <col min="10245" max="10245" width="12.69921875" style="4" customWidth="1"/>
    <col min="10246" max="10246" width="9.69921875" style="4" customWidth="1"/>
    <col min="10247" max="10247" width="12.69921875" style="4" customWidth="1"/>
    <col min="10248" max="10248" width="9.69921875" style="4" customWidth="1"/>
    <col min="10249" max="10249" width="12.69921875" style="4" customWidth="1"/>
    <col min="10250" max="10250" width="9.69921875" style="4" customWidth="1"/>
    <col min="10251" max="10251" width="12.69921875" style="4" customWidth="1"/>
    <col min="10252" max="10252" width="9.69921875" style="4" customWidth="1"/>
    <col min="10253" max="10253" width="12.69921875" style="4" customWidth="1"/>
    <col min="10254" max="10254" width="9.69921875" style="4" customWidth="1"/>
    <col min="10255" max="10496" width="9" style="4"/>
    <col min="10497" max="10497" width="12.69921875" style="4" customWidth="1"/>
    <col min="10498" max="10498" width="9.69921875" style="4" customWidth="1"/>
    <col min="10499" max="10499" width="12.69921875" style="4" customWidth="1"/>
    <col min="10500" max="10500" width="9.69921875" style="4" customWidth="1"/>
    <col min="10501" max="10501" width="12.69921875" style="4" customWidth="1"/>
    <col min="10502" max="10502" width="9.69921875" style="4" customWidth="1"/>
    <col min="10503" max="10503" width="12.69921875" style="4" customWidth="1"/>
    <col min="10504" max="10504" width="9.69921875" style="4" customWidth="1"/>
    <col min="10505" max="10505" width="12.69921875" style="4" customWidth="1"/>
    <col min="10506" max="10506" width="9.69921875" style="4" customWidth="1"/>
    <col min="10507" max="10507" width="12.69921875" style="4" customWidth="1"/>
    <col min="10508" max="10508" width="9.69921875" style="4" customWidth="1"/>
    <col min="10509" max="10509" width="12.69921875" style="4" customWidth="1"/>
    <col min="10510" max="10510" width="9.69921875" style="4" customWidth="1"/>
    <col min="10511" max="10752" width="9" style="4"/>
    <col min="10753" max="10753" width="12.69921875" style="4" customWidth="1"/>
    <col min="10754" max="10754" width="9.69921875" style="4" customWidth="1"/>
    <col min="10755" max="10755" width="12.69921875" style="4" customWidth="1"/>
    <col min="10756" max="10756" width="9.69921875" style="4" customWidth="1"/>
    <col min="10757" max="10757" width="12.69921875" style="4" customWidth="1"/>
    <col min="10758" max="10758" width="9.69921875" style="4" customWidth="1"/>
    <col min="10759" max="10759" width="12.69921875" style="4" customWidth="1"/>
    <col min="10760" max="10760" width="9.69921875" style="4" customWidth="1"/>
    <col min="10761" max="10761" width="12.69921875" style="4" customWidth="1"/>
    <col min="10762" max="10762" width="9.69921875" style="4" customWidth="1"/>
    <col min="10763" max="10763" width="12.69921875" style="4" customWidth="1"/>
    <col min="10764" max="10764" width="9.69921875" style="4" customWidth="1"/>
    <col min="10765" max="10765" width="12.69921875" style="4" customWidth="1"/>
    <col min="10766" max="10766" width="9.69921875" style="4" customWidth="1"/>
    <col min="10767" max="11008" width="9" style="4"/>
    <col min="11009" max="11009" width="12.69921875" style="4" customWidth="1"/>
    <col min="11010" max="11010" width="9.69921875" style="4" customWidth="1"/>
    <col min="11011" max="11011" width="12.69921875" style="4" customWidth="1"/>
    <col min="11012" max="11012" width="9.69921875" style="4" customWidth="1"/>
    <col min="11013" max="11013" width="12.69921875" style="4" customWidth="1"/>
    <col min="11014" max="11014" width="9.69921875" style="4" customWidth="1"/>
    <col min="11015" max="11015" width="12.69921875" style="4" customWidth="1"/>
    <col min="11016" max="11016" width="9.69921875" style="4" customWidth="1"/>
    <col min="11017" max="11017" width="12.69921875" style="4" customWidth="1"/>
    <col min="11018" max="11018" width="9.69921875" style="4" customWidth="1"/>
    <col min="11019" max="11019" width="12.69921875" style="4" customWidth="1"/>
    <col min="11020" max="11020" width="9.69921875" style="4" customWidth="1"/>
    <col min="11021" max="11021" width="12.69921875" style="4" customWidth="1"/>
    <col min="11022" max="11022" width="9.69921875" style="4" customWidth="1"/>
    <col min="11023" max="11264" width="9" style="4"/>
    <col min="11265" max="11265" width="12.69921875" style="4" customWidth="1"/>
    <col min="11266" max="11266" width="9.69921875" style="4" customWidth="1"/>
    <col min="11267" max="11267" width="12.69921875" style="4" customWidth="1"/>
    <col min="11268" max="11268" width="9.69921875" style="4" customWidth="1"/>
    <col min="11269" max="11269" width="12.69921875" style="4" customWidth="1"/>
    <col min="11270" max="11270" width="9.69921875" style="4" customWidth="1"/>
    <col min="11271" max="11271" width="12.69921875" style="4" customWidth="1"/>
    <col min="11272" max="11272" width="9.69921875" style="4" customWidth="1"/>
    <col min="11273" max="11273" width="12.69921875" style="4" customWidth="1"/>
    <col min="11274" max="11274" width="9.69921875" style="4" customWidth="1"/>
    <col min="11275" max="11275" width="12.69921875" style="4" customWidth="1"/>
    <col min="11276" max="11276" width="9.69921875" style="4" customWidth="1"/>
    <col min="11277" max="11277" width="12.69921875" style="4" customWidth="1"/>
    <col min="11278" max="11278" width="9.69921875" style="4" customWidth="1"/>
    <col min="11279" max="11520" width="9" style="4"/>
    <col min="11521" max="11521" width="12.69921875" style="4" customWidth="1"/>
    <col min="11522" max="11522" width="9.69921875" style="4" customWidth="1"/>
    <col min="11523" max="11523" width="12.69921875" style="4" customWidth="1"/>
    <col min="11524" max="11524" width="9.69921875" style="4" customWidth="1"/>
    <col min="11525" max="11525" width="12.69921875" style="4" customWidth="1"/>
    <col min="11526" max="11526" width="9.69921875" style="4" customWidth="1"/>
    <col min="11527" max="11527" width="12.69921875" style="4" customWidth="1"/>
    <col min="11528" max="11528" width="9.69921875" style="4" customWidth="1"/>
    <col min="11529" max="11529" width="12.69921875" style="4" customWidth="1"/>
    <col min="11530" max="11530" width="9.69921875" style="4" customWidth="1"/>
    <col min="11531" max="11531" width="12.69921875" style="4" customWidth="1"/>
    <col min="11532" max="11532" width="9.69921875" style="4" customWidth="1"/>
    <col min="11533" max="11533" width="12.69921875" style="4" customWidth="1"/>
    <col min="11534" max="11534" width="9.69921875" style="4" customWidth="1"/>
    <col min="11535" max="11776" width="9" style="4"/>
    <col min="11777" max="11777" width="12.69921875" style="4" customWidth="1"/>
    <col min="11778" max="11778" width="9.69921875" style="4" customWidth="1"/>
    <col min="11779" max="11779" width="12.69921875" style="4" customWidth="1"/>
    <col min="11780" max="11780" width="9.69921875" style="4" customWidth="1"/>
    <col min="11781" max="11781" width="12.69921875" style="4" customWidth="1"/>
    <col min="11782" max="11782" width="9.69921875" style="4" customWidth="1"/>
    <col min="11783" max="11783" width="12.69921875" style="4" customWidth="1"/>
    <col min="11784" max="11784" width="9.69921875" style="4" customWidth="1"/>
    <col min="11785" max="11785" width="12.69921875" style="4" customWidth="1"/>
    <col min="11786" max="11786" width="9.69921875" style="4" customWidth="1"/>
    <col min="11787" max="11787" width="12.69921875" style="4" customWidth="1"/>
    <col min="11788" max="11788" width="9.69921875" style="4" customWidth="1"/>
    <col min="11789" max="11789" width="12.69921875" style="4" customWidth="1"/>
    <col min="11790" max="11790" width="9.69921875" style="4" customWidth="1"/>
    <col min="11791" max="12032" width="9" style="4"/>
    <col min="12033" max="12033" width="12.69921875" style="4" customWidth="1"/>
    <col min="12034" max="12034" width="9.69921875" style="4" customWidth="1"/>
    <col min="12035" max="12035" width="12.69921875" style="4" customWidth="1"/>
    <col min="12036" max="12036" width="9.69921875" style="4" customWidth="1"/>
    <col min="12037" max="12037" width="12.69921875" style="4" customWidth="1"/>
    <col min="12038" max="12038" width="9.69921875" style="4" customWidth="1"/>
    <col min="12039" max="12039" width="12.69921875" style="4" customWidth="1"/>
    <col min="12040" max="12040" width="9.69921875" style="4" customWidth="1"/>
    <col min="12041" max="12041" width="12.69921875" style="4" customWidth="1"/>
    <col min="12042" max="12042" width="9.69921875" style="4" customWidth="1"/>
    <col min="12043" max="12043" width="12.69921875" style="4" customWidth="1"/>
    <col min="12044" max="12044" width="9.69921875" style="4" customWidth="1"/>
    <col min="12045" max="12045" width="12.69921875" style="4" customWidth="1"/>
    <col min="12046" max="12046" width="9.69921875" style="4" customWidth="1"/>
    <col min="12047" max="12288" width="9" style="4"/>
    <col min="12289" max="12289" width="12.69921875" style="4" customWidth="1"/>
    <col min="12290" max="12290" width="9.69921875" style="4" customWidth="1"/>
    <col min="12291" max="12291" width="12.69921875" style="4" customWidth="1"/>
    <col min="12292" max="12292" width="9.69921875" style="4" customWidth="1"/>
    <col min="12293" max="12293" width="12.69921875" style="4" customWidth="1"/>
    <col min="12294" max="12294" width="9.69921875" style="4" customWidth="1"/>
    <col min="12295" max="12295" width="12.69921875" style="4" customWidth="1"/>
    <col min="12296" max="12296" width="9.69921875" style="4" customWidth="1"/>
    <col min="12297" max="12297" width="12.69921875" style="4" customWidth="1"/>
    <col min="12298" max="12298" width="9.69921875" style="4" customWidth="1"/>
    <col min="12299" max="12299" width="12.69921875" style="4" customWidth="1"/>
    <col min="12300" max="12300" width="9.69921875" style="4" customWidth="1"/>
    <col min="12301" max="12301" width="12.69921875" style="4" customWidth="1"/>
    <col min="12302" max="12302" width="9.69921875" style="4" customWidth="1"/>
    <col min="12303" max="12544" width="9" style="4"/>
    <col min="12545" max="12545" width="12.69921875" style="4" customWidth="1"/>
    <col min="12546" max="12546" width="9.69921875" style="4" customWidth="1"/>
    <col min="12547" max="12547" width="12.69921875" style="4" customWidth="1"/>
    <col min="12548" max="12548" width="9.69921875" style="4" customWidth="1"/>
    <col min="12549" max="12549" width="12.69921875" style="4" customWidth="1"/>
    <col min="12550" max="12550" width="9.69921875" style="4" customWidth="1"/>
    <col min="12551" max="12551" width="12.69921875" style="4" customWidth="1"/>
    <col min="12552" max="12552" width="9.69921875" style="4" customWidth="1"/>
    <col min="12553" max="12553" width="12.69921875" style="4" customWidth="1"/>
    <col min="12554" max="12554" width="9.69921875" style="4" customWidth="1"/>
    <col min="12555" max="12555" width="12.69921875" style="4" customWidth="1"/>
    <col min="12556" max="12556" width="9.69921875" style="4" customWidth="1"/>
    <col min="12557" max="12557" width="12.69921875" style="4" customWidth="1"/>
    <col min="12558" max="12558" width="9.69921875" style="4" customWidth="1"/>
    <col min="12559" max="12800" width="9" style="4"/>
    <col min="12801" max="12801" width="12.69921875" style="4" customWidth="1"/>
    <col min="12802" max="12802" width="9.69921875" style="4" customWidth="1"/>
    <col min="12803" max="12803" width="12.69921875" style="4" customWidth="1"/>
    <col min="12804" max="12804" width="9.69921875" style="4" customWidth="1"/>
    <col min="12805" max="12805" width="12.69921875" style="4" customWidth="1"/>
    <col min="12806" max="12806" width="9.69921875" style="4" customWidth="1"/>
    <col min="12807" max="12807" width="12.69921875" style="4" customWidth="1"/>
    <col min="12808" max="12808" width="9.69921875" style="4" customWidth="1"/>
    <col min="12809" max="12809" width="12.69921875" style="4" customWidth="1"/>
    <col min="12810" max="12810" width="9.69921875" style="4" customWidth="1"/>
    <col min="12811" max="12811" width="12.69921875" style="4" customWidth="1"/>
    <col min="12812" max="12812" width="9.69921875" style="4" customWidth="1"/>
    <col min="12813" max="12813" width="12.69921875" style="4" customWidth="1"/>
    <col min="12814" max="12814" width="9.69921875" style="4" customWidth="1"/>
    <col min="12815" max="13056" width="9" style="4"/>
    <col min="13057" max="13057" width="12.69921875" style="4" customWidth="1"/>
    <col min="13058" max="13058" width="9.69921875" style="4" customWidth="1"/>
    <col min="13059" max="13059" width="12.69921875" style="4" customWidth="1"/>
    <col min="13060" max="13060" width="9.69921875" style="4" customWidth="1"/>
    <col min="13061" max="13061" width="12.69921875" style="4" customWidth="1"/>
    <col min="13062" max="13062" width="9.69921875" style="4" customWidth="1"/>
    <col min="13063" max="13063" width="12.69921875" style="4" customWidth="1"/>
    <col min="13064" max="13064" width="9.69921875" style="4" customWidth="1"/>
    <col min="13065" max="13065" width="12.69921875" style="4" customWidth="1"/>
    <col min="13066" max="13066" width="9.69921875" style="4" customWidth="1"/>
    <col min="13067" max="13067" width="12.69921875" style="4" customWidth="1"/>
    <col min="13068" max="13068" width="9.69921875" style="4" customWidth="1"/>
    <col min="13069" max="13069" width="12.69921875" style="4" customWidth="1"/>
    <col min="13070" max="13070" width="9.69921875" style="4" customWidth="1"/>
    <col min="13071" max="13312" width="9" style="4"/>
    <col min="13313" max="13313" width="12.69921875" style="4" customWidth="1"/>
    <col min="13314" max="13314" width="9.69921875" style="4" customWidth="1"/>
    <col min="13315" max="13315" width="12.69921875" style="4" customWidth="1"/>
    <col min="13316" max="13316" width="9.69921875" style="4" customWidth="1"/>
    <col min="13317" max="13317" width="12.69921875" style="4" customWidth="1"/>
    <col min="13318" max="13318" width="9.69921875" style="4" customWidth="1"/>
    <col min="13319" max="13319" width="12.69921875" style="4" customWidth="1"/>
    <col min="13320" max="13320" width="9.69921875" style="4" customWidth="1"/>
    <col min="13321" max="13321" width="12.69921875" style="4" customWidth="1"/>
    <col min="13322" max="13322" width="9.69921875" style="4" customWidth="1"/>
    <col min="13323" max="13323" width="12.69921875" style="4" customWidth="1"/>
    <col min="13324" max="13324" width="9.69921875" style="4" customWidth="1"/>
    <col min="13325" max="13325" width="12.69921875" style="4" customWidth="1"/>
    <col min="13326" max="13326" width="9.69921875" style="4" customWidth="1"/>
    <col min="13327" max="13568" width="9" style="4"/>
    <col min="13569" max="13569" width="12.69921875" style="4" customWidth="1"/>
    <col min="13570" max="13570" width="9.69921875" style="4" customWidth="1"/>
    <col min="13571" max="13571" width="12.69921875" style="4" customWidth="1"/>
    <col min="13572" max="13572" width="9.69921875" style="4" customWidth="1"/>
    <col min="13573" max="13573" width="12.69921875" style="4" customWidth="1"/>
    <col min="13574" max="13574" width="9.69921875" style="4" customWidth="1"/>
    <col min="13575" max="13575" width="12.69921875" style="4" customWidth="1"/>
    <col min="13576" max="13576" width="9.69921875" style="4" customWidth="1"/>
    <col min="13577" max="13577" width="12.69921875" style="4" customWidth="1"/>
    <col min="13578" max="13578" width="9.69921875" style="4" customWidth="1"/>
    <col min="13579" max="13579" width="12.69921875" style="4" customWidth="1"/>
    <col min="13580" max="13580" width="9.69921875" style="4" customWidth="1"/>
    <col min="13581" max="13581" width="12.69921875" style="4" customWidth="1"/>
    <col min="13582" max="13582" width="9.69921875" style="4" customWidth="1"/>
    <col min="13583" max="13824" width="9" style="4"/>
    <col min="13825" max="13825" width="12.69921875" style="4" customWidth="1"/>
    <col min="13826" max="13826" width="9.69921875" style="4" customWidth="1"/>
    <col min="13827" max="13827" width="12.69921875" style="4" customWidth="1"/>
    <col min="13828" max="13828" width="9.69921875" style="4" customWidth="1"/>
    <col min="13829" max="13829" width="12.69921875" style="4" customWidth="1"/>
    <col min="13830" max="13830" width="9.69921875" style="4" customWidth="1"/>
    <col min="13831" max="13831" width="12.69921875" style="4" customWidth="1"/>
    <col min="13832" max="13832" width="9.69921875" style="4" customWidth="1"/>
    <col min="13833" max="13833" width="12.69921875" style="4" customWidth="1"/>
    <col min="13834" max="13834" width="9.69921875" style="4" customWidth="1"/>
    <col min="13835" max="13835" width="12.69921875" style="4" customWidth="1"/>
    <col min="13836" max="13836" width="9.69921875" style="4" customWidth="1"/>
    <col min="13837" max="13837" width="12.69921875" style="4" customWidth="1"/>
    <col min="13838" max="13838" width="9.69921875" style="4" customWidth="1"/>
    <col min="13839" max="14080" width="9" style="4"/>
    <col min="14081" max="14081" width="12.69921875" style="4" customWidth="1"/>
    <col min="14082" max="14082" width="9.69921875" style="4" customWidth="1"/>
    <col min="14083" max="14083" width="12.69921875" style="4" customWidth="1"/>
    <col min="14084" max="14084" width="9.69921875" style="4" customWidth="1"/>
    <col min="14085" max="14085" width="12.69921875" style="4" customWidth="1"/>
    <col min="14086" max="14086" width="9.69921875" style="4" customWidth="1"/>
    <col min="14087" max="14087" width="12.69921875" style="4" customWidth="1"/>
    <col min="14088" max="14088" width="9.69921875" style="4" customWidth="1"/>
    <col min="14089" max="14089" width="12.69921875" style="4" customWidth="1"/>
    <col min="14090" max="14090" width="9.69921875" style="4" customWidth="1"/>
    <col min="14091" max="14091" width="12.69921875" style="4" customWidth="1"/>
    <col min="14092" max="14092" width="9.69921875" style="4" customWidth="1"/>
    <col min="14093" max="14093" width="12.69921875" style="4" customWidth="1"/>
    <col min="14094" max="14094" width="9.69921875" style="4" customWidth="1"/>
    <col min="14095" max="14336" width="9" style="4"/>
    <col min="14337" max="14337" width="12.69921875" style="4" customWidth="1"/>
    <col min="14338" max="14338" width="9.69921875" style="4" customWidth="1"/>
    <col min="14339" max="14339" width="12.69921875" style="4" customWidth="1"/>
    <col min="14340" max="14340" width="9.69921875" style="4" customWidth="1"/>
    <col min="14341" max="14341" width="12.69921875" style="4" customWidth="1"/>
    <col min="14342" max="14342" width="9.69921875" style="4" customWidth="1"/>
    <col min="14343" max="14343" width="12.69921875" style="4" customWidth="1"/>
    <col min="14344" max="14344" width="9.69921875" style="4" customWidth="1"/>
    <col min="14345" max="14345" width="12.69921875" style="4" customWidth="1"/>
    <col min="14346" max="14346" width="9.69921875" style="4" customWidth="1"/>
    <col min="14347" max="14347" width="12.69921875" style="4" customWidth="1"/>
    <col min="14348" max="14348" width="9.69921875" style="4" customWidth="1"/>
    <col min="14349" max="14349" width="12.69921875" style="4" customWidth="1"/>
    <col min="14350" max="14350" width="9.69921875" style="4" customWidth="1"/>
    <col min="14351" max="14592" width="9" style="4"/>
    <col min="14593" max="14593" width="12.69921875" style="4" customWidth="1"/>
    <col min="14594" max="14594" width="9.69921875" style="4" customWidth="1"/>
    <col min="14595" max="14595" width="12.69921875" style="4" customWidth="1"/>
    <col min="14596" max="14596" width="9.69921875" style="4" customWidth="1"/>
    <col min="14597" max="14597" width="12.69921875" style="4" customWidth="1"/>
    <col min="14598" max="14598" width="9.69921875" style="4" customWidth="1"/>
    <col min="14599" max="14599" width="12.69921875" style="4" customWidth="1"/>
    <col min="14600" max="14600" width="9.69921875" style="4" customWidth="1"/>
    <col min="14601" max="14601" width="12.69921875" style="4" customWidth="1"/>
    <col min="14602" max="14602" width="9.69921875" style="4" customWidth="1"/>
    <col min="14603" max="14603" width="12.69921875" style="4" customWidth="1"/>
    <col min="14604" max="14604" width="9.69921875" style="4" customWidth="1"/>
    <col min="14605" max="14605" width="12.69921875" style="4" customWidth="1"/>
    <col min="14606" max="14606" width="9.69921875" style="4" customWidth="1"/>
    <col min="14607" max="14848" width="9" style="4"/>
    <col min="14849" max="14849" width="12.69921875" style="4" customWidth="1"/>
    <col min="14850" max="14850" width="9.69921875" style="4" customWidth="1"/>
    <col min="14851" max="14851" width="12.69921875" style="4" customWidth="1"/>
    <col min="14852" max="14852" width="9.69921875" style="4" customWidth="1"/>
    <col min="14853" max="14853" width="12.69921875" style="4" customWidth="1"/>
    <col min="14854" max="14854" width="9.69921875" style="4" customWidth="1"/>
    <col min="14855" max="14855" width="12.69921875" style="4" customWidth="1"/>
    <col min="14856" max="14856" width="9.69921875" style="4" customWidth="1"/>
    <col min="14857" max="14857" width="12.69921875" style="4" customWidth="1"/>
    <col min="14858" max="14858" width="9.69921875" style="4" customWidth="1"/>
    <col min="14859" max="14859" width="12.69921875" style="4" customWidth="1"/>
    <col min="14860" max="14860" width="9.69921875" style="4" customWidth="1"/>
    <col min="14861" max="14861" width="12.69921875" style="4" customWidth="1"/>
    <col min="14862" max="14862" width="9.69921875" style="4" customWidth="1"/>
    <col min="14863" max="15104" width="9" style="4"/>
    <col min="15105" max="15105" width="12.69921875" style="4" customWidth="1"/>
    <col min="15106" max="15106" width="9.69921875" style="4" customWidth="1"/>
    <col min="15107" max="15107" width="12.69921875" style="4" customWidth="1"/>
    <col min="15108" max="15108" width="9.69921875" style="4" customWidth="1"/>
    <col min="15109" max="15109" width="12.69921875" style="4" customWidth="1"/>
    <col min="15110" max="15110" width="9.69921875" style="4" customWidth="1"/>
    <col min="15111" max="15111" width="12.69921875" style="4" customWidth="1"/>
    <col min="15112" max="15112" width="9.69921875" style="4" customWidth="1"/>
    <col min="15113" max="15113" width="12.69921875" style="4" customWidth="1"/>
    <col min="15114" max="15114" width="9.69921875" style="4" customWidth="1"/>
    <col min="15115" max="15115" width="12.69921875" style="4" customWidth="1"/>
    <col min="15116" max="15116" width="9.69921875" style="4" customWidth="1"/>
    <col min="15117" max="15117" width="12.69921875" style="4" customWidth="1"/>
    <col min="15118" max="15118" width="9.69921875" style="4" customWidth="1"/>
    <col min="15119" max="15360" width="9" style="4"/>
    <col min="15361" max="15361" width="12.69921875" style="4" customWidth="1"/>
    <col min="15362" max="15362" width="9.69921875" style="4" customWidth="1"/>
    <col min="15363" max="15363" width="12.69921875" style="4" customWidth="1"/>
    <col min="15364" max="15364" width="9.69921875" style="4" customWidth="1"/>
    <col min="15365" max="15365" width="12.69921875" style="4" customWidth="1"/>
    <col min="15366" max="15366" width="9.69921875" style="4" customWidth="1"/>
    <col min="15367" max="15367" width="12.69921875" style="4" customWidth="1"/>
    <col min="15368" max="15368" width="9.69921875" style="4" customWidth="1"/>
    <col min="15369" max="15369" width="12.69921875" style="4" customWidth="1"/>
    <col min="15370" max="15370" width="9.69921875" style="4" customWidth="1"/>
    <col min="15371" max="15371" width="12.69921875" style="4" customWidth="1"/>
    <col min="15372" max="15372" width="9.69921875" style="4" customWidth="1"/>
    <col min="15373" max="15373" width="12.69921875" style="4" customWidth="1"/>
    <col min="15374" max="15374" width="9.69921875" style="4" customWidth="1"/>
    <col min="15375" max="15616" width="9" style="4"/>
    <col min="15617" max="15617" width="12.69921875" style="4" customWidth="1"/>
    <col min="15618" max="15618" width="9.69921875" style="4" customWidth="1"/>
    <col min="15619" max="15619" width="12.69921875" style="4" customWidth="1"/>
    <col min="15620" max="15620" width="9.69921875" style="4" customWidth="1"/>
    <col min="15621" max="15621" width="12.69921875" style="4" customWidth="1"/>
    <col min="15622" max="15622" width="9.69921875" style="4" customWidth="1"/>
    <col min="15623" max="15623" width="12.69921875" style="4" customWidth="1"/>
    <col min="15624" max="15624" width="9.69921875" style="4" customWidth="1"/>
    <col min="15625" max="15625" width="12.69921875" style="4" customWidth="1"/>
    <col min="15626" max="15626" width="9.69921875" style="4" customWidth="1"/>
    <col min="15627" max="15627" width="12.69921875" style="4" customWidth="1"/>
    <col min="15628" max="15628" width="9.69921875" style="4" customWidth="1"/>
    <col min="15629" max="15629" width="12.69921875" style="4" customWidth="1"/>
    <col min="15630" max="15630" width="9.69921875" style="4" customWidth="1"/>
    <col min="15631" max="15872" width="9" style="4"/>
    <col min="15873" max="15873" width="12.69921875" style="4" customWidth="1"/>
    <col min="15874" max="15874" width="9.69921875" style="4" customWidth="1"/>
    <col min="15875" max="15875" width="12.69921875" style="4" customWidth="1"/>
    <col min="15876" max="15876" width="9.69921875" style="4" customWidth="1"/>
    <col min="15877" max="15877" width="12.69921875" style="4" customWidth="1"/>
    <col min="15878" max="15878" width="9.69921875" style="4" customWidth="1"/>
    <col min="15879" max="15879" width="12.69921875" style="4" customWidth="1"/>
    <col min="15880" max="15880" width="9.69921875" style="4" customWidth="1"/>
    <col min="15881" max="15881" width="12.69921875" style="4" customWidth="1"/>
    <col min="15882" max="15882" width="9.69921875" style="4" customWidth="1"/>
    <col min="15883" max="15883" width="12.69921875" style="4" customWidth="1"/>
    <col min="15884" max="15884" width="9.69921875" style="4" customWidth="1"/>
    <col min="15885" max="15885" width="12.69921875" style="4" customWidth="1"/>
    <col min="15886" max="15886" width="9.69921875" style="4" customWidth="1"/>
    <col min="15887" max="16128" width="9" style="4"/>
    <col min="16129" max="16129" width="12.69921875" style="4" customWidth="1"/>
    <col min="16130" max="16130" width="9.69921875" style="4" customWidth="1"/>
    <col min="16131" max="16131" width="12.69921875" style="4" customWidth="1"/>
    <col min="16132" max="16132" width="9.69921875" style="4" customWidth="1"/>
    <col min="16133" max="16133" width="12.69921875" style="4" customWidth="1"/>
    <col min="16134" max="16134" width="9.69921875" style="4" customWidth="1"/>
    <col min="16135" max="16135" width="12.69921875" style="4" customWidth="1"/>
    <col min="16136" max="16136" width="9.69921875" style="4" customWidth="1"/>
    <col min="16137" max="16137" width="12.69921875" style="4" customWidth="1"/>
    <col min="16138" max="16138" width="9.69921875" style="4" customWidth="1"/>
    <col min="16139" max="16139" width="12.69921875" style="4" customWidth="1"/>
    <col min="16140" max="16140" width="9.69921875" style="4" customWidth="1"/>
    <col min="16141" max="16141" width="12.69921875" style="4" customWidth="1"/>
    <col min="16142" max="16142" width="9.69921875" style="4" customWidth="1"/>
    <col min="16143" max="16384" width="9" style="4"/>
  </cols>
  <sheetData>
    <row r="1" spans="1:14">
      <c r="M1" s="366" t="s">
        <v>62</v>
      </c>
      <c r="N1" s="366"/>
    </row>
    <row r="2" spans="1:14">
      <c r="A2" s="367" t="s">
        <v>63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</row>
    <row r="3" spans="1:14">
      <c r="A3" s="367" t="str">
        <f>'1.สรุปรายงานการส่งงบ '!A3:H3</f>
        <v xml:space="preserve">สำหรับเดือน กันยายน  2564  ปีงบประมาณ 2564 (ข้อมูล ณ วันที่ 24 พฤศจิกายน 2564 เวลา 09.30 น.) </v>
      </c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</row>
    <row r="4" spans="1:14">
      <c r="A4" s="368" t="s">
        <v>64</v>
      </c>
      <c r="B4" s="368"/>
      <c r="C4" s="369" t="s">
        <v>65</v>
      </c>
      <c r="D4" s="369"/>
      <c r="E4" s="368" t="s">
        <v>66</v>
      </c>
      <c r="F4" s="368"/>
      <c r="G4" s="370" t="s">
        <v>67</v>
      </c>
      <c r="H4" s="370"/>
      <c r="I4" s="370" t="s">
        <v>68</v>
      </c>
      <c r="J4" s="370"/>
      <c r="K4" s="370" t="s">
        <v>69</v>
      </c>
      <c r="L4" s="370"/>
      <c r="M4" s="370" t="s">
        <v>70</v>
      </c>
      <c r="N4" s="370"/>
    </row>
    <row r="5" spans="1:14">
      <c r="A5" s="87" t="s">
        <v>71</v>
      </c>
      <c r="B5" s="5" t="s">
        <v>72</v>
      </c>
      <c r="C5" s="87" t="s">
        <v>71</v>
      </c>
      <c r="D5" s="5" t="s">
        <v>72</v>
      </c>
      <c r="E5" s="87" t="s">
        <v>71</v>
      </c>
      <c r="F5" s="5" t="s">
        <v>72</v>
      </c>
      <c r="G5" s="87" t="s">
        <v>71</v>
      </c>
      <c r="H5" s="5" t="s">
        <v>72</v>
      </c>
      <c r="I5" s="87" t="s">
        <v>71</v>
      </c>
      <c r="J5" s="5" t="s">
        <v>72</v>
      </c>
      <c r="K5" s="87" t="s">
        <v>71</v>
      </c>
      <c r="L5" s="5" t="s">
        <v>72</v>
      </c>
      <c r="M5" s="87" t="s">
        <v>71</v>
      </c>
      <c r="N5" s="5" t="s">
        <v>72</v>
      </c>
    </row>
    <row r="6" spans="1:14" s="2" customFormat="1">
      <c r="A6" s="3" t="s">
        <v>52</v>
      </c>
      <c r="B6" s="61">
        <v>50</v>
      </c>
      <c r="C6" s="12" t="s">
        <v>53</v>
      </c>
      <c r="D6" s="61">
        <v>50</v>
      </c>
      <c r="E6" s="3" t="s">
        <v>54</v>
      </c>
      <c r="F6" s="61">
        <v>50</v>
      </c>
      <c r="G6" s="3" t="s">
        <v>55</v>
      </c>
      <c r="H6" s="61">
        <v>50</v>
      </c>
      <c r="I6" s="12" t="s">
        <v>56</v>
      </c>
      <c r="J6" s="61">
        <v>50</v>
      </c>
      <c r="K6" s="36" t="s">
        <v>57</v>
      </c>
      <c r="L6" s="61">
        <v>50</v>
      </c>
      <c r="M6" s="3" t="s">
        <v>58</v>
      </c>
      <c r="N6" s="61">
        <v>50</v>
      </c>
    </row>
    <row r="7" spans="1:14" s="2" customFormat="1">
      <c r="A7" s="3" t="s">
        <v>73</v>
      </c>
      <c r="B7" s="61">
        <v>50</v>
      </c>
      <c r="C7" s="12" t="s">
        <v>74</v>
      </c>
      <c r="D7" s="61">
        <v>50</v>
      </c>
      <c r="E7" s="3" t="s">
        <v>75</v>
      </c>
      <c r="F7" s="61">
        <v>50</v>
      </c>
      <c r="G7" s="3" t="s">
        <v>76</v>
      </c>
      <c r="H7" s="61">
        <v>50</v>
      </c>
      <c r="I7" s="12" t="s">
        <v>77</v>
      </c>
      <c r="J7" s="61">
        <v>50</v>
      </c>
      <c r="K7" s="36" t="s">
        <v>78</v>
      </c>
      <c r="L7" s="61">
        <v>50</v>
      </c>
      <c r="M7" s="3" t="s">
        <v>79</v>
      </c>
      <c r="N7" s="61">
        <v>50</v>
      </c>
    </row>
    <row r="8" spans="1:14" s="2" customFormat="1">
      <c r="A8" s="3" t="s">
        <v>80</v>
      </c>
      <c r="B8" s="61">
        <v>50</v>
      </c>
      <c r="C8" s="12" t="s">
        <v>81</v>
      </c>
      <c r="D8" s="61">
        <v>50</v>
      </c>
      <c r="E8" s="3" t="s">
        <v>82</v>
      </c>
      <c r="F8" s="61">
        <v>50</v>
      </c>
      <c r="G8" s="3" t="s">
        <v>83</v>
      </c>
      <c r="H8" s="61">
        <v>50</v>
      </c>
      <c r="I8" s="12" t="s">
        <v>84</v>
      </c>
      <c r="J8" s="61">
        <v>50</v>
      </c>
      <c r="K8" s="36" t="s">
        <v>85</v>
      </c>
      <c r="L8" s="61">
        <v>50</v>
      </c>
      <c r="M8" s="3" t="s">
        <v>86</v>
      </c>
      <c r="N8" s="61">
        <v>50</v>
      </c>
    </row>
    <row r="9" spans="1:14" s="2" customFormat="1">
      <c r="A9" s="3" t="s">
        <v>87</v>
      </c>
      <c r="B9" s="61">
        <v>50</v>
      </c>
      <c r="C9" s="12" t="s">
        <v>88</v>
      </c>
      <c r="D9" s="61">
        <v>50</v>
      </c>
      <c r="E9" s="3" t="s">
        <v>89</v>
      </c>
      <c r="F9" s="61">
        <v>50</v>
      </c>
      <c r="G9" s="3" t="s">
        <v>90</v>
      </c>
      <c r="H9" s="61">
        <v>50</v>
      </c>
      <c r="I9" s="12" t="s">
        <v>91</v>
      </c>
      <c r="J9" s="61">
        <v>50</v>
      </c>
      <c r="K9" s="36" t="s">
        <v>92</v>
      </c>
      <c r="L9" s="61">
        <v>50</v>
      </c>
      <c r="M9" s="3" t="s">
        <v>93</v>
      </c>
      <c r="N9" s="61">
        <v>50</v>
      </c>
    </row>
    <row r="10" spans="1:14" s="2" customFormat="1">
      <c r="A10" s="3" t="s">
        <v>94</v>
      </c>
      <c r="B10" s="61">
        <v>50</v>
      </c>
      <c r="C10" s="12" t="s">
        <v>95</v>
      </c>
      <c r="D10" s="61">
        <v>50</v>
      </c>
      <c r="E10" s="3" t="s">
        <v>96</v>
      </c>
      <c r="F10" s="61">
        <v>50</v>
      </c>
      <c r="G10" s="3" t="s">
        <v>97</v>
      </c>
      <c r="H10" s="61">
        <v>50</v>
      </c>
      <c r="I10" s="12" t="s">
        <v>98</v>
      </c>
      <c r="J10" s="61">
        <v>50</v>
      </c>
      <c r="K10" s="36" t="s">
        <v>99</v>
      </c>
      <c r="L10" s="61">
        <v>50</v>
      </c>
      <c r="M10" s="6" t="s">
        <v>100</v>
      </c>
      <c r="N10" s="231"/>
    </row>
    <row r="11" spans="1:14" s="2" customFormat="1">
      <c r="A11" s="3" t="s">
        <v>101</v>
      </c>
      <c r="B11" s="61">
        <v>50</v>
      </c>
      <c r="C11" s="12" t="s">
        <v>102</v>
      </c>
      <c r="D11" s="61">
        <v>50</v>
      </c>
      <c r="E11" s="3" t="s">
        <v>103</v>
      </c>
      <c r="F11" s="61">
        <v>50</v>
      </c>
      <c r="G11" s="3" t="s">
        <v>104</v>
      </c>
      <c r="H11" s="61">
        <v>50</v>
      </c>
      <c r="I11" s="12" t="s">
        <v>105</v>
      </c>
      <c r="J11" s="61">
        <v>50</v>
      </c>
      <c r="K11" s="36" t="s">
        <v>106</v>
      </c>
      <c r="L11" s="61">
        <v>50</v>
      </c>
      <c r="M11" s="3" t="s">
        <v>107</v>
      </c>
      <c r="N11" s="61">
        <v>50</v>
      </c>
    </row>
    <row r="12" spans="1:14" s="2" customFormat="1" ht="21.6" thickBot="1">
      <c r="A12" s="3" t="s">
        <v>108</v>
      </c>
      <c r="B12" s="61">
        <v>50</v>
      </c>
      <c r="C12" s="12" t="s">
        <v>109</v>
      </c>
      <c r="D12" s="61">
        <v>50</v>
      </c>
      <c r="E12" s="3" t="s">
        <v>110</v>
      </c>
      <c r="F12" s="61">
        <v>50</v>
      </c>
      <c r="G12" s="3" t="s">
        <v>111</v>
      </c>
      <c r="H12" s="61">
        <v>50</v>
      </c>
      <c r="I12" s="62" t="s">
        <v>112</v>
      </c>
      <c r="J12" s="61">
        <v>50</v>
      </c>
      <c r="K12" s="7" t="s">
        <v>113</v>
      </c>
      <c r="L12" s="8">
        <f>AVERAGE(L6:L11)</f>
        <v>50</v>
      </c>
      <c r="M12" s="3" t="s">
        <v>114</v>
      </c>
      <c r="N12" s="61">
        <v>50</v>
      </c>
    </row>
    <row r="13" spans="1:14" s="2" customFormat="1" ht="21.6" thickTop="1">
      <c r="A13" s="3" t="s">
        <v>115</v>
      </c>
      <c r="B13" s="61">
        <v>50</v>
      </c>
      <c r="C13" s="12" t="s">
        <v>116</v>
      </c>
      <c r="D13" s="61">
        <v>50</v>
      </c>
      <c r="E13" s="3" t="s">
        <v>117</v>
      </c>
      <c r="F13" s="61">
        <v>50</v>
      </c>
      <c r="G13" s="3" t="s">
        <v>118</v>
      </c>
      <c r="H13" s="61">
        <v>50</v>
      </c>
      <c r="I13" s="12" t="s">
        <v>119</v>
      </c>
      <c r="J13" s="61">
        <v>50</v>
      </c>
      <c r="K13" s="9"/>
      <c r="L13" s="9"/>
      <c r="M13" s="3" t="s">
        <v>120</v>
      </c>
      <c r="N13" s="61">
        <v>50</v>
      </c>
    </row>
    <row r="14" spans="1:14" s="2" customFormat="1" ht="21.6" thickBot="1">
      <c r="A14" s="3" t="s">
        <v>121</v>
      </c>
      <c r="B14" s="61">
        <v>50</v>
      </c>
      <c r="C14" s="7" t="s">
        <v>113</v>
      </c>
      <c r="D14" s="11">
        <f>AVERAGE(D6:D13)</f>
        <v>50</v>
      </c>
      <c r="E14" s="12" t="s">
        <v>122</v>
      </c>
      <c r="F14" s="61">
        <v>50</v>
      </c>
      <c r="G14" s="3" t="s">
        <v>123</v>
      </c>
      <c r="H14" s="61">
        <v>50</v>
      </c>
      <c r="I14" s="12" t="s">
        <v>124</v>
      </c>
      <c r="J14" s="61">
        <v>50</v>
      </c>
      <c r="K14" s="9"/>
      <c r="L14" s="9"/>
      <c r="M14" s="3" t="s">
        <v>125</v>
      </c>
      <c r="N14" s="61">
        <v>50</v>
      </c>
    </row>
    <row r="15" spans="1:14" s="2" customFormat="1" ht="22.2" thickTop="1" thickBot="1">
      <c r="A15" s="3" t="s">
        <v>126</v>
      </c>
      <c r="B15" s="61">
        <v>50</v>
      </c>
      <c r="C15" s="9"/>
      <c r="D15" s="9"/>
      <c r="E15" s="3" t="s">
        <v>127</v>
      </c>
      <c r="F15" s="61">
        <v>50</v>
      </c>
      <c r="G15" s="3" t="s">
        <v>128</v>
      </c>
      <c r="H15" s="61">
        <v>50</v>
      </c>
      <c r="I15" s="7" t="s">
        <v>113</v>
      </c>
      <c r="J15" s="11">
        <f>AVERAGE(J6:J14)</f>
        <v>50</v>
      </c>
      <c r="K15" s="9"/>
      <c r="L15" s="9"/>
      <c r="M15" s="3" t="s">
        <v>129</v>
      </c>
      <c r="N15" s="61">
        <v>50</v>
      </c>
    </row>
    <row r="16" spans="1:14" s="2" customFormat="1" ht="21.6" thickTop="1">
      <c r="A16" s="3" t="s">
        <v>130</v>
      </c>
      <c r="B16" s="61">
        <v>50</v>
      </c>
      <c r="C16" s="9"/>
      <c r="D16" s="9"/>
      <c r="E16" s="3" t="s">
        <v>131</v>
      </c>
      <c r="F16" s="61">
        <v>50</v>
      </c>
      <c r="G16" s="3" t="s">
        <v>132</v>
      </c>
      <c r="H16" s="61">
        <v>50</v>
      </c>
      <c r="I16" s="9"/>
      <c r="J16" s="9"/>
      <c r="K16" s="9"/>
      <c r="L16" s="9"/>
      <c r="M16" s="3" t="s">
        <v>133</v>
      </c>
      <c r="N16" s="61">
        <v>50</v>
      </c>
    </row>
    <row r="17" spans="1:14" s="2" customFormat="1">
      <c r="A17" s="43" t="s">
        <v>134</v>
      </c>
      <c r="B17" s="61">
        <v>50</v>
      </c>
      <c r="C17" s="9"/>
      <c r="D17" s="9"/>
      <c r="E17" s="3" t="s">
        <v>135</v>
      </c>
      <c r="F17" s="61">
        <v>50</v>
      </c>
      <c r="G17" s="3" t="s">
        <v>136</v>
      </c>
      <c r="H17" s="61">
        <v>50</v>
      </c>
      <c r="I17" s="9"/>
      <c r="J17" s="9"/>
      <c r="K17" s="9"/>
      <c r="L17" s="9"/>
      <c r="M17" s="3" t="s">
        <v>137</v>
      </c>
      <c r="N17" s="61">
        <v>50</v>
      </c>
    </row>
    <row r="18" spans="1:14" ht="21.6" thickBot="1">
      <c r="A18" s="10" t="s">
        <v>113</v>
      </c>
      <c r="B18" s="11">
        <f>AVERAGE(B6:B17)</f>
        <v>50</v>
      </c>
      <c r="C18" s="9"/>
      <c r="D18" s="9"/>
      <c r="E18" s="3" t="s">
        <v>138</v>
      </c>
      <c r="F18" s="61">
        <v>50</v>
      </c>
      <c r="G18" s="3" t="s">
        <v>139</v>
      </c>
      <c r="H18" s="61">
        <v>50</v>
      </c>
      <c r="I18" s="9"/>
      <c r="J18" s="9"/>
      <c r="K18" s="9"/>
      <c r="L18" s="9"/>
      <c r="M18" s="3" t="s">
        <v>140</v>
      </c>
      <c r="N18" s="61">
        <v>50</v>
      </c>
    </row>
    <row r="19" spans="1:14" ht="21.6" thickTop="1">
      <c r="A19" s="9"/>
      <c r="B19" s="9"/>
      <c r="C19" s="9"/>
      <c r="D19" s="9"/>
      <c r="E19" s="3" t="s">
        <v>141</v>
      </c>
      <c r="F19" s="61">
        <v>50</v>
      </c>
      <c r="G19" s="3" t="s">
        <v>142</v>
      </c>
      <c r="H19" s="61">
        <v>50</v>
      </c>
      <c r="I19" s="9"/>
      <c r="J19" s="9"/>
      <c r="K19" s="9"/>
      <c r="L19" s="9"/>
      <c r="M19" s="3" t="s">
        <v>143</v>
      </c>
      <c r="N19" s="61">
        <v>50</v>
      </c>
    </row>
    <row r="20" spans="1:14" ht="21.6" thickBot="1">
      <c r="E20" s="10" t="s">
        <v>113</v>
      </c>
      <c r="F20" s="8">
        <f>AVERAGE(F6:F19)</f>
        <v>50</v>
      </c>
      <c r="G20" s="3" t="s">
        <v>144</v>
      </c>
      <c r="H20" s="61">
        <v>50</v>
      </c>
      <c r="M20" s="3" t="s">
        <v>145</v>
      </c>
      <c r="N20" s="61">
        <v>50</v>
      </c>
    </row>
    <row r="21" spans="1:14" ht="21.6" thickTop="1">
      <c r="G21" s="3" t="s">
        <v>146</v>
      </c>
      <c r="H21" s="61">
        <v>50</v>
      </c>
      <c r="M21" s="3" t="s">
        <v>147</v>
      </c>
      <c r="N21" s="61">
        <v>50</v>
      </c>
    </row>
    <row r="22" spans="1:14">
      <c r="G22" s="3" t="s">
        <v>148</v>
      </c>
      <c r="H22" s="61">
        <v>50</v>
      </c>
      <c r="M22" s="3" t="s">
        <v>149</v>
      </c>
      <c r="N22" s="61">
        <v>50</v>
      </c>
    </row>
    <row r="23" spans="1:14">
      <c r="G23" s="3" t="s">
        <v>150</v>
      </c>
      <c r="H23" s="61">
        <v>50</v>
      </c>
      <c r="M23" s="3" t="s">
        <v>151</v>
      </c>
      <c r="N23" s="61">
        <v>50</v>
      </c>
    </row>
    <row r="24" spans="1:14" ht="21.6" thickBot="1">
      <c r="G24" s="10" t="s">
        <v>113</v>
      </c>
      <c r="H24" s="11">
        <f>AVERAGE(H6:H23)</f>
        <v>50</v>
      </c>
      <c r="M24" s="3" t="s">
        <v>152</v>
      </c>
      <c r="N24" s="61">
        <v>50</v>
      </c>
    </row>
    <row r="25" spans="1:14" ht="21.6" thickTop="1">
      <c r="M25" s="3" t="s">
        <v>153</v>
      </c>
      <c r="N25" s="61">
        <v>50</v>
      </c>
    </row>
    <row r="26" spans="1:14">
      <c r="A26" s="13" t="s">
        <v>154</v>
      </c>
      <c r="B26" s="4" t="s">
        <v>586</v>
      </c>
      <c r="M26" s="3" t="s">
        <v>155</v>
      </c>
      <c r="N26" s="61">
        <v>50</v>
      </c>
    </row>
    <row r="27" spans="1:14" ht="21.6" thickBot="1">
      <c r="B27" s="4" t="s">
        <v>156</v>
      </c>
      <c r="M27" s="10" t="s">
        <v>113</v>
      </c>
      <c r="N27" s="11">
        <f>AVERAGE(N6:N26)</f>
        <v>50</v>
      </c>
    </row>
    <row r="28" spans="1:14" ht="21.6" thickTop="1"/>
    <row r="33" spans="2:8">
      <c r="D33" s="49"/>
      <c r="E33" s="49"/>
      <c r="F33" s="49"/>
      <c r="G33" s="49"/>
      <c r="H33" s="49"/>
    </row>
    <row r="35" spans="2:8">
      <c r="B35" s="4" t="s">
        <v>593</v>
      </c>
      <c r="D35" s="4" t="s">
        <v>71</v>
      </c>
      <c r="E35" s="4" t="s">
        <v>72</v>
      </c>
      <c r="F35" s="4" t="s">
        <v>594</v>
      </c>
      <c r="G35" s="4" t="s">
        <v>595</v>
      </c>
      <c r="H35" s="4" t="s">
        <v>60</v>
      </c>
    </row>
    <row r="36" spans="2:8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rgb="FF00B0F0"/>
  </sheetPr>
  <dimension ref="A1:R1081"/>
  <sheetViews>
    <sheetView tabSelected="1" zoomScale="90" zoomScaleNormal="90" workbookViewId="0">
      <pane xSplit="2" ySplit="4" topLeftCell="C71" activePane="bottomRight" state="frozen"/>
      <selection activeCell="B12" sqref="B12"/>
      <selection pane="topRight" activeCell="B12" sqref="B12"/>
      <selection pane="bottomLeft" activeCell="B12" sqref="B12"/>
      <selection pane="bottomRight" activeCell="O109" sqref="O109"/>
    </sheetView>
  </sheetViews>
  <sheetFormatPr defaultRowHeight="24.6"/>
  <cols>
    <col min="1" max="1" width="5.5" style="92" customWidth="1"/>
    <col min="2" max="2" width="9.8984375" style="92" customWidth="1"/>
    <col min="3" max="3" width="5.69921875" style="92" customWidth="1"/>
    <col min="4" max="4" width="10.3984375" style="92" customWidth="1"/>
    <col min="5" max="5" width="12.09765625" style="92" customWidth="1"/>
    <col min="6" max="6" width="6.09765625" style="92" customWidth="1"/>
    <col min="7" max="7" width="21.5" style="92" customWidth="1"/>
    <col min="8" max="8" width="10.8984375" style="164" customWidth="1"/>
    <col min="9" max="9" width="6" style="202" customWidth="1"/>
    <col min="10" max="10" width="16.296875" style="91" customWidth="1"/>
    <col min="11" max="11" width="15.8984375" style="90" customWidth="1"/>
    <col min="12" max="12" width="18.59765625" style="91" customWidth="1"/>
    <col min="13" max="13" width="16.09765625" style="91" customWidth="1"/>
    <col min="14" max="16" width="7.8984375" style="92" customWidth="1"/>
    <col min="17" max="17" width="17.19921875" style="90" bestFit="1" customWidth="1"/>
    <col min="18" max="18" width="10.69921875" style="91" bestFit="1" customWidth="1"/>
    <col min="19" max="238" width="9.09765625" style="92"/>
    <col min="239" max="239" width="6.59765625" style="92" customWidth="1"/>
    <col min="240" max="240" width="11.3984375" style="92" customWidth="1"/>
    <col min="241" max="241" width="6.8984375" style="92" customWidth="1"/>
    <col min="242" max="242" width="16.3984375" style="92" customWidth="1"/>
    <col min="243" max="243" width="14.09765625" style="92" customWidth="1"/>
    <col min="244" max="244" width="5.3984375" style="92" customWidth="1"/>
    <col min="245" max="245" width="44.8984375" style="92" customWidth="1"/>
    <col min="246" max="246" width="7.19921875" style="92" customWidth="1"/>
    <col min="247" max="247" width="6.3984375" style="92" customWidth="1"/>
    <col min="248" max="248" width="11.8984375" style="92" customWidth="1"/>
    <col min="249" max="249" width="14.59765625" style="92" customWidth="1"/>
    <col min="250" max="250" width="14.3984375" style="92" customWidth="1"/>
    <col min="251" max="251" width="12.69921875" style="92" customWidth="1"/>
    <col min="252" max="252" width="13.8984375" style="92" customWidth="1"/>
    <col min="253" max="253" width="14.3984375" style="92" customWidth="1"/>
    <col min="254" max="254" width="12.69921875" style="92" customWidth="1"/>
    <col min="255" max="255" width="13.8984375" style="92" customWidth="1"/>
    <col min="256" max="256" width="14.3984375" style="92" customWidth="1"/>
    <col min="257" max="257" width="12.69921875" style="92" customWidth="1"/>
    <col min="258" max="260" width="7.3984375" style="92" customWidth="1"/>
    <col min="261" max="261" width="10.69921875" style="92" customWidth="1"/>
    <col min="262" max="494" width="9.09765625" style="92"/>
    <col min="495" max="495" width="6.59765625" style="92" customWidth="1"/>
    <col min="496" max="496" width="11.3984375" style="92" customWidth="1"/>
    <col min="497" max="497" width="6.8984375" style="92" customWidth="1"/>
    <col min="498" max="498" width="16.3984375" style="92" customWidth="1"/>
    <col min="499" max="499" width="14.09765625" style="92" customWidth="1"/>
    <col min="500" max="500" width="5.3984375" style="92" customWidth="1"/>
    <col min="501" max="501" width="44.8984375" style="92" customWidth="1"/>
    <col min="502" max="502" width="7.19921875" style="92" customWidth="1"/>
    <col min="503" max="503" width="6.3984375" style="92" customWidth="1"/>
    <col min="504" max="504" width="11.8984375" style="92" customWidth="1"/>
    <col min="505" max="505" width="14.59765625" style="92" customWidth="1"/>
    <col min="506" max="506" width="14.3984375" style="92" customWidth="1"/>
    <col min="507" max="507" width="12.69921875" style="92" customWidth="1"/>
    <col min="508" max="508" width="13.8984375" style="92" customWidth="1"/>
    <col min="509" max="509" width="14.3984375" style="92" customWidth="1"/>
    <col min="510" max="510" width="12.69921875" style="92" customWidth="1"/>
    <col min="511" max="511" width="13.8984375" style="92" customWidth="1"/>
    <col min="512" max="512" width="14.3984375" style="92" customWidth="1"/>
    <col min="513" max="513" width="12.69921875" style="92" customWidth="1"/>
    <col min="514" max="516" width="7.3984375" style="92" customWidth="1"/>
    <col min="517" max="517" width="10.69921875" style="92" customWidth="1"/>
    <col min="518" max="750" width="9.09765625" style="92"/>
    <col min="751" max="751" width="6.59765625" style="92" customWidth="1"/>
    <col min="752" max="752" width="11.3984375" style="92" customWidth="1"/>
    <col min="753" max="753" width="6.8984375" style="92" customWidth="1"/>
    <col min="754" max="754" width="16.3984375" style="92" customWidth="1"/>
    <col min="755" max="755" width="14.09765625" style="92" customWidth="1"/>
    <col min="756" max="756" width="5.3984375" style="92" customWidth="1"/>
    <col min="757" max="757" width="44.8984375" style="92" customWidth="1"/>
    <col min="758" max="758" width="7.19921875" style="92" customWidth="1"/>
    <col min="759" max="759" width="6.3984375" style="92" customWidth="1"/>
    <col min="760" max="760" width="11.8984375" style="92" customWidth="1"/>
    <col min="761" max="761" width="14.59765625" style="92" customWidth="1"/>
    <col min="762" max="762" width="14.3984375" style="92" customWidth="1"/>
    <col min="763" max="763" width="12.69921875" style="92" customWidth="1"/>
    <col min="764" max="764" width="13.8984375" style="92" customWidth="1"/>
    <col min="765" max="765" width="14.3984375" style="92" customWidth="1"/>
    <col min="766" max="766" width="12.69921875" style="92" customWidth="1"/>
    <col min="767" max="767" width="13.8984375" style="92" customWidth="1"/>
    <col min="768" max="768" width="14.3984375" style="92" customWidth="1"/>
    <col min="769" max="769" width="12.69921875" style="92" customWidth="1"/>
    <col min="770" max="772" width="7.3984375" style="92" customWidth="1"/>
    <col min="773" max="773" width="10.69921875" style="92" customWidth="1"/>
    <col min="774" max="1006" width="9.09765625" style="92"/>
    <col min="1007" max="1007" width="6.59765625" style="92" customWidth="1"/>
    <col min="1008" max="1008" width="11.3984375" style="92" customWidth="1"/>
    <col min="1009" max="1009" width="6.8984375" style="92" customWidth="1"/>
    <col min="1010" max="1010" width="16.3984375" style="92" customWidth="1"/>
    <col min="1011" max="1011" width="14.09765625" style="92" customWidth="1"/>
    <col min="1012" max="1012" width="5.3984375" style="92" customWidth="1"/>
    <col min="1013" max="1013" width="44.8984375" style="92" customWidth="1"/>
    <col min="1014" max="1014" width="7.19921875" style="92" customWidth="1"/>
    <col min="1015" max="1015" width="6.3984375" style="92" customWidth="1"/>
    <col min="1016" max="1016" width="11.8984375" style="92" customWidth="1"/>
    <col min="1017" max="1017" width="14.59765625" style="92" customWidth="1"/>
    <col min="1018" max="1018" width="14.3984375" style="92" customWidth="1"/>
    <col min="1019" max="1019" width="12.69921875" style="92" customWidth="1"/>
    <col min="1020" max="1020" width="13.8984375" style="92" customWidth="1"/>
    <col min="1021" max="1021" width="14.3984375" style="92" customWidth="1"/>
    <col min="1022" max="1022" width="12.69921875" style="92" customWidth="1"/>
    <col min="1023" max="1023" width="13.8984375" style="92" customWidth="1"/>
    <col min="1024" max="1024" width="14.3984375" style="92" customWidth="1"/>
    <col min="1025" max="1025" width="12.69921875" style="92" customWidth="1"/>
    <col min="1026" max="1028" width="7.3984375" style="92" customWidth="1"/>
    <col min="1029" max="1029" width="10.69921875" style="92" customWidth="1"/>
    <col min="1030" max="1262" width="9.09765625" style="92"/>
    <col min="1263" max="1263" width="6.59765625" style="92" customWidth="1"/>
    <col min="1264" max="1264" width="11.3984375" style="92" customWidth="1"/>
    <col min="1265" max="1265" width="6.8984375" style="92" customWidth="1"/>
    <col min="1266" max="1266" width="16.3984375" style="92" customWidth="1"/>
    <col min="1267" max="1267" width="14.09765625" style="92" customWidth="1"/>
    <col min="1268" max="1268" width="5.3984375" style="92" customWidth="1"/>
    <col min="1269" max="1269" width="44.8984375" style="92" customWidth="1"/>
    <col min="1270" max="1270" width="7.19921875" style="92" customWidth="1"/>
    <col min="1271" max="1271" width="6.3984375" style="92" customWidth="1"/>
    <col min="1272" max="1272" width="11.8984375" style="92" customWidth="1"/>
    <col min="1273" max="1273" width="14.59765625" style="92" customWidth="1"/>
    <col min="1274" max="1274" width="14.3984375" style="92" customWidth="1"/>
    <col min="1275" max="1275" width="12.69921875" style="92" customWidth="1"/>
    <col min="1276" max="1276" width="13.8984375" style="92" customWidth="1"/>
    <col min="1277" max="1277" width="14.3984375" style="92" customWidth="1"/>
    <col min="1278" max="1278" width="12.69921875" style="92" customWidth="1"/>
    <col min="1279" max="1279" width="13.8984375" style="92" customWidth="1"/>
    <col min="1280" max="1280" width="14.3984375" style="92" customWidth="1"/>
    <col min="1281" max="1281" width="12.69921875" style="92" customWidth="1"/>
    <col min="1282" max="1284" width="7.3984375" style="92" customWidth="1"/>
    <col min="1285" max="1285" width="10.69921875" style="92" customWidth="1"/>
    <col min="1286" max="1518" width="9.09765625" style="92"/>
    <col min="1519" max="1519" width="6.59765625" style="92" customWidth="1"/>
    <col min="1520" max="1520" width="11.3984375" style="92" customWidth="1"/>
    <col min="1521" max="1521" width="6.8984375" style="92" customWidth="1"/>
    <col min="1522" max="1522" width="16.3984375" style="92" customWidth="1"/>
    <col min="1523" max="1523" width="14.09765625" style="92" customWidth="1"/>
    <col min="1524" max="1524" width="5.3984375" style="92" customWidth="1"/>
    <col min="1525" max="1525" width="44.8984375" style="92" customWidth="1"/>
    <col min="1526" max="1526" width="7.19921875" style="92" customWidth="1"/>
    <col min="1527" max="1527" width="6.3984375" style="92" customWidth="1"/>
    <col min="1528" max="1528" width="11.8984375" style="92" customWidth="1"/>
    <col min="1529" max="1529" width="14.59765625" style="92" customWidth="1"/>
    <col min="1530" max="1530" width="14.3984375" style="92" customWidth="1"/>
    <col min="1531" max="1531" width="12.69921875" style="92" customWidth="1"/>
    <col min="1532" max="1532" width="13.8984375" style="92" customWidth="1"/>
    <col min="1533" max="1533" width="14.3984375" style="92" customWidth="1"/>
    <col min="1534" max="1534" width="12.69921875" style="92" customWidth="1"/>
    <col min="1535" max="1535" width="13.8984375" style="92" customWidth="1"/>
    <col min="1536" max="1536" width="14.3984375" style="92" customWidth="1"/>
    <col min="1537" max="1537" width="12.69921875" style="92" customWidth="1"/>
    <col min="1538" max="1540" width="7.3984375" style="92" customWidth="1"/>
    <col min="1541" max="1541" width="10.69921875" style="92" customWidth="1"/>
    <col min="1542" max="1774" width="9.09765625" style="92"/>
    <col min="1775" max="1775" width="6.59765625" style="92" customWidth="1"/>
    <col min="1776" max="1776" width="11.3984375" style="92" customWidth="1"/>
    <col min="1777" max="1777" width="6.8984375" style="92" customWidth="1"/>
    <col min="1778" max="1778" width="16.3984375" style="92" customWidth="1"/>
    <col min="1779" max="1779" width="14.09765625" style="92" customWidth="1"/>
    <col min="1780" max="1780" width="5.3984375" style="92" customWidth="1"/>
    <col min="1781" max="1781" width="44.8984375" style="92" customWidth="1"/>
    <col min="1782" max="1782" width="7.19921875" style="92" customWidth="1"/>
    <col min="1783" max="1783" width="6.3984375" style="92" customWidth="1"/>
    <col min="1784" max="1784" width="11.8984375" style="92" customWidth="1"/>
    <col min="1785" max="1785" width="14.59765625" style="92" customWidth="1"/>
    <col min="1786" max="1786" width="14.3984375" style="92" customWidth="1"/>
    <col min="1787" max="1787" width="12.69921875" style="92" customWidth="1"/>
    <col min="1788" max="1788" width="13.8984375" style="92" customWidth="1"/>
    <col min="1789" max="1789" width="14.3984375" style="92" customWidth="1"/>
    <col min="1790" max="1790" width="12.69921875" style="92" customWidth="1"/>
    <col min="1791" max="1791" width="13.8984375" style="92" customWidth="1"/>
    <col min="1792" max="1792" width="14.3984375" style="92" customWidth="1"/>
    <col min="1793" max="1793" width="12.69921875" style="92" customWidth="1"/>
    <col min="1794" max="1796" width="7.3984375" style="92" customWidth="1"/>
    <col min="1797" max="1797" width="10.69921875" style="92" customWidth="1"/>
    <col min="1798" max="2030" width="9.09765625" style="92"/>
    <col min="2031" max="2031" width="6.59765625" style="92" customWidth="1"/>
    <col min="2032" max="2032" width="11.3984375" style="92" customWidth="1"/>
    <col min="2033" max="2033" width="6.8984375" style="92" customWidth="1"/>
    <col min="2034" max="2034" width="16.3984375" style="92" customWidth="1"/>
    <col min="2035" max="2035" width="14.09765625" style="92" customWidth="1"/>
    <col min="2036" max="2036" width="5.3984375" style="92" customWidth="1"/>
    <col min="2037" max="2037" width="44.8984375" style="92" customWidth="1"/>
    <col min="2038" max="2038" width="7.19921875" style="92" customWidth="1"/>
    <col min="2039" max="2039" width="6.3984375" style="92" customWidth="1"/>
    <col min="2040" max="2040" width="11.8984375" style="92" customWidth="1"/>
    <col min="2041" max="2041" width="14.59765625" style="92" customWidth="1"/>
    <col min="2042" max="2042" width="14.3984375" style="92" customWidth="1"/>
    <col min="2043" max="2043" width="12.69921875" style="92" customWidth="1"/>
    <col min="2044" max="2044" width="13.8984375" style="92" customWidth="1"/>
    <col min="2045" max="2045" width="14.3984375" style="92" customWidth="1"/>
    <col min="2046" max="2046" width="12.69921875" style="92" customWidth="1"/>
    <col min="2047" max="2047" width="13.8984375" style="92" customWidth="1"/>
    <col min="2048" max="2048" width="14.3984375" style="92" customWidth="1"/>
    <col min="2049" max="2049" width="12.69921875" style="92" customWidth="1"/>
    <col min="2050" max="2052" width="7.3984375" style="92" customWidth="1"/>
    <col min="2053" max="2053" width="10.69921875" style="92" customWidth="1"/>
    <col min="2054" max="2286" width="9.09765625" style="92"/>
    <col min="2287" max="2287" width="6.59765625" style="92" customWidth="1"/>
    <col min="2288" max="2288" width="11.3984375" style="92" customWidth="1"/>
    <col min="2289" max="2289" width="6.8984375" style="92" customWidth="1"/>
    <col min="2290" max="2290" width="16.3984375" style="92" customWidth="1"/>
    <col min="2291" max="2291" width="14.09765625" style="92" customWidth="1"/>
    <col min="2292" max="2292" width="5.3984375" style="92" customWidth="1"/>
    <col min="2293" max="2293" width="44.8984375" style="92" customWidth="1"/>
    <col min="2294" max="2294" width="7.19921875" style="92" customWidth="1"/>
    <col min="2295" max="2295" width="6.3984375" style="92" customWidth="1"/>
    <col min="2296" max="2296" width="11.8984375" style="92" customWidth="1"/>
    <col min="2297" max="2297" width="14.59765625" style="92" customWidth="1"/>
    <col min="2298" max="2298" width="14.3984375" style="92" customWidth="1"/>
    <col min="2299" max="2299" width="12.69921875" style="92" customWidth="1"/>
    <col min="2300" max="2300" width="13.8984375" style="92" customWidth="1"/>
    <col min="2301" max="2301" width="14.3984375" style="92" customWidth="1"/>
    <col min="2302" max="2302" width="12.69921875" style="92" customWidth="1"/>
    <col min="2303" max="2303" width="13.8984375" style="92" customWidth="1"/>
    <col min="2304" max="2304" width="14.3984375" style="92" customWidth="1"/>
    <col min="2305" max="2305" width="12.69921875" style="92" customWidth="1"/>
    <col min="2306" max="2308" width="7.3984375" style="92" customWidth="1"/>
    <col min="2309" max="2309" width="10.69921875" style="92" customWidth="1"/>
    <col min="2310" max="2542" width="9.09765625" style="92"/>
    <col min="2543" max="2543" width="6.59765625" style="92" customWidth="1"/>
    <col min="2544" max="2544" width="11.3984375" style="92" customWidth="1"/>
    <col min="2545" max="2545" width="6.8984375" style="92" customWidth="1"/>
    <col min="2546" max="2546" width="16.3984375" style="92" customWidth="1"/>
    <col min="2547" max="2547" width="14.09765625" style="92" customWidth="1"/>
    <col min="2548" max="2548" width="5.3984375" style="92" customWidth="1"/>
    <col min="2549" max="2549" width="44.8984375" style="92" customWidth="1"/>
    <col min="2550" max="2550" width="7.19921875" style="92" customWidth="1"/>
    <col min="2551" max="2551" width="6.3984375" style="92" customWidth="1"/>
    <col min="2552" max="2552" width="11.8984375" style="92" customWidth="1"/>
    <col min="2553" max="2553" width="14.59765625" style="92" customWidth="1"/>
    <col min="2554" max="2554" width="14.3984375" style="92" customWidth="1"/>
    <col min="2555" max="2555" width="12.69921875" style="92" customWidth="1"/>
    <col min="2556" max="2556" width="13.8984375" style="92" customWidth="1"/>
    <col min="2557" max="2557" width="14.3984375" style="92" customWidth="1"/>
    <col min="2558" max="2558" width="12.69921875" style="92" customWidth="1"/>
    <col min="2559" max="2559" width="13.8984375" style="92" customWidth="1"/>
    <col min="2560" max="2560" width="14.3984375" style="92" customWidth="1"/>
    <col min="2561" max="2561" width="12.69921875" style="92" customWidth="1"/>
    <col min="2562" max="2564" width="7.3984375" style="92" customWidth="1"/>
    <col min="2565" max="2565" width="10.69921875" style="92" customWidth="1"/>
    <col min="2566" max="2798" width="9.09765625" style="92"/>
    <col min="2799" max="2799" width="6.59765625" style="92" customWidth="1"/>
    <col min="2800" max="2800" width="11.3984375" style="92" customWidth="1"/>
    <col min="2801" max="2801" width="6.8984375" style="92" customWidth="1"/>
    <col min="2802" max="2802" width="16.3984375" style="92" customWidth="1"/>
    <col min="2803" max="2803" width="14.09765625" style="92" customWidth="1"/>
    <col min="2804" max="2804" width="5.3984375" style="92" customWidth="1"/>
    <col min="2805" max="2805" width="44.8984375" style="92" customWidth="1"/>
    <col min="2806" max="2806" width="7.19921875" style="92" customWidth="1"/>
    <col min="2807" max="2807" width="6.3984375" style="92" customWidth="1"/>
    <col min="2808" max="2808" width="11.8984375" style="92" customWidth="1"/>
    <col min="2809" max="2809" width="14.59765625" style="92" customWidth="1"/>
    <col min="2810" max="2810" width="14.3984375" style="92" customWidth="1"/>
    <col min="2811" max="2811" width="12.69921875" style="92" customWidth="1"/>
    <col min="2812" max="2812" width="13.8984375" style="92" customWidth="1"/>
    <col min="2813" max="2813" width="14.3984375" style="92" customWidth="1"/>
    <col min="2814" max="2814" width="12.69921875" style="92" customWidth="1"/>
    <col min="2815" max="2815" width="13.8984375" style="92" customWidth="1"/>
    <col min="2816" max="2816" width="14.3984375" style="92" customWidth="1"/>
    <col min="2817" max="2817" width="12.69921875" style="92" customWidth="1"/>
    <col min="2818" max="2820" width="7.3984375" style="92" customWidth="1"/>
    <col min="2821" max="2821" width="10.69921875" style="92" customWidth="1"/>
    <col min="2822" max="3054" width="9.09765625" style="92"/>
    <col min="3055" max="3055" width="6.59765625" style="92" customWidth="1"/>
    <col min="3056" max="3056" width="11.3984375" style="92" customWidth="1"/>
    <col min="3057" max="3057" width="6.8984375" style="92" customWidth="1"/>
    <col min="3058" max="3058" width="16.3984375" style="92" customWidth="1"/>
    <col min="3059" max="3059" width="14.09765625" style="92" customWidth="1"/>
    <col min="3060" max="3060" width="5.3984375" style="92" customWidth="1"/>
    <col min="3061" max="3061" width="44.8984375" style="92" customWidth="1"/>
    <col min="3062" max="3062" width="7.19921875" style="92" customWidth="1"/>
    <col min="3063" max="3063" width="6.3984375" style="92" customWidth="1"/>
    <col min="3064" max="3064" width="11.8984375" style="92" customWidth="1"/>
    <col min="3065" max="3065" width="14.59765625" style="92" customWidth="1"/>
    <col min="3066" max="3066" width="14.3984375" style="92" customWidth="1"/>
    <col min="3067" max="3067" width="12.69921875" style="92" customWidth="1"/>
    <col min="3068" max="3068" width="13.8984375" style="92" customWidth="1"/>
    <col min="3069" max="3069" width="14.3984375" style="92" customWidth="1"/>
    <col min="3070" max="3070" width="12.69921875" style="92" customWidth="1"/>
    <col min="3071" max="3071" width="13.8984375" style="92" customWidth="1"/>
    <col min="3072" max="3072" width="14.3984375" style="92" customWidth="1"/>
    <col min="3073" max="3073" width="12.69921875" style="92" customWidth="1"/>
    <col min="3074" max="3076" width="7.3984375" style="92" customWidth="1"/>
    <col min="3077" max="3077" width="10.69921875" style="92" customWidth="1"/>
    <col min="3078" max="3310" width="9.09765625" style="92"/>
    <col min="3311" max="3311" width="6.59765625" style="92" customWidth="1"/>
    <col min="3312" max="3312" width="11.3984375" style="92" customWidth="1"/>
    <col min="3313" max="3313" width="6.8984375" style="92" customWidth="1"/>
    <col min="3314" max="3314" width="16.3984375" style="92" customWidth="1"/>
    <col min="3315" max="3315" width="14.09765625" style="92" customWidth="1"/>
    <col min="3316" max="3316" width="5.3984375" style="92" customWidth="1"/>
    <col min="3317" max="3317" width="44.8984375" style="92" customWidth="1"/>
    <col min="3318" max="3318" width="7.19921875" style="92" customWidth="1"/>
    <col min="3319" max="3319" width="6.3984375" style="92" customWidth="1"/>
    <col min="3320" max="3320" width="11.8984375" style="92" customWidth="1"/>
    <col min="3321" max="3321" width="14.59765625" style="92" customWidth="1"/>
    <col min="3322" max="3322" width="14.3984375" style="92" customWidth="1"/>
    <col min="3323" max="3323" width="12.69921875" style="92" customWidth="1"/>
    <col min="3324" max="3324" width="13.8984375" style="92" customWidth="1"/>
    <col min="3325" max="3325" width="14.3984375" style="92" customWidth="1"/>
    <col min="3326" max="3326" width="12.69921875" style="92" customWidth="1"/>
    <col min="3327" max="3327" width="13.8984375" style="92" customWidth="1"/>
    <col min="3328" max="3328" width="14.3984375" style="92" customWidth="1"/>
    <col min="3329" max="3329" width="12.69921875" style="92" customWidth="1"/>
    <col min="3330" max="3332" width="7.3984375" style="92" customWidth="1"/>
    <col min="3333" max="3333" width="10.69921875" style="92" customWidth="1"/>
    <col min="3334" max="3566" width="9.09765625" style="92"/>
    <col min="3567" max="3567" width="6.59765625" style="92" customWidth="1"/>
    <col min="3568" max="3568" width="11.3984375" style="92" customWidth="1"/>
    <col min="3569" max="3569" width="6.8984375" style="92" customWidth="1"/>
    <col min="3570" max="3570" width="16.3984375" style="92" customWidth="1"/>
    <col min="3571" max="3571" width="14.09765625" style="92" customWidth="1"/>
    <col min="3572" max="3572" width="5.3984375" style="92" customWidth="1"/>
    <col min="3573" max="3573" width="44.8984375" style="92" customWidth="1"/>
    <col min="3574" max="3574" width="7.19921875" style="92" customWidth="1"/>
    <col min="3575" max="3575" width="6.3984375" style="92" customWidth="1"/>
    <col min="3576" max="3576" width="11.8984375" style="92" customWidth="1"/>
    <col min="3577" max="3577" width="14.59765625" style="92" customWidth="1"/>
    <col min="3578" max="3578" width="14.3984375" style="92" customWidth="1"/>
    <col min="3579" max="3579" width="12.69921875" style="92" customWidth="1"/>
    <col min="3580" max="3580" width="13.8984375" style="92" customWidth="1"/>
    <col min="3581" max="3581" width="14.3984375" style="92" customWidth="1"/>
    <col min="3582" max="3582" width="12.69921875" style="92" customWidth="1"/>
    <col min="3583" max="3583" width="13.8984375" style="92" customWidth="1"/>
    <col min="3584" max="3584" width="14.3984375" style="92" customWidth="1"/>
    <col min="3585" max="3585" width="12.69921875" style="92" customWidth="1"/>
    <col min="3586" max="3588" width="7.3984375" style="92" customWidth="1"/>
    <col min="3589" max="3589" width="10.69921875" style="92" customWidth="1"/>
    <col min="3590" max="3822" width="9.09765625" style="92"/>
    <col min="3823" max="3823" width="6.59765625" style="92" customWidth="1"/>
    <col min="3824" max="3824" width="11.3984375" style="92" customWidth="1"/>
    <col min="3825" max="3825" width="6.8984375" style="92" customWidth="1"/>
    <col min="3826" max="3826" width="16.3984375" style="92" customWidth="1"/>
    <col min="3827" max="3827" width="14.09765625" style="92" customWidth="1"/>
    <col min="3828" max="3828" width="5.3984375" style="92" customWidth="1"/>
    <col min="3829" max="3829" width="44.8984375" style="92" customWidth="1"/>
    <col min="3830" max="3830" width="7.19921875" style="92" customWidth="1"/>
    <col min="3831" max="3831" width="6.3984375" style="92" customWidth="1"/>
    <col min="3832" max="3832" width="11.8984375" style="92" customWidth="1"/>
    <col min="3833" max="3833" width="14.59765625" style="92" customWidth="1"/>
    <col min="3834" max="3834" width="14.3984375" style="92" customWidth="1"/>
    <col min="3835" max="3835" width="12.69921875" style="92" customWidth="1"/>
    <col min="3836" max="3836" width="13.8984375" style="92" customWidth="1"/>
    <col min="3837" max="3837" width="14.3984375" style="92" customWidth="1"/>
    <col min="3838" max="3838" width="12.69921875" style="92" customWidth="1"/>
    <col min="3839" max="3839" width="13.8984375" style="92" customWidth="1"/>
    <col min="3840" max="3840" width="14.3984375" style="92" customWidth="1"/>
    <col min="3841" max="3841" width="12.69921875" style="92" customWidth="1"/>
    <col min="3842" max="3844" width="7.3984375" style="92" customWidth="1"/>
    <col min="3845" max="3845" width="10.69921875" style="92" customWidth="1"/>
    <col min="3846" max="4078" width="9.09765625" style="92"/>
    <col min="4079" max="4079" width="6.59765625" style="92" customWidth="1"/>
    <col min="4080" max="4080" width="11.3984375" style="92" customWidth="1"/>
    <col min="4081" max="4081" width="6.8984375" style="92" customWidth="1"/>
    <col min="4082" max="4082" width="16.3984375" style="92" customWidth="1"/>
    <col min="4083" max="4083" width="14.09765625" style="92" customWidth="1"/>
    <col min="4084" max="4084" width="5.3984375" style="92" customWidth="1"/>
    <col min="4085" max="4085" width="44.8984375" style="92" customWidth="1"/>
    <col min="4086" max="4086" width="7.19921875" style="92" customWidth="1"/>
    <col min="4087" max="4087" width="6.3984375" style="92" customWidth="1"/>
    <col min="4088" max="4088" width="11.8984375" style="92" customWidth="1"/>
    <col min="4089" max="4089" width="14.59765625" style="92" customWidth="1"/>
    <col min="4090" max="4090" width="14.3984375" style="92" customWidth="1"/>
    <col min="4091" max="4091" width="12.69921875" style="92" customWidth="1"/>
    <col min="4092" max="4092" width="13.8984375" style="92" customWidth="1"/>
    <col min="4093" max="4093" width="14.3984375" style="92" customWidth="1"/>
    <col min="4094" max="4094" width="12.69921875" style="92" customWidth="1"/>
    <col min="4095" max="4095" width="13.8984375" style="92" customWidth="1"/>
    <col min="4096" max="4096" width="14.3984375" style="92" customWidth="1"/>
    <col min="4097" max="4097" width="12.69921875" style="92" customWidth="1"/>
    <col min="4098" max="4100" width="7.3984375" style="92" customWidth="1"/>
    <col min="4101" max="4101" width="10.69921875" style="92" customWidth="1"/>
    <col min="4102" max="4334" width="9.09765625" style="92"/>
    <col min="4335" max="4335" width="6.59765625" style="92" customWidth="1"/>
    <col min="4336" max="4336" width="11.3984375" style="92" customWidth="1"/>
    <col min="4337" max="4337" width="6.8984375" style="92" customWidth="1"/>
    <col min="4338" max="4338" width="16.3984375" style="92" customWidth="1"/>
    <col min="4339" max="4339" width="14.09765625" style="92" customWidth="1"/>
    <col min="4340" max="4340" width="5.3984375" style="92" customWidth="1"/>
    <col min="4341" max="4341" width="44.8984375" style="92" customWidth="1"/>
    <col min="4342" max="4342" width="7.19921875" style="92" customWidth="1"/>
    <col min="4343" max="4343" width="6.3984375" style="92" customWidth="1"/>
    <col min="4344" max="4344" width="11.8984375" style="92" customWidth="1"/>
    <col min="4345" max="4345" width="14.59765625" style="92" customWidth="1"/>
    <col min="4346" max="4346" width="14.3984375" style="92" customWidth="1"/>
    <col min="4347" max="4347" width="12.69921875" style="92" customWidth="1"/>
    <col min="4348" max="4348" width="13.8984375" style="92" customWidth="1"/>
    <col min="4349" max="4349" width="14.3984375" style="92" customWidth="1"/>
    <col min="4350" max="4350" width="12.69921875" style="92" customWidth="1"/>
    <col min="4351" max="4351" width="13.8984375" style="92" customWidth="1"/>
    <col min="4352" max="4352" width="14.3984375" style="92" customWidth="1"/>
    <col min="4353" max="4353" width="12.69921875" style="92" customWidth="1"/>
    <col min="4354" max="4356" width="7.3984375" style="92" customWidth="1"/>
    <col min="4357" max="4357" width="10.69921875" style="92" customWidth="1"/>
    <col min="4358" max="4590" width="9.09765625" style="92"/>
    <col min="4591" max="4591" width="6.59765625" style="92" customWidth="1"/>
    <col min="4592" max="4592" width="11.3984375" style="92" customWidth="1"/>
    <col min="4593" max="4593" width="6.8984375" style="92" customWidth="1"/>
    <col min="4594" max="4594" width="16.3984375" style="92" customWidth="1"/>
    <col min="4595" max="4595" width="14.09765625" style="92" customWidth="1"/>
    <col min="4596" max="4596" width="5.3984375" style="92" customWidth="1"/>
    <col min="4597" max="4597" width="44.8984375" style="92" customWidth="1"/>
    <col min="4598" max="4598" width="7.19921875" style="92" customWidth="1"/>
    <col min="4599" max="4599" width="6.3984375" style="92" customWidth="1"/>
    <col min="4600" max="4600" width="11.8984375" style="92" customWidth="1"/>
    <col min="4601" max="4601" width="14.59765625" style="92" customWidth="1"/>
    <col min="4602" max="4602" width="14.3984375" style="92" customWidth="1"/>
    <col min="4603" max="4603" width="12.69921875" style="92" customWidth="1"/>
    <col min="4604" max="4604" width="13.8984375" style="92" customWidth="1"/>
    <col min="4605" max="4605" width="14.3984375" style="92" customWidth="1"/>
    <col min="4606" max="4606" width="12.69921875" style="92" customWidth="1"/>
    <col min="4607" max="4607" width="13.8984375" style="92" customWidth="1"/>
    <col min="4608" max="4608" width="14.3984375" style="92" customWidth="1"/>
    <col min="4609" max="4609" width="12.69921875" style="92" customWidth="1"/>
    <col min="4610" max="4612" width="7.3984375" style="92" customWidth="1"/>
    <col min="4613" max="4613" width="10.69921875" style="92" customWidth="1"/>
    <col min="4614" max="4846" width="9.09765625" style="92"/>
    <col min="4847" max="4847" width="6.59765625" style="92" customWidth="1"/>
    <col min="4848" max="4848" width="11.3984375" style="92" customWidth="1"/>
    <col min="4849" max="4849" width="6.8984375" style="92" customWidth="1"/>
    <col min="4850" max="4850" width="16.3984375" style="92" customWidth="1"/>
    <col min="4851" max="4851" width="14.09765625" style="92" customWidth="1"/>
    <col min="4852" max="4852" width="5.3984375" style="92" customWidth="1"/>
    <col min="4853" max="4853" width="44.8984375" style="92" customWidth="1"/>
    <col min="4854" max="4854" width="7.19921875" style="92" customWidth="1"/>
    <col min="4855" max="4855" width="6.3984375" style="92" customWidth="1"/>
    <col min="4856" max="4856" width="11.8984375" style="92" customWidth="1"/>
    <col min="4857" max="4857" width="14.59765625" style="92" customWidth="1"/>
    <col min="4858" max="4858" width="14.3984375" style="92" customWidth="1"/>
    <col min="4859" max="4859" width="12.69921875" style="92" customWidth="1"/>
    <col min="4860" max="4860" width="13.8984375" style="92" customWidth="1"/>
    <col min="4861" max="4861" width="14.3984375" style="92" customWidth="1"/>
    <col min="4862" max="4862" width="12.69921875" style="92" customWidth="1"/>
    <col min="4863" max="4863" width="13.8984375" style="92" customWidth="1"/>
    <col min="4864" max="4864" width="14.3984375" style="92" customWidth="1"/>
    <col min="4865" max="4865" width="12.69921875" style="92" customWidth="1"/>
    <col min="4866" max="4868" width="7.3984375" style="92" customWidth="1"/>
    <col min="4869" max="4869" width="10.69921875" style="92" customWidth="1"/>
    <col min="4870" max="5102" width="9.09765625" style="92"/>
    <col min="5103" max="5103" width="6.59765625" style="92" customWidth="1"/>
    <col min="5104" max="5104" width="11.3984375" style="92" customWidth="1"/>
    <col min="5105" max="5105" width="6.8984375" style="92" customWidth="1"/>
    <col min="5106" max="5106" width="16.3984375" style="92" customWidth="1"/>
    <col min="5107" max="5107" width="14.09765625" style="92" customWidth="1"/>
    <col min="5108" max="5108" width="5.3984375" style="92" customWidth="1"/>
    <col min="5109" max="5109" width="44.8984375" style="92" customWidth="1"/>
    <col min="5110" max="5110" width="7.19921875" style="92" customWidth="1"/>
    <col min="5111" max="5111" width="6.3984375" style="92" customWidth="1"/>
    <col min="5112" max="5112" width="11.8984375" style="92" customWidth="1"/>
    <col min="5113" max="5113" width="14.59765625" style="92" customWidth="1"/>
    <col min="5114" max="5114" width="14.3984375" style="92" customWidth="1"/>
    <col min="5115" max="5115" width="12.69921875" style="92" customWidth="1"/>
    <col min="5116" max="5116" width="13.8984375" style="92" customWidth="1"/>
    <col min="5117" max="5117" width="14.3984375" style="92" customWidth="1"/>
    <col min="5118" max="5118" width="12.69921875" style="92" customWidth="1"/>
    <col min="5119" max="5119" width="13.8984375" style="92" customWidth="1"/>
    <col min="5120" max="5120" width="14.3984375" style="92" customWidth="1"/>
    <col min="5121" max="5121" width="12.69921875" style="92" customWidth="1"/>
    <col min="5122" max="5124" width="7.3984375" style="92" customWidth="1"/>
    <col min="5125" max="5125" width="10.69921875" style="92" customWidth="1"/>
    <col min="5126" max="5358" width="9.09765625" style="92"/>
    <col min="5359" max="5359" width="6.59765625" style="92" customWidth="1"/>
    <col min="5360" max="5360" width="11.3984375" style="92" customWidth="1"/>
    <col min="5361" max="5361" width="6.8984375" style="92" customWidth="1"/>
    <col min="5362" max="5362" width="16.3984375" style="92" customWidth="1"/>
    <col min="5363" max="5363" width="14.09765625" style="92" customWidth="1"/>
    <col min="5364" max="5364" width="5.3984375" style="92" customWidth="1"/>
    <col min="5365" max="5365" width="44.8984375" style="92" customWidth="1"/>
    <col min="5366" max="5366" width="7.19921875" style="92" customWidth="1"/>
    <col min="5367" max="5367" width="6.3984375" style="92" customWidth="1"/>
    <col min="5368" max="5368" width="11.8984375" style="92" customWidth="1"/>
    <col min="5369" max="5369" width="14.59765625" style="92" customWidth="1"/>
    <col min="5370" max="5370" width="14.3984375" style="92" customWidth="1"/>
    <col min="5371" max="5371" width="12.69921875" style="92" customWidth="1"/>
    <col min="5372" max="5372" width="13.8984375" style="92" customWidth="1"/>
    <col min="5373" max="5373" width="14.3984375" style="92" customWidth="1"/>
    <col min="5374" max="5374" width="12.69921875" style="92" customWidth="1"/>
    <col min="5375" max="5375" width="13.8984375" style="92" customWidth="1"/>
    <col min="5376" max="5376" width="14.3984375" style="92" customWidth="1"/>
    <col min="5377" max="5377" width="12.69921875" style="92" customWidth="1"/>
    <col min="5378" max="5380" width="7.3984375" style="92" customWidth="1"/>
    <col min="5381" max="5381" width="10.69921875" style="92" customWidth="1"/>
    <col min="5382" max="5614" width="9.09765625" style="92"/>
    <col min="5615" max="5615" width="6.59765625" style="92" customWidth="1"/>
    <col min="5616" max="5616" width="11.3984375" style="92" customWidth="1"/>
    <col min="5617" max="5617" width="6.8984375" style="92" customWidth="1"/>
    <col min="5618" max="5618" width="16.3984375" style="92" customWidth="1"/>
    <col min="5619" max="5619" width="14.09765625" style="92" customWidth="1"/>
    <col min="5620" max="5620" width="5.3984375" style="92" customWidth="1"/>
    <col min="5621" max="5621" width="44.8984375" style="92" customWidth="1"/>
    <col min="5622" max="5622" width="7.19921875" style="92" customWidth="1"/>
    <col min="5623" max="5623" width="6.3984375" style="92" customWidth="1"/>
    <col min="5624" max="5624" width="11.8984375" style="92" customWidth="1"/>
    <col min="5625" max="5625" width="14.59765625" style="92" customWidth="1"/>
    <col min="5626" max="5626" width="14.3984375" style="92" customWidth="1"/>
    <col min="5627" max="5627" width="12.69921875" style="92" customWidth="1"/>
    <col min="5628" max="5628" width="13.8984375" style="92" customWidth="1"/>
    <col min="5629" max="5629" width="14.3984375" style="92" customWidth="1"/>
    <col min="5630" max="5630" width="12.69921875" style="92" customWidth="1"/>
    <col min="5631" max="5631" width="13.8984375" style="92" customWidth="1"/>
    <col min="5632" max="5632" width="14.3984375" style="92" customWidth="1"/>
    <col min="5633" max="5633" width="12.69921875" style="92" customWidth="1"/>
    <col min="5634" max="5636" width="7.3984375" style="92" customWidth="1"/>
    <col min="5637" max="5637" width="10.69921875" style="92" customWidth="1"/>
    <col min="5638" max="5870" width="9.09765625" style="92"/>
    <col min="5871" max="5871" width="6.59765625" style="92" customWidth="1"/>
    <col min="5872" max="5872" width="11.3984375" style="92" customWidth="1"/>
    <col min="5873" max="5873" width="6.8984375" style="92" customWidth="1"/>
    <col min="5874" max="5874" width="16.3984375" style="92" customWidth="1"/>
    <col min="5875" max="5875" width="14.09765625" style="92" customWidth="1"/>
    <col min="5876" max="5876" width="5.3984375" style="92" customWidth="1"/>
    <col min="5877" max="5877" width="44.8984375" style="92" customWidth="1"/>
    <col min="5878" max="5878" width="7.19921875" style="92" customWidth="1"/>
    <col min="5879" max="5879" width="6.3984375" style="92" customWidth="1"/>
    <col min="5880" max="5880" width="11.8984375" style="92" customWidth="1"/>
    <col min="5881" max="5881" width="14.59765625" style="92" customWidth="1"/>
    <col min="5882" max="5882" width="14.3984375" style="92" customWidth="1"/>
    <col min="5883" max="5883" width="12.69921875" style="92" customWidth="1"/>
    <col min="5884" max="5884" width="13.8984375" style="92" customWidth="1"/>
    <col min="5885" max="5885" width="14.3984375" style="92" customWidth="1"/>
    <col min="5886" max="5886" width="12.69921875" style="92" customWidth="1"/>
    <col min="5887" max="5887" width="13.8984375" style="92" customWidth="1"/>
    <col min="5888" max="5888" width="14.3984375" style="92" customWidth="1"/>
    <col min="5889" max="5889" width="12.69921875" style="92" customWidth="1"/>
    <col min="5890" max="5892" width="7.3984375" style="92" customWidth="1"/>
    <col min="5893" max="5893" width="10.69921875" style="92" customWidth="1"/>
    <col min="5894" max="6126" width="9.09765625" style="92"/>
    <col min="6127" max="6127" width="6.59765625" style="92" customWidth="1"/>
    <col min="6128" max="6128" width="11.3984375" style="92" customWidth="1"/>
    <col min="6129" max="6129" width="6.8984375" style="92" customWidth="1"/>
    <col min="6130" max="6130" width="16.3984375" style="92" customWidth="1"/>
    <col min="6131" max="6131" width="14.09765625" style="92" customWidth="1"/>
    <col min="6132" max="6132" width="5.3984375" style="92" customWidth="1"/>
    <col min="6133" max="6133" width="44.8984375" style="92" customWidth="1"/>
    <col min="6134" max="6134" width="7.19921875" style="92" customWidth="1"/>
    <col min="6135" max="6135" width="6.3984375" style="92" customWidth="1"/>
    <col min="6136" max="6136" width="11.8984375" style="92" customWidth="1"/>
    <col min="6137" max="6137" width="14.59765625" style="92" customWidth="1"/>
    <col min="6138" max="6138" width="14.3984375" style="92" customWidth="1"/>
    <col min="6139" max="6139" width="12.69921875" style="92" customWidth="1"/>
    <col min="6140" max="6140" width="13.8984375" style="92" customWidth="1"/>
    <col min="6141" max="6141" width="14.3984375" style="92" customWidth="1"/>
    <col min="6142" max="6142" width="12.69921875" style="92" customWidth="1"/>
    <col min="6143" max="6143" width="13.8984375" style="92" customWidth="1"/>
    <col min="6144" max="6144" width="14.3984375" style="92" customWidth="1"/>
    <col min="6145" max="6145" width="12.69921875" style="92" customWidth="1"/>
    <col min="6146" max="6148" width="7.3984375" style="92" customWidth="1"/>
    <col min="6149" max="6149" width="10.69921875" style="92" customWidth="1"/>
    <col min="6150" max="6382" width="9.09765625" style="92"/>
    <col min="6383" max="6383" width="6.59765625" style="92" customWidth="1"/>
    <col min="6384" max="6384" width="11.3984375" style="92" customWidth="1"/>
    <col min="6385" max="6385" width="6.8984375" style="92" customWidth="1"/>
    <col min="6386" max="6386" width="16.3984375" style="92" customWidth="1"/>
    <col min="6387" max="6387" width="14.09765625" style="92" customWidth="1"/>
    <col min="6388" max="6388" width="5.3984375" style="92" customWidth="1"/>
    <col min="6389" max="6389" width="44.8984375" style="92" customWidth="1"/>
    <col min="6390" max="6390" width="7.19921875" style="92" customWidth="1"/>
    <col min="6391" max="6391" width="6.3984375" style="92" customWidth="1"/>
    <col min="6392" max="6392" width="11.8984375" style="92" customWidth="1"/>
    <col min="6393" max="6393" width="14.59765625" style="92" customWidth="1"/>
    <col min="6394" max="6394" width="14.3984375" style="92" customWidth="1"/>
    <col min="6395" max="6395" width="12.69921875" style="92" customWidth="1"/>
    <col min="6396" max="6396" width="13.8984375" style="92" customWidth="1"/>
    <col min="6397" max="6397" width="14.3984375" style="92" customWidth="1"/>
    <col min="6398" max="6398" width="12.69921875" style="92" customWidth="1"/>
    <col min="6399" max="6399" width="13.8984375" style="92" customWidth="1"/>
    <col min="6400" max="6400" width="14.3984375" style="92" customWidth="1"/>
    <col min="6401" max="6401" width="12.69921875" style="92" customWidth="1"/>
    <col min="6402" max="6404" width="7.3984375" style="92" customWidth="1"/>
    <col min="6405" max="6405" width="10.69921875" style="92" customWidth="1"/>
    <col min="6406" max="6638" width="9.09765625" style="92"/>
    <col min="6639" max="6639" width="6.59765625" style="92" customWidth="1"/>
    <col min="6640" max="6640" width="11.3984375" style="92" customWidth="1"/>
    <col min="6641" max="6641" width="6.8984375" style="92" customWidth="1"/>
    <col min="6642" max="6642" width="16.3984375" style="92" customWidth="1"/>
    <col min="6643" max="6643" width="14.09765625" style="92" customWidth="1"/>
    <col min="6644" max="6644" width="5.3984375" style="92" customWidth="1"/>
    <col min="6645" max="6645" width="44.8984375" style="92" customWidth="1"/>
    <col min="6646" max="6646" width="7.19921875" style="92" customWidth="1"/>
    <col min="6647" max="6647" width="6.3984375" style="92" customWidth="1"/>
    <col min="6648" max="6648" width="11.8984375" style="92" customWidth="1"/>
    <col min="6649" max="6649" width="14.59765625" style="92" customWidth="1"/>
    <col min="6650" max="6650" width="14.3984375" style="92" customWidth="1"/>
    <col min="6651" max="6651" width="12.69921875" style="92" customWidth="1"/>
    <col min="6652" max="6652" width="13.8984375" style="92" customWidth="1"/>
    <col min="6653" max="6653" width="14.3984375" style="92" customWidth="1"/>
    <col min="6654" max="6654" width="12.69921875" style="92" customWidth="1"/>
    <col min="6655" max="6655" width="13.8984375" style="92" customWidth="1"/>
    <col min="6656" max="6656" width="14.3984375" style="92" customWidth="1"/>
    <col min="6657" max="6657" width="12.69921875" style="92" customWidth="1"/>
    <col min="6658" max="6660" width="7.3984375" style="92" customWidth="1"/>
    <col min="6661" max="6661" width="10.69921875" style="92" customWidth="1"/>
    <col min="6662" max="6894" width="9.09765625" style="92"/>
    <col min="6895" max="6895" width="6.59765625" style="92" customWidth="1"/>
    <col min="6896" max="6896" width="11.3984375" style="92" customWidth="1"/>
    <col min="6897" max="6897" width="6.8984375" style="92" customWidth="1"/>
    <col min="6898" max="6898" width="16.3984375" style="92" customWidth="1"/>
    <col min="6899" max="6899" width="14.09765625" style="92" customWidth="1"/>
    <col min="6900" max="6900" width="5.3984375" style="92" customWidth="1"/>
    <col min="6901" max="6901" width="44.8984375" style="92" customWidth="1"/>
    <col min="6902" max="6902" width="7.19921875" style="92" customWidth="1"/>
    <col min="6903" max="6903" width="6.3984375" style="92" customWidth="1"/>
    <col min="6904" max="6904" width="11.8984375" style="92" customWidth="1"/>
    <col min="6905" max="6905" width="14.59765625" style="92" customWidth="1"/>
    <col min="6906" max="6906" width="14.3984375" style="92" customWidth="1"/>
    <col min="6907" max="6907" width="12.69921875" style="92" customWidth="1"/>
    <col min="6908" max="6908" width="13.8984375" style="92" customWidth="1"/>
    <col min="6909" max="6909" width="14.3984375" style="92" customWidth="1"/>
    <col min="6910" max="6910" width="12.69921875" style="92" customWidth="1"/>
    <col min="6911" max="6911" width="13.8984375" style="92" customWidth="1"/>
    <col min="6912" max="6912" width="14.3984375" style="92" customWidth="1"/>
    <col min="6913" max="6913" width="12.69921875" style="92" customWidth="1"/>
    <col min="6914" max="6916" width="7.3984375" style="92" customWidth="1"/>
    <col min="6917" max="6917" width="10.69921875" style="92" customWidth="1"/>
    <col min="6918" max="7150" width="9.09765625" style="92"/>
    <col min="7151" max="7151" width="6.59765625" style="92" customWidth="1"/>
    <col min="7152" max="7152" width="11.3984375" style="92" customWidth="1"/>
    <col min="7153" max="7153" width="6.8984375" style="92" customWidth="1"/>
    <col min="7154" max="7154" width="16.3984375" style="92" customWidth="1"/>
    <col min="7155" max="7155" width="14.09765625" style="92" customWidth="1"/>
    <col min="7156" max="7156" width="5.3984375" style="92" customWidth="1"/>
    <col min="7157" max="7157" width="44.8984375" style="92" customWidth="1"/>
    <col min="7158" max="7158" width="7.19921875" style="92" customWidth="1"/>
    <col min="7159" max="7159" width="6.3984375" style="92" customWidth="1"/>
    <col min="7160" max="7160" width="11.8984375" style="92" customWidth="1"/>
    <col min="7161" max="7161" width="14.59765625" style="92" customWidth="1"/>
    <col min="7162" max="7162" width="14.3984375" style="92" customWidth="1"/>
    <col min="7163" max="7163" width="12.69921875" style="92" customWidth="1"/>
    <col min="7164" max="7164" width="13.8984375" style="92" customWidth="1"/>
    <col min="7165" max="7165" width="14.3984375" style="92" customWidth="1"/>
    <col min="7166" max="7166" width="12.69921875" style="92" customWidth="1"/>
    <col min="7167" max="7167" width="13.8984375" style="92" customWidth="1"/>
    <col min="7168" max="7168" width="14.3984375" style="92" customWidth="1"/>
    <col min="7169" max="7169" width="12.69921875" style="92" customWidth="1"/>
    <col min="7170" max="7172" width="7.3984375" style="92" customWidth="1"/>
    <col min="7173" max="7173" width="10.69921875" style="92" customWidth="1"/>
    <col min="7174" max="7406" width="9.09765625" style="92"/>
    <col min="7407" max="7407" width="6.59765625" style="92" customWidth="1"/>
    <col min="7408" max="7408" width="11.3984375" style="92" customWidth="1"/>
    <col min="7409" max="7409" width="6.8984375" style="92" customWidth="1"/>
    <col min="7410" max="7410" width="16.3984375" style="92" customWidth="1"/>
    <col min="7411" max="7411" width="14.09765625" style="92" customWidth="1"/>
    <col min="7412" max="7412" width="5.3984375" style="92" customWidth="1"/>
    <col min="7413" max="7413" width="44.8984375" style="92" customWidth="1"/>
    <col min="7414" max="7414" width="7.19921875" style="92" customWidth="1"/>
    <col min="7415" max="7415" width="6.3984375" style="92" customWidth="1"/>
    <col min="7416" max="7416" width="11.8984375" style="92" customWidth="1"/>
    <col min="7417" max="7417" width="14.59765625" style="92" customWidth="1"/>
    <col min="7418" max="7418" width="14.3984375" style="92" customWidth="1"/>
    <col min="7419" max="7419" width="12.69921875" style="92" customWidth="1"/>
    <col min="7420" max="7420" width="13.8984375" style="92" customWidth="1"/>
    <col min="7421" max="7421" width="14.3984375" style="92" customWidth="1"/>
    <col min="7422" max="7422" width="12.69921875" style="92" customWidth="1"/>
    <col min="7423" max="7423" width="13.8984375" style="92" customWidth="1"/>
    <col min="7424" max="7424" width="14.3984375" style="92" customWidth="1"/>
    <col min="7425" max="7425" width="12.69921875" style="92" customWidth="1"/>
    <col min="7426" max="7428" width="7.3984375" style="92" customWidth="1"/>
    <col min="7429" max="7429" width="10.69921875" style="92" customWidth="1"/>
    <col min="7430" max="7662" width="9.09765625" style="92"/>
    <col min="7663" max="7663" width="6.59765625" style="92" customWidth="1"/>
    <col min="7664" max="7664" width="11.3984375" style="92" customWidth="1"/>
    <col min="7665" max="7665" width="6.8984375" style="92" customWidth="1"/>
    <col min="7666" max="7666" width="16.3984375" style="92" customWidth="1"/>
    <col min="7667" max="7667" width="14.09765625" style="92" customWidth="1"/>
    <col min="7668" max="7668" width="5.3984375" style="92" customWidth="1"/>
    <col min="7669" max="7669" width="44.8984375" style="92" customWidth="1"/>
    <col min="7670" max="7670" width="7.19921875" style="92" customWidth="1"/>
    <col min="7671" max="7671" width="6.3984375" style="92" customWidth="1"/>
    <col min="7672" max="7672" width="11.8984375" style="92" customWidth="1"/>
    <col min="7673" max="7673" width="14.59765625" style="92" customWidth="1"/>
    <col min="7674" max="7674" width="14.3984375" style="92" customWidth="1"/>
    <col min="7675" max="7675" width="12.69921875" style="92" customWidth="1"/>
    <col min="7676" max="7676" width="13.8984375" style="92" customWidth="1"/>
    <col min="7677" max="7677" width="14.3984375" style="92" customWidth="1"/>
    <col min="7678" max="7678" width="12.69921875" style="92" customWidth="1"/>
    <col min="7679" max="7679" width="13.8984375" style="92" customWidth="1"/>
    <col min="7680" max="7680" width="14.3984375" style="92" customWidth="1"/>
    <col min="7681" max="7681" width="12.69921875" style="92" customWidth="1"/>
    <col min="7682" max="7684" width="7.3984375" style="92" customWidth="1"/>
    <col min="7685" max="7685" width="10.69921875" style="92" customWidth="1"/>
    <col min="7686" max="7918" width="9.09765625" style="92"/>
    <col min="7919" max="7919" width="6.59765625" style="92" customWidth="1"/>
    <col min="7920" max="7920" width="11.3984375" style="92" customWidth="1"/>
    <col min="7921" max="7921" width="6.8984375" style="92" customWidth="1"/>
    <col min="7922" max="7922" width="16.3984375" style="92" customWidth="1"/>
    <col min="7923" max="7923" width="14.09765625" style="92" customWidth="1"/>
    <col min="7924" max="7924" width="5.3984375" style="92" customWidth="1"/>
    <col min="7925" max="7925" width="44.8984375" style="92" customWidth="1"/>
    <col min="7926" max="7926" width="7.19921875" style="92" customWidth="1"/>
    <col min="7927" max="7927" width="6.3984375" style="92" customWidth="1"/>
    <col min="7928" max="7928" width="11.8984375" style="92" customWidth="1"/>
    <col min="7929" max="7929" width="14.59765625" style="92" customWidth="1"/>
    <col min="7930" max="7930" width="14.3984375" style="92" customWidth="1"/>
    <col min="7931" max="7931" width="12.69921875" style="92" customWidth="1"/>
    <col min="7932" max="7932" width="13.8984375" style="92" customWidth="1"/>
    <col min="7933" max="7933" width="14.3984375" style="92" customWidth="1"/>
    <col min="7934" max="7934" width="12.69921875" style="92" customWidth="1"/>
    <col min="7935" max="7935" width="13.8984375" style="92" customWidth="1"/>
    <col min="7936" max="7936" width="14.3984375" style="92" customWidth="1"/>
    <col min="7937" max="7937" width="12.69921875" style="92" customWidth="1"/>
    <col min="7938" max="7940" width="7.3984375" style="92" customWidth="1"/>
    <col min="7941" max="7941" width="10.69921875" style="92" customWidth="1"/>
    <col min="7942" max="8174" width="9.09765625" style="92"/>
    <col min="8175" max="8175" width="6.59765625" style="92" customWidth="1"/>
    <col min="8176" max="8176" width="11.3984375" style="92" customWidth="1"/>
    <col min="8177" max="8177" width="6.8984375" style="92" customWidth="1"/>
    <col min="8178" max="8178" width="16.3984375" style="92" customWidth="1"/>
    <col min="8179" max="8179" width="14.09765625" style="92" customWidth="1"/>
    <col min="8180" max="8180" width="5.3984375" style="92" customWidth="1"/>
    <col min="8181" max="8181" width="44.8984375" style="92" customWidth="1"/>
    <col min="8182" max="8182" width="7.19921875" style="92" customWidth="1"/>
    <col min="8183" max="8183" width="6.3984375" style="92" customWidth="1"/>
    <col min="8184" max="8184" width="11.8984375" style="92" customWidth="1"/>
    <col min="8185" max="8185" width="14.59765625" style="92" customWidth="1"/>
    <col min="8186" max="8186" width="14.3984375" style="92" customWidth="1"/>
    <col min="8187" max="8187" width="12.69921875" style="92" customWidth="1"/>
    <col min="8188" max="8188" width="13.8984375" style="92" customWidth="1"/>
    <col min="8189" max="8189" width="14.3984375" style="92" customWidth="1"/>
    <col min="8190" max="8190" width="12.69921875" style="92" customWidth="1"/>
    <col min="8191" max="8191" width="13.8984375" style="92" customWidth="1"/>
    <col min="8192" max="8192" width="14.3984375" style="92" customWidth="1"/>
    <col min="8193" max="8193" width="12.69921875" style="92" customWidth="1"/>
    <col min="8194" max="8196" width="7.3984375" style="92" customWidth="1"/>
    <col min="8197" max="8197" width="10.69921875" style="92" customWidth="1"/>
    <col min="8198" max="8430" width="9.09765625" style="92"/>
    <col min="8431" max="8431" width="6.59765625" style="92" customWidth="1"/>
    <col min="8432" max="8432" width="11.3984375" style="92" customWidth="1"/>
    <col min="8433" max="8433" width="6.8984375" style="92" customWidth="1"/>
    <col min="8434" max="8434" width="16.3984375" style="92" customWidth="1"/>
    <col min="8435" max="8435" width="14.09765625" style="92" customWidth="1"/>
    <col min="8436" max="8436" width="5.3984375" style="92" customWidth="1"/>
    <col min="8437" max="8437" width="44.8984375" style="92" customWidth="1"/>
    <col min="8438" max="8438" width="7.19921875" style="92" customWidth="1"/>
    <col min="8439" max="8439" width="6.3984375" style="92" customWidth="1"/>
    <col min="8440" max="8440" width="11.8984375" style="92" customWidth="1"/>
    <col min="8441" max="8441" width="14.59765625" style="92" customWidth="1"/>
    <col min="8442" max="8442" width="14.3984375" style="92" customWidth="1"/>
    <col min="8443" max="8443" width="12.69921875" style="92" customWidth="1"/>
    <col min="8444" max="8444" width="13.8984375" style="92" customWidth="1"/>
    <col min="8445" max="8445" width="14.3984375" style="92" customWidth="1"/>
    <col min="8446" max="8446" width="12.69921875" style="92" customWidth="1"/>
    <col min="8447" max="8447" width="13.8984375" style="92" customWidth="1"/>
    <col min="8448" max="8448" width="14.3984375" style="92" customWidth="1"/>
    <col min="8449" max="8449" width="12.69921875" style="92" customWidth="1"/>
    <col min="8450" max="8452" width="7.3984375" style="92" customWidth="1"/>
    <col min="8453" max="8453" width="10.69921875" style="92" customWidth="1"/>
    <col min="8454" max="8686" width="9.09765625" style="92"/>
    <col min="8687" max="8687" width="6.59765625" style="92" customWidth="1"/>
    <col min="8688" max="8688" width="11.3984375" style="92" customWidth="1"/>
    <col min="8689" max="8689" width="6.8984375" style="92" customWidth="1"/>
    <col min="8690" max="8690" width="16.3984375" style="92" customWidth="1"/>
    <col min="8691" max="8691" width="14.09765625" style="92" customWidth="1"/>
    <col min="8692" max="8692" width="5.3984375" style="92" customWidth="1"/>
    <col min="8693" max="8693" width="44.8984375" style="92" customWidth="1"/>
    <col min="8694" max="8694" width="7.19921875" style="92" customWidth="1"/>
    <col min="8695" max="8695" width="6.3984375" style="92" customWidth="1"/>
    <col min="8696" max="8696" width="11.8984375" style="92" customWidth="1"/>
    <col min="8697" max="8697" width="14.59765625" style="92" customWidth="1"/>
    <col min="8698" max="8698" width="14.3984375" style="92" customWidth="1"/>
    <col min="8699" max="8699" width="12.69921875" style="92" customWidth="1"/>
    <col min="8700" max="8700" width="13.8984375" style="92" customWidth="1"/>
    <col min="8701" max="8701" width="14.3984375" style="92" customWidth="1"/>
    <col min="8702" max="8702" width="12.69921875" style="92" customWidth="1"/>
    <col min="8703" max="8703" width="13.8984375" style="92" customWidth="1"/>
    <col min="8704" max="8704" width="14.3984375" style="92" customWidth="1"/>
    <col min="8705" max="8705" width="12.69921875" style="92" customWidth="1"/>
    <col min="8706" max="8708" width="7.3984375" style="92" customWidth="1"/>
    <col min="8709" max="8709" width="10.69921875" style="92" customWidth="1"/>
    <col min="8710" max="8942" width="9.09765625" style="92"/>
    <col min="8943" max="8943" width="6.59765625" style="92" customWidth="1"/>
    <col min="8944" max="8944" width="11.3984375" style="92" customWidth="1"/>
    <col min="8945" max="8945" width="6.8984375" style="92" customWidth="1"/>
    <col min="8946" max="8946" width="16.3984375" style="92" customWidth="1"/>
    <col min="8947" max="8947" width="14.09765625" style="92" customWidth="1"/>
    <col min="8948" max="8948" width="5.3984375" style="92" customWidth="1"/>
    <col min="8949" max="8949" width="44.8984375" style="92" customWidth="1"/>
    <col min="8950" max="8950" width="7.19921875" style="92" customWidth="1"/>
    <col min="8951" max="8951" width="6.3984375" style="92" customWidth="1"/>
    <col min="8952" max="8952" width="11.8984375" style="92" customWidth="1"/>
    <col min="8953" max="8953" width="14.59765625" style="92" customWidth="1"/>
    <col min="8954" max="8954" width="14.3984375" style="92" customWidth="1"/>
    <col min="8955" max="8955" width="12.69921875" style="92" customWidth="1"/>
    <col min="8956" max="8956" width="13.8984375" style="92" customWidth="1"/>
    <col min="8957" max="8957" width="14.3984375" style="92" customWidth="1"/>
    <col min="8958" max="8958" width="12.69921875" style="92" customWidth="1"/>
    <col min="8959" max="8959" width="13.8984375" style="92" customWidth="1"/>
    <col min="8960" max="8960" width="14.3984375" style="92" customWidth="1"/>
    <col min="8961" max="8961" width="12.69921875" style="92" customWidth="1"/>
    <col min="8962" max="8964" width="7.3984375" style="92" customWidth="1"/>
    <col min="8965" max="8965" width="10.69921875" style="92" customWidth="1"/>
    <col min="8966" max="9198" width="9.09765625" style="92"/>
    <col min="9199" max="9199" width="6.59765625" style="92" customWidth="1"/>
    <col min="9200" max="9200" width="11.3984375" style="92" customWidth="1"/>
    <col min="9201" max="9201" width="6.8984375" style="92" customWidth="1"/>
    <col min="9202" max="9202" width="16.3984375" style="92" customWidth="1"/>
    <col min="9203" max="9203" width="14.09765625" style="92" customWidth="1"/>
    <col min="9204" max="9204" width="5.3984375" style="92" customWidth="1"/>
    <col min="9205" max="9205" width="44.8984375" style="92" customWidth="1"/>
    <col min="9206" max="9206" width="7.19921875" style="92" customWidth="1"/>
    <col min="9207" max="9207" width="6.3984375" style="92" customWidth="1"/>
    <col min="9208" max="9208" width="11.8984375" style="92" customWidth="1"/>
    <col min="9209" max="9209" width="14.59765625" style="92" customWidth="1"/>
    <col min="9210" max="9210" width="14.3984375" style="92" customWidth="1"/>
    <col min="9211" max="9211" width="12.69921875" style="92" customWidth="1"/>
    <col min="9212" max="9212" width="13.8984375" style="92" customWidth="1"/>
    <col min="9213" max="9213" width="14.3984375" style="92" customWidth="1"/>
    <col min="9214" max="9214" width="12.69921875" style="92" customWidth="1"/>
    <col min="9215" max="9215" width="13.8984375" style="92" customWidth="1"/>
    <col min="9216" max="9216" width="14.3984375" style="92" customWidth="1"/>
    <col min="9217" max="9217" width="12.69921875" style="92" customWidth="1"/>
    <col min="9218" max="9220" width="7.3984375" style="92" customWidth="1"/>
    <col min="9221" max="9221" width="10.69921875" style="92" customWidth="1"/>
    <col min="9222" max="9454" width="9.09765625" style="92"/>
    <col min="9455" max="9455" width="6.59765625" style="92" customWidth="1"/>
    <col min="9456" max="9456" width="11.3984375" style="92" customWidth="1"/>
    <col min="9457" max="9457" width="6.8984375" style="92" customWidth="1"/>
    <col min="9458" max="9458" width="16.3984375" style="92" customWidth="1"/>
    <col min="9459" max="9459" width="14.09765625" style="92" customWidth="1"/>
    <col min="9460" max="9460" width="5.3984375" style="92" customWidth="1"/>
    <col min="9461" max="9461" width="44.8984375" style="92" customWidth="1"/>
    <col min="9462" max="9462" width="7.19921875" style="92" customWidth="1"/>
    <col min="9463" max="9463" width="6.3984375" style="92" customWidth="1"/>
    <col min="9464" max="9464" width="11.8984375" style="92" customWidth="1"/>
    <col min="9465" max="9465" width="14.59765625" style="92" customWidth="1"/>
    <col min="9466" max="9466" width="14.3984375" style="92" customWidth="1"/>
    <col min="9467" max="9467" width="12.69921875" style="92" customWidth="1"/>
    <col min="9468" max="9468" width="13.8984375" style="92" customWidth="1"/>
    <col min="9469" max="9469" width="14.3984375" style="92" customWidth="1"/>
    <col min="9470" max="9470" width="12.69921875" style="92" customWidth="1"/>
    <col min="9471" max="9471" width="13.8984375" style="92" customWidth="1"/>
    <col min="9472" max="9472" width="14.3984375" style="92" customWidth="1"/>
    <col min="9473" max="9473" width="12.69921875" style="92" customWidth="1"/>
    <col min="9474" max="9476" width="7.3984375" style="92" customWidth="1"/>
    <col min="9477" max="9477" width="10.69921875" style="92" customWidth="1"/>
    <col min="9478" max="9710" width="9.09765625" style="92"/>
    <col min="9711" max="9711" width="6.59765625" style="92" customWidth="1"/>
    <col min="9712" max="9712" width="11.3984375" style="92" customWidth="1"/>
    <col min="9713" max="9713" width="6.8984375" style="92" customWidth="1"/>
    <col min="9714" max="9714" width="16.3984375" style="92" customWidth="1"/>
    <col min="9715" max="9715" width="14.09765625" style="92" customWidth="1"/>
    <col min="9716" max="9716" width="5.3984375" style="92" customWidth="1"/>
    <col min="9717" max="9717" width="44.8984375" style="92" customWidth="1"/>
    <col min="9718" max="9718" width="7.19921875" style="92" customWidth="1"/>
    <col min="9719" max="9719" width="6.3984375" style="92" customWidth="1"/>
    <col min="9720" max="9720" width="11.8984375" style="92" customWidth="1"/>
    <col min="9721" max="9721" width="14.59765625" style="92" customWidth="1"/>
    <col min="9722" max="9722" width="14.3984375" style="92" customWidth="1"/>
    <col min="9723" max="9723" width="12.69921875" style="92" customWidth="1"/>
    <col min="9724" max="9724" width="13.8984375" style="92" customWidth="1"/>
    <col min="9725" max="9725" width="14.3984375" style="92" customWidth="1"/>
    <col min="9726" max="9726" width="12.69921875" style="92" customWidth="1"/>
    <col min="9727" max="9727" width="13.8984375" style="92" customWidth="1"/>
    <col min="9728" max="9728" width="14.3984375" style="92" customWidth="1"/>
    <col min="9729" max="9729" width="12.69921875" style="92" customWidth="1"/>
    <col min="9730" max="9732" width="7.3984375" style="92" customWidth="1"/>
    <col min="9733" max="9733" width="10.69921875" style="92" customWidth="1"/>
    <col min="9734" max="9966" width="9.09765625" style="92"/>
    <col min="9967" max="9967" width="6.59765625" style="92" customWidth="1"/>
    <col min="9968" max="9968" width="11.3984375" style="92" customWidth="1"/>
    <col min="9969" max="9969" width="6.8984375" style="92" customWidth="1"/>
    <col min="9970" max="9970" width="16.3984375" style="92" customWidth="1"/>
    <col min="9971" max="9971" width="14.09765625" style="92" customWidth="1"/>
    <col min="9972" max="9972" width="5.3984375" style="92" customWidth="1"/>
    <col min="9973" max="9973" width="44.8984375" style="92" customWidth="1"/>
    <col min="9974" max="9974" width="7.19921875" style="92" customWidth="1"/>
    <col min="9975" max="9975" width="6.3984375" style="92" customWidth="1"/>
    <col min="9976" max="9976" width="11.8984375" style="92" customWidth="1"/>
    <col min="9977" max="9977" width="14.59765625" style="92" customWidth="1"/>
    <col min="9978" max="9978" width="14.3984375" style="92" customWidth="1"/>
    <col min="9979" max="9979" width="12.69921875" style="92" customWidth="1"/>
    <col min="9980" max="9980" width="13.8984375" style="92" customWidth="1"/>
    <col min="9981" max="9981" width="14.3984375" style="92" customWidth="1"/>
    <col min="9982" max="9982" width="12.69921875" style="92" customWidth="1"/>
    <col min="9983" max="9983" width="13.8984375" style="92" customWidth="1"/>
    <col min="9984" max="9984" width="14.3984375" style="92" customWidth="1"/>
    <col min="9985" max="9985" width="12.69921875" style="92" customWidth="1"/>
    <col min="9986" max="9988" width="7.3984375" style="92" customWidth="1"/>
    <col min="9989" max="9989" width="10.69921875" style="92" customWidth="1"/>
    <col min="9990" max="10222" width="9.09765625" style="92"/>
    <col min="10223" max="10223" width="6.59765625" style="92" customWidth="1"/>
    <col min="10224" max="10224" width="11.3984375" style="92" customWidth="1"/>
    <col min="10225" max="10225" width="6.8984375" style="92" customWidth="1"/>
    <col min="10226" max="10226" width="16.3984375" style="92" customWidth="1"/>
    <col min="10227" max="10227" width="14.09765625" style="92" customWidth="1"/>
    <col min="10228" max="10228" width="5.3984375" style="92" customWidth="1"/>
    <col min="10229" max="10229" width="44.8984375" style="92" customWidth="1"/>
    <col min="10230" max="10230" width="7.19921875" style="92" customWidth="1"/>
    <col min="10231" max="10231" width="6.3984375" style="92" customWidth="1"/>
    <col min="10232" max="10232" width="11.8984375" style="92" customWidth="1"/>
    <col min="10233" max="10233" width="14.59765625" style="92" customWidth="1"/>
    <col min="10234" max="10234" width="14.3984375" style="92" customWidth="1"/>
    <col min="10235" max="10235" width="12.69921875" style="92" customWidth="1"/>
    <col min="10236" max="10236" width="13.8984375" style="92" customWidth="1"/>
    <col min="10237" max="10237" width="14.3984375" style="92" customWidth="1"/>
    <col min="10238" max="10238" width="12.69921875" style="92" customWidth="1"/>
    <col min="10239" max="10239" width="13.8984375" style="92" customWidth="1"/>
    <col min="10240" max="10240" width="14.3984375" style="92" customWidth="1"/>
    <col min="10241" max="10241" width="12.69921875" style="92" customWidth="1"/>
    <col min="10242" max="10244" width="7.3984375" style="92" customWidth="1"/>
    <col min="10245" max="10245" width="10.69921875" style="92" customWidth="1"/>
    <col min="10246" max="10478" width="9.09765625" style="92"/>
    <col min="10479" max="10479" width="6.59765625" style="92" customWidth="1"/>
    <col min="10480" max="10480" width="11.3984375" style="92" customWidth="1"/>
    <col min="10481" max="10481" width="6.8984375" style="92" customWidth="1"/>
    <col min="10482" max="10482" width="16.3984375" style="92" customWidth="1"/>
    <col min="10483" max="10483" width="14.09765625" style="92" customWidth="1"/>
    <col min="10484" max="10484" width="5.3984375" style="92" customWidth="1"/>
    <col min="10485" max="10485" width="44.8984375" style="92" customWidth="1"/>
    <col min="10486" max="10486" width="7.19921875" style="92" customWidth="1"/>
    <col min="10487" max="10487" width="6.3984375" style="92" customWidth="1"/>
    <col min="10488" max="10488" width="11.8984375" style="92" customWidth="1"/>
    <col min="10489" max="10489" width="14.59765625" style="92" customWidth="1"/>
    <col min="10490" max="10490" width="14.3984375" style="92" customWidth="1"/>
    <col min="10491" max="10491" width="12.69921875" style="92" customWidth="1"/>
    <col min="10492" max="10492" width="13.8984375" style="92" customWidth="1"/>
    <col min="10493" max="10493" width="14.3984375" style="92" customWidth="1"/>
    <col min="10494" max="10494" width="12.69921875" style="92" customWidth="1"/>
    <col min="10495" max="10495" width="13.8984375" style="92" customWidth="1"/>
    <col min="10496" max="10496" width="14.3984375" style="92" customWidth="1"/>
    <col min="10497" max="10497" width="12.69921875" style="92" customWidth="1"/>
    <col min="10498" max="10500" width="7.3984375" style="92" customWidth="1"/>
    <col min="10501" max="10501" width="10.69921875" style="92" customWidth="1"/>
    <col min="10502" max="10734" width="9.09765625" style="92"/>
    <col min="10735" max="10735" width="6.59765625" style="92" customWidth="1"/>
    <col min="10736" max="10736" width="11.3984375" style="92" customWidth="1"/>
    <col min="10737" max="10737" width="6.8984375" style="92" customWidth="1"/>
    <col min="10738" max="10738" width="16.3984375" style="92" customWidth="1"/>
    <col min="10739" max="10739" width="14.09765625" style="92" customWidth="1"/>
    <col min="10740" max="10740" width="5.3984375" style="92" customWidth="1"/>
    <col min="10741" max="10741" width="44.8984375" style="92" customWidth="1"/>
    <col min="10742" max="10742" width="7.19921875" style="92" customWidth="1"/>
    <col min="10743" max="10743" width="6.3984375" style="92" customWidth="1"/>
    <col min="10744" max="10744" width="11.8984375" style="92" customWidth="1"/>
    <col min="10745" max="10745" width="14.59765625" style="92" customWidth="1"/>
    <col min="10746" max="10746" width="14.3984375" style="92" customWidth="1"/>
    <col min="10747" max="10747" width="12.69921875" style="92" customWidth="1"/>
    <col min="10748" max="10748" width="13.8984375" style="92" customWidth="1"/>
    <col min="10749" max="10749" width="14.3984375" style="92" customWidth="1"/>
    <col min="10750" max="10750" width="12.69921875" style="92" customWidth="1"/>
    <col min="10751" max="10751" width="13.8984375" style="92" customWidth="1"/>
    <col min="10752" max="10752" width="14.3984375" style="92" customWidth="1"/>
    <col min="10753" max="10753" width="12.69921875" style="92" customWidth="1"/>
    <col min="10754" max="10756" width="7.3984375" style="92" customWidth="1"/>
    <col min="10757" max="10757" width="10.69921875" style="92" customWidth="1"/>
    <col min="10758" max="10990" width="9.09765625" style="92"/>
    <col min="10991" max="10991" width="6.59765625" style="92" customWidth="1"/>
    <col min="10992" max="10992" width="11.3984375" style="92" customWidth="1"/>
    <col min="10993" max="10993" width="6.8984375" style="92" customWidth="1"/>
    <col min="10994" max="10994" width="16.3984375" style="92" customWidth="1"/>
    <col min="10995" max="10995" width="14.09765625" style="92" customWidth="1"/>
    <col min="10996" max="10996" width="5.3984375" style="92" customWidth="1"/>
    <col min="10997" max="10997" width="44.8984375" style="92" customWidth="1"/>
    <col min="10998" max="10998" width="7.19921875" style="92" customWidth="1"/>
    <col min="10999" max="10999" width="6.3984375" style="92" customWidth="1"/>
    <col min="11000" max="11000" width="11.8984375" style="92" customWidth="1"/>
    <col min="11001" max="11001" width="14.59765625" style="92" customWidth="1"/>
    <col min="11002" max="11002" width="14.3984375" style="92" customWidth="1"/>
    <col min="11003" max="11003" width="12.69921875" style="92" customWidth="1"/>
    <col min="11004" max="11004" width="13.8984375" style="92" customWidth="1"/>
    <col min="11005" max="11005" width="14.3984375" style="92" customWidth="1"/>
    <col min="11006" max="11006" width="12.69921875" style="92" customWidth="1"/>
    <col min="11007" max="11007" width="13.8984375" style="92" customWidth="1"/>
    <col min="11008" max="11008" width="14.3984375" style="92" customWidth="1"/>
    <col min="11009" max="11009" width="12.69921875" style="92" customWidth="1"/>
    <col min="11010" max="11012" width="7.3984375" style="92" customWidth="1"/>
    <col min="11013" max="11013" width="10.69921875" style="92" customWidth="1"/>
    <col min="11014" max="11246" width="9.09765625" style="92"/>
    <col min="11247" max="11247" width="6.59765625" style="92" customWidth="1"/>
    <col min="11248" max="11248" width="11.3984375" style="92" customWidth="1"/>
    <col min="11249" max="11249" width="6.8984375" style="92" customWidth="1"/>
    <col min="11250" max="11250" width="16.3984375" style="92" customWidth="1"/>
    <col min="11251" max="11251" width="14.09765625" style="92" customWidth="1"/>
    <col min="11252" max="11252" width="5.3984375" style="92" customWidth="1"/>
    <col min="11253" max="11253" width="44.8984375" style="92" customWidth="1"/>
    <col min="11254" max="11254" width="7.19921875" style="92" customWidth="1"/>
    <col min="11255" max="11255" width="6.3984375" style="92" customWidth="1"/>
    <col min="11256" max="11256" width="11.8984375" style="92" customWidth="1"/>
    <col min="11257" max="11257" width="14.59765625" style="92" customWidth="1"/>
    <col min="11258" max="11258" width="14.3984375" style="92" customWidth="1"/>
    <col min="11259" max="11259" width="12.69921875" style="92" customWidth="1"/>
    <col min="11260" max="11260" width="13.8984375" style="92" customWidth="1"/>
    <col min="11261" max="11261" width="14.3984375" style="92" customWidth="1"/>
    <col min="11262" max="11262" width="12.69921875" style="92" customWidth="1"/>
    <col min="11263" max="11263" width="13.8984375" style="92" customWidth="1"/>
    <col min="11264" max="11264" width="14.3984375" style="92" customWidth="1"/>
    <col min="11265" max="11265" width="12.69921875" style="92" customWidth="1"/>
    <col min="11266" max="11268" width="7.3984375" style="92" customWidth="1"/>
    <col min="11269" max="11269" width="10.69921875" style="92" customWidth="1"/>
    <col min="11270" max="11502" width="9.09765625" style="92"/>
    <col min="11503" max="11503" width="6.59765625" style="92" customWidth="1"/>
    <col min="11504" max="11504" width="11.3984375" style="92" customWidth="1"/>
    <col min="11505" max="11505" width="6.8984375" style="92" customWidth="1"/>
    <col min="11506" max="11506" width="16.3984375" style="92" customWidth="1"/>
    <col min="11507" max="11507" width="14.09765625" style="92" customWidth="1"/>
    <col min="11508" max="11508" width="5.3984375" style="92" customWidth="1"/>
    <col min="11509" max="11509" width="44.8984375" style="92" customWidth="1"/>
    <col min="11510" max="11510" width="7.19921875" style="92" customWidth="1"/>
    <col min="11511" max="11511" width="6.3984375" style="92" customWidth="1"/>
    <col min="11512" max="11512" width="11.8984375" style="92" customWidth="1"/>
    <col min="11513" max="11513" width="14.59765625" style="92" customWidth="1"/>
    <col min="11514" max="11514" width="14.3984375" style="92" customWidth="1"/>
    <col min="11515" max="11515" width="12.69921875" style="92" customWidth="1"/>
    <col min="11516" max="11516" width="13.8984375" style="92" customWidth="1"/>
    <col min="11517" max="11517" width="14.3984375" style="92" customWidth="1"/>
    <col min="11518" max="11518" width="12.69921875" style="92" customWidth="1"/>
    <col min="11519" max="11519" width="13.8984375" style="92" customWidth="1"/>
    <col min="11520" max="11520" width="14.3984375" style="92" customWidth="1"/>
    <col min="11521" max="11521" width="12.69921875" style="92" customWidth="1"/>
    <col min="11522" max="11524" width="7.3984375" style="92" customWidth="1"/>
    <col min="11525" max="11525" width="10.69921875" style="92" customWidth="1"/>
    <col min="11526" max="11758" width="9.09765625" style="92"/>
    <col min="11759" max="11759" width="6.59765625" style="92" customWidth="1"/>
    <col min="11760" max="11760" width="11.3984375" style="92" customWidth="1"/>
    <col min="11761" max="11761" width="6.8984375" style="92" customWidth="1"/>
    <col min="11762" max="11762" width="16.3984375" style="92" customWidth="1"/>
    <col min="11763" max="11763" width="14.09765625" style="92" customWidth="1"/>
    <col min="11764" max="11764" width="5.3984375" style="92" customWidth="1"/>
    <col min="11765" max="11765" width="44.8984375" style="92" customWidth="1"/>
    <col min="11766" max="11766" width="7.19921875" style="92" customWidth="1"/>
    <col min="11767" max="11767" width="6.3984375" style="92" customWidth="1"/>
    <col min="11768" max="11768" width="11.8984375" style="92" customWidth="1"/>
    <col min="11769" max="11769" width="14.59765625" style="92" customWidth="1"/>
    <col min="11770" max="11770" width="14.3984375" style="92" customWidth="1"/>
    <col min="11771" max="11771" width="12.69921875" style="92" customWidth="1"/>
    <col min="11772" max="11772" width="13.8984375" style="92" customWidth="1"/>
    <col min="11773" max="11773" width="14.3984375" style="92" customWidth="1"/>
    <col min="11774" max="11774" width="12.69921875" style="92" customWidth="1"/>
    <col min="11775" max="11775" width="13.8984375" style="92" customWidth="1"/>
    <col min="11776" max="11776" width="14.3984375" style="92" customWidth="1"/>
    <col min="11777" max="11777" width="12.69921875" style="92" customWidth="1"/>
    <col min="11778" max="11780" width="7.3984375" style="92" customWidth="1"/>
    <col min="11781" max="11781" width="10.69921875" style="92" customWidth="1"/>
    <col min="11782" max="12014" width="9.09765625" style="92"/>
    <col min="12015" max="12015" width="6.59765625" style="92" customWidth="1"/>
    <col min="12016" max="12016" width="11.3984375" style="92" customWidth="1"/>
    <col min="12017" max="12017" width="6.8984375" style="92" customWidth="1"/>
    <col min="12018" max="12018" width="16.3984375" style="92" customWidth="1"/>
    <col min="12019" max="12019" width="14.09765625" style="92" customWidth="1"/>
    <col min="12020" max="12020" width="5.3984375" style="92" customWidth="1"/>
    <col min="12021" max="12021" width="44.8984375" style="92" customWidth="1"/>
    <col min="12022" max="12022" width="7.19921875" style="92" customWidth="1"/>
    <col min="12023" max="12023" width="6.3984375" style="92" customWidth="1"/>
    <col min="12024" max="12024" width="11.8984375" style="92" customWidth="1"/>
    <col min="12025" max="12025" width="14.59765625" style="92" customWidth="1"/>
    <col min="12026" max="12026" width="14.3984375" style="92" customWidth="1"/>
    <col min="12027" max="12027" width="12.69921875" style="92" customWidth="1"/>
    <col min="12028" max="12028" width="13.8984375" style="92" customWidth="1"/>
    <col min="12029" max="12029" width="14.3984375" style="92" customWidth="1"/>
    <col min="12030" max="12030" width="12.69921875" style="92" customWidth="1"/>
    <col min="12031" max="12031" width="13.8984375" style="92" customWidth="1"/>
    <col min="12032" max="12032" width="14.3984375" style="92" customWidth="1"/>
    <col min="12033" max="12033" width="12.69921875" style="92" customWidth="1"/>
    <col min="12034" max="12036" width="7.3984375" style="92" customWidth="1"/>
    <col min="12037" max="12037" width="10.69921875" style="92" customWidth="1"/>
    <col min="12038" max="12270" width="9.09765625" style="92"/>
    <col min="12271" max="12271" width="6.59765625" style="92" customWidth="1"/>
    <col min="12272" max="12272" width="11.3984375" style="92" customWidth="1"/>
    <col min="12273" max="12273" width="6.8984375" style="92" customWidth="1"/>
    <col min="12274" max="12274" width="16.3984375" style="92" customWidth="1"/>
    <col min="12275" max="12275" width="14.09765625" style="92" customWidth="1"/>
    <col min="12276" max="12276" width="5.3984375" style="92" customWidth="1"/>
    <col min="12277" max="12277" width="44.8984375" style="92" customWidth="1"/>
    <col min="12278" max="12278" width="7.19921875" style="92" customWidth="1"/>
    <col min="12279" max="12279" width="6.3984375" style="92" customWidth="1"/>
    <col min="12280" max="12280" width="11.8984375" style="92" customWidth="1"/>
    <col min="12281" max="12281" width="14.59765625" style="92" customWidth="1"/>
    <col min="12282" max="12282" width="14.3984375" style="92" customWidth="1"/>
    <col min="12283" max="12283" width="12.69921875" style="92" customWidth="1"/>
    <col min="12284" max="12284" width="13.8984375" style="92" customWidth="1"/>
    <col min="12285" max="12285" width="14.3984375" style="92" customWidth="1"/>
    <col min="12286" max="12286" width="12.69921875" style="92" customWidth="1"/>
    <col min="12287" max="12287" width="13.8984375" style="92" customWidth="1"/>
    <col min="12288" max="12288" width="14.3984375" style="92" customWidth="1"/>
    <col min="12289" max="12289" width="12.69921875" style="92" customWidth="1"/>
    <col min="12290" max="12292" width="7.3984375" style="92" customWidth="1"/>
    <col min="12293" max="12293" width="10.69921875" style="92" customWidth="1"/>
    <col min="12294" max="12526" width="9.09765625" style="92"/>
    <col min="12527" max="12527" width="6.59765625" style="92" customWidth="1"/>
    <col min="12528" max="12528" width="11.3984375" style="92" customWidth="1"/>
    <col min="12529" max="12529" width="6.8984375" style="92" customWidth="1"/>
    <col min="12530" max="12530" width="16.3984375" style="92" customWidth="1"/>
    <col min="12531" max="12531" width="14.09765625" style="92" customWidth="1"/>
    <col min="12532" max="12532" width="5.3984375" style="92" customWidth="1"/>
    <col min="12533" max="12533" width="44.8984375" style="92" customWidth="1"/>
    <col min="12534" max="12534" width="7.19921875" style="92" customWidth="1"/>
    <col min="12535" max="12535" width="6.3984375" style="92" customWidth="1"/>
    <col min="12536" max="12536" width="11.8984375" style="92" customWidth="1"/>
    <col min="12537" max="12537" width="14.59765625" style="92" customWidth="1"/>
    <col min="12538" max="12538" width="14.3984375" style="92" customWidth="1"/>
    <col min="12539" max="12539" width="12.69921875" style="92" customWidth="1"/>
    <col min="12540" max="12540" width="13.8984375" style="92" customWidth="1"/>
    <col min="12541" max="12541" width="14.3984375" style="92" customWidth="1"/>
    <col min="12542" max="12542" width="12.69921875" style="92" customWidth="1"/>
    <col min="12543" max="12543" width="13.8984375" style="92" customWidth="1"/>
    <col min="12544" max="12544" width="14.3984375" style="92" customWidth="1"/>
    <col min="12545" max="12545" width="12.69921875" style="92" customWidth="1"/>
    <col min="12546" max="12548" width="7.3984375" style="92" customWidth="1"/>
    <col min="12549" max="12549" width="10.69921875" style="92" customWidth="1"/>
    <col min="12550" max="12782" width="9.09765625" style="92"/>
    <col min="12783" max="12783" width="6.59765625" style="92" customWidth="1"/>
    <col min="12784" max="12784" width="11.3984375" style="92" customWidth="1"/>
    <col min="12785" max="12785" width="6.8984375" style="92" customWidth="1"/>
    <col min="12786" max="12786" width="16.3984375" style="92" customWidth="1"/>
    <col min="12787" max="12787" width="14.09765625" style="92" customWidth="1"/>
    <col min="12788" max="12788" width="5.3984375" style="92" customWidth="1"/>
    <col min="12789" max="12789" width="44.8984375" style="92" customWidth="1"/>
    <col min="12790" max="12790" width="7.19921875" style="92" customWidth="1"/>
    <col min="12791" max="12791" width="6.3984375" style="92" customWidth="1"/>
    <col min="12792" max="12792" width="11.8984375" style="92" customWidth="1"/>
    <col min="12793" max="12793" width="14.59765625" style="92" customWidth="1"/>
    <col min="12794" max="12794" width="14.3984375" style="92" customWidth="1"/>
    <col min="12795" max="12795" width="12.69921875" style="92" customWidth="1"/>
    <col min="12796" max="12796" width="13.8984375" style="92" customWidth="1"/>
    <col min="12797" max="12797" width="14.3984375" style="92" customWidth="1"/>
    <col min="12798" max="12798" width="12.69921875" style="92" customWidth="1"/>
    <col min="12799" max="12799" width="13.8984375" style="92" customWidth="1"/>
    <col min="12800" max="12800" width="14.3984375" style="92" customWidth="1"/>
    <col min="12801" max="12801" width="12.69921875" style="92" customWidth="1"/>
    <col min="12802" max="12804" width="7.3984375" style="92" customWidth="1"/>
    <col min="12805" max="12805" width="10.69921875" style="92" customWidth="1"/>
    <col min="12806" max="13038" width="9.09765625" style="92"/>
    <col min="13039" max="13039" width="6.59765625" style="92" customWidth="1"/>
    <col min="13040" max="13040" width="11.3984375" style="92" customWidth="1"/>
    <col min="13041" max="13041" width="6.8984375" style="92" customWidth="1"/>
    <col min="13042" max="13042" width="16.3984375" style="92" customWidth="1"/>
    <col min="13043" max="13043" width="14.09765625" style="92" customWidth="1"/>
    <col min="13044" max="13044" width="5.3984375" style="92" customWidth="1"/>
    <col min="13045" max="13045" width="44.8984375" style="92" customWidth="1"/>
    <col min="13046" max="13046" width="7.19921875" style="92" customWidth="1"/>
    <col min="13047" max="13047" width="6.3984375" style="92" customWidth="1"/>
    <col min="13048" max="13048" width="11.8984375" style="92" customWidth="1"/>
    <col min="13049" max="13049" width="14.59765625" style="92" customWidth="1"/>
    <col min="13050" max="13050" width="14.3984375" style="92" customWidth="1"/>
    <col min="13051" max="13051" width="12.69921875" style="92" customWidth="1"/>
    <col min="13052" max="13052" width="13.8984375" style="92" customWidth="1"/>
    <col min="13053" max="13053" width="14.3984375" style="92" customWidth="1"/>
    <col min="13054" max="13054" width="12.69921875" style="92" customWidth="1"/>
    <col min="13055" max="13055" width="13.8984375" style="92" customWidth="1"/>
    <col min="13056" max="13056" width="14.3984375" style="92" customWidth="1"/>
    <col min="13057" max="13057" width="12.69921875" style="92" customWidth="1"/>
    <col min="13058" max="13060" width="7.3984375" style="92" customWidth="1"/>
    <col min="13061" max="13061" width="10.69921875" style="92" customWidth="1"/>
    <col min="13062" max="13294" width="9.09765625" style="92"/>
    <col min="13295" max="13295" width="6.59765625" style="92" customWidth="1"/>
    <col min="13296" max="13296" width="11.3984375" style="92" customWidth="1"/>
    <col min="13297" max="13297" width="6.8984375" style="92" customWidth="1"/>
    <col min="13298" max="13298" width="16.3984375" style="92" customWidth="1"/>
    <col min="13299" max="13299" width="14.09765625" style="92" customWidth="1"/>
    <col min="13300" max="13300" width="5.3984375" style="92" customWidth="1"/>
    <col min="13301" max="13301" width="44.8984375" style="92" customWidth="1"/>
    <col min="13302" max="13302" width="7.19921875" style="92" customWidth="1"/>
    <col min="13303" max="13303" width="6.3984375" style="92" customWidth="1"/>
    <col min="13304" max="13304" width="11.8984375" style="92" customWidth="1"/>
    <col min="13305" max="13305" width="14.59765625" style="92" customWidth="1"/>
    <col min="13306" max="13306" width="14.3984375" style="92" customWidth="1"/>
    <col min="13307" max="13307" width="12.69921875" style="92" customWidth="1"/>
    <col min="13308" max="13308" width="13.8984375" style="92" customWidth="1"/>
    <col min="13309" max="13309" width="14.3984375" style="92" customWidth="1"/>
    <col min="13310" max="13310" width="12.69921875" style="92" customWidth="1"/>
    <col min="13311" max="13311" width="13.8984375" style="92" customWidth="1"/>
    <col min="13312" max="13312" width="14.3984375" style="92" customWidth="1"/>
    <col min="13313" max="13313" width="12.69921875" style="92" customWidth="1"/>
    <col min="13314" max="13316" width="7.3984375" style="92" customWidth="1"/>
    <col min="13317" max="13317" width="10.69921875" style="92" customWidth="1"/>
    <col min="13318" max="13550" width="9.09765625" style="92"/>
    <col min="13551" max="13551" width="6.59765625" style="92" customWidth="1"/>
    <col min="13552" max="13552" width="11.3984375" style="92" customWidth="1"/>
    <col min="13553" max="13553" width="6.8984375" style="92" customWidth="1"/>
    <col min="13554" max="13554" width="16.3984375" style="92" customWidth="1"/>
    <col min="13555" max="13555" width="14.09765625" style="92" customWidth="1"/>
    <col min="13556" max="13556" width="5.3984375" style="92" customWidth="1"/>
    <col min="13557" max="13557" width="44.8984375" style="92" customWidth="1"/>
    <col min="13558" max="13558" width="7.19921875" style="92" customWidth="1"/>
    <col min="13559" max="13559" width="6.3984375" style="92" customWidth="1"/>
    <col min="13560" max="13560" width="11.8984375" style="92" customWidth="1"/>
    <col min="13561" max="13561" width="14.59765625" style="92" customWidth="1"/>
    <col min="13562" max="13562" width="14.3984375" style="92" customWidth="1"/>
    <col min="13563" max="13563" width="12.69921875" style="92" customWidth="1"/>
    <col min="13564" max="13564" width="13.8984375" style="92" customWidth="1"/>
    <col min="13565" max="13565" width="14.3984375" style="92" customWidth="1"/>
    <col min="13566" max="13566" width="12.69921875" style="92" customWidth="1"/>
    <col min="13567" max="13567" width="13.8984375" style="92" customWidth="1"/>
    <col min="13568" max="13568" width="14.3984375" style="92" customWidth="1"/>
    <col min="13569" max="13569" width="12.69921875" style="92" customWidth="1"/>
    <col min="13570" max="13572" width="7.3984375" style="92" customWidth="1"/>
    <col min="13573" max="13573" width="10.69921875" style="92" customWidth="1"/>
    <col min="13574" max="13806" width="9.09765625" style="92"/>
    <col min="13807" max="13807" width="6.59765625" style="92" customWidth="1"/>
    <col min="13808" max="13808" width="11.3984375" style="92" customWidth="1"/>
    <col min="13809" max="13809" width="6.8984375" style="92" customWidth="1"/>
    <col min="13810" max="13810" width="16.3984375" style="92" customWidth="1"/>
    <col min="13811" max="13811" width="14.09765625" style="92" customWidth="1"/>
    <col min="13812" max="13812" width="5.3984375" style="92" customWidth="1"/>
    <col min="13813" max="13813" width="44.8984375" style="92" customWidth="1"/>
    <col min="13814" max="13814" width="7.19921875" style="92" customWidth="1"/>
    <col min="13815" max="13815" width="6.3984375" style="92" customWidth="1"/>
    <col min="13816" max="13816" width="11.8984375" style="92" customWidth="1"/>
    <col min="13817" max="13817" width="14.59765625" style="92" customWidth="1"/>
    <col min="13818" max="13818" width="14.3984375" style="92" customWidth="1"/>
    <col min="13819" max="13819" width="12.69921875" style="92" customWidth="1"/>
    <col min="13820" max="13820" width="13.8984375" style="92" customWidth="1"/>
    <col min="13821" max="13821" width="14.3984375" style="92" customWidth="1"/>
    <col min="13822" max="13822" width="12.69921875" style="92" customWidth="1"/>
    <col min="13823" max="13823" width="13.8984375" style="92" customWidth="1"/>
    <col min="13824" max="13824" width="14.3984375" style="92" customWidth="1"/>
    <col min="13825" max="13825" width="12.69921875" style="92" customWidth="1"/>
    <col min="13826" max="13828" width="7.3984375" style="92" customWidth="1"/>
    <col min="13829" max="13829" width="10.69921875" style="92" customWidth="1"/>
    <col min="13830" max="14062" width="9.09765625" style="92"/>
    <col min="14063" max="14063" width="6.59765625" style="92" customWidth="1"/>
    <col min="14064" max="14064" width="11.3984375" style="92" customWidth="1"/>
    <col min="14065" max="14065" width="6.8984375" style="92" customWidth="1"/>
    <col min="14066" max="14066" width="16.3984375" style="92" customWidth="1"/>
    <col min="14067" max="14067" width="14.09765625" style="92" customWidth="1"/>
    <col min="14068" max="14068" width="5.3984375" style="92" customWidth="1"/>
    <col min="14069" max="14069" width="44.8984375" style="92" customWidth="1"/>
    <col min="14070" max="14070" width="7.19921875" style="92" customWidth="1"/>
    <col min="14071" max="14071" width="6.3984375" style="92" customWidth="1"/>
    <col min="14072" max="14072" width="11.8984375" style="92" customWidth="1"/>
    <col min="14073" max="14073" width="14.59765625" style="92" customWidth="1"/>
    <col min="14074" max="14074" width="14.3984375" style="92" customWidth="1"/>
    <col min="14075" max="14075" width="12.69921875" style="92" customWidth="1"/>
    <col min="14076" max="14076" width="13.8984375" style="92" customWidth="1"/>
    <col min="14077" max="14077" width="14.3984375" style="92" customWidth="1"/>
    <col min="14078" max="14078" width="12.69921875" style="92" customWidth="1"/>
    <col min="14079" max="14079" width="13.8984375" style="92" customWidth="1"/>
    <col min="14080" max="14080" width="14.3984375" style="92" customWidth="1"/>
    <col min="14081" max="14081" width="12.69921875" style="92" customWidth="1"/>
    <col min="14082" max="14084" width="7.3984375" style="92" customWidth="1"/>
    <col min="14085" max="14085" width="10.69921875" style="92" customWidth="1"/>
    <col min="14086" max="14318" width="9.09765625" style="92"/>
    <col min="14319" max="14319" width="6.59765625" style="92" customWidth="1"/>
    <col min="14320" max="14320" width="11.3984375" style="92" customWidth="1"/>
    <col min="14321" max="14321" width="6.8984375" style="92" customWidth="1"/>
    <col min="14322" max="14322" width="16.3984375" style="92" customWidth="1"/>
    <col min="14323" max="14323" width="14.09765625" style="92" customWidth="1"/>
    <col min="14324" max="14324" width="5.3984375" style="92" customWidth="1"/>
    <col min="14325" max="14325" width="44.8984375" style="92" customWidth="1"/>
    <col min="14326" max="14326" width="7.19921875" style="92" customWidth="1"/>
    <col min="14327" max="14327" width="6.3984375" style="92" customWidth="1"/>
    <col min="14328" max="14328" width="11.8984375" style="92" customWidth="1"/>
    <col min="14329" max="14329" width="14.59765625" style="92" customWidth="1"/>
    <col min="14330" max="14330" width="14.3984375" style="92" customWidth="1"/>
    <col min="14331" max="14331" width="12.69921875" style="92" customWidth="1"/>
    <col min="14332" max="14332" width="13.8984375" style="92" customWidth="1"/>
    <col min="14333" max="14333" width="14.3984375" style="92" customWidth="1"/>
    <col min="14334" max="14334" width="12.69921875" style="92" customWidth="1"/>
    <col min="14335" max="14335" width="13.8984375" style="92" customWidth="1"/>
    <col min="14336" max="14336" width="14.3984375" style="92" customWidth="1"/>
    <col min="14337" max="14337" width="12.69921875" style="92" customWidth="1"/>
    <col min="14338" max="14340" width="7.3984375" style="92" customWidth="1"/>
    <col min="14341" max="14341" width="10.69921875" style="92" customWidth="1"/>
    <col min="14342" max="14574" width="9.09765625" style="92"/>
    <col min="14575" max="14575" width="6.59765625" style="92" customWidth="1"/>
    <col min="14576" max="14576" width="11.3984375" style="92" customWidth="1"/>
    <col min="14577" max="14577" width="6.8984375" style="92" customWidth="1"/>
    <col min="14578" max="14578" width="16.3984375" style="92" customWidth="1"/>
    <col min="14579" max="14579" width="14.09765625" style="92" customWidth="1"/>
    <col min="14580" max="14580" width="5.3984375" style="92" customWidth="1"/>
    <col min="14581" max="14581" width="44.8984375" style="92" customWidth="1"/>
    <col min="14582" max="14582" width="7.19921875" style="92" customWidth="1"/>
    <col min="14583" max="14583" width="6.3984375" style="92" customWidth="1"/>
    <col min="14584" max="14584" width="11.8984375" style="92" customWidth="1"/>
    <col min="14585" max="14585" width="14.59765625" style="92" customWidth="1"/>
    <col min="14586" max="14586" width="14.3984375" style="92" customWidth="1"/>
    <col min="14587" max="14587" width="12.69921875" style="92" customWidth="1"/>
    <col min="14588" max="14588" width="13.8984375" style="92" customWidth="1"/>
    <col min="14589" max="14589" width="14.3984375" style="92" customWidth="1"/>
    <col min="14590" max="14590" width="12.69921875" style="92" customWidth="1"/>
    <col min="14591" max="14591" width="13.8984375" style="92" customWidth="1"/>
    <col min="14592" max="14592" width="14.3984375" style="92" customWidth="1"/>
    <col min="14593" max="14593" width="12.69921875" style="92" customWidth="1"/>
    <col min="14594" max="14596" width="7.3984375" style="92" customWidth="1"/>
    <col min="14597" max="14597" width="10.69921875" style="92" customWidth="1"/>
    <col min="14598" max="14830" width="9.09765625" style="92"/>
    <col min="14831" max="14831" width="6.59765625" style="92" customWidth="1"/>
    <col min="14832" max="14832" width="11.3984375" style="92" customWidth="1"/>
    <col min="14833" max="14833" width="6.8984375" style="92" customWidth="1"/>
    <col min="14834" max="14834" width="16.3984375" style="92" customWidth="1"/>
    <col min="14835" max="14835" width="14.09765625" style="92" customWidth="1"/>
    <col min="14836" max="14836" width="5.3984375" style="92" customWidth="1"/>
    <col min="14837" max="14837" width="44.8984375" style="92" customWidth="1"/>
    <col min="14838" max="14838" width="7.19921875" style="92" customWidth="1"/>
    <col min="14839" max="14839" width="6.3984375" style="92" customWidth="1"/>
    <col min="14840" max="14840" width="11.8984375" style="92" customWidth="1"/>
    <col min="14841" max="14841" width="14.59765625" style="92" customWidth="1"/>
    <col min="14842" max="14842" width="14.3984375" style="92" customWidth="1"/>
    <col min="14843" max="14843" width="12.69921875" style="92" customWidth="1"/>
    <col min="14844" max="14844" width="13.8984375" style="92" customWidth="1"/>
    <col min="14845" max="14845" width="14.3984375" style="92" customWidth="1"/>
    <col min="14846" max="14846" width="12.69921875" style="92" customWidth="1"/>
    <col min="14847" max="14847" width="13.8984375" style="92" customWidth="1"/>
    <col min="14848" max="14848" width="14.3984375" style="92" customWidth="1"/>
    <col min="14849" max="14849" width="12.69921875" style="92" customWidth="1"/>
    <col min="14850" max="14852" width="7.3984375" style="92" customWidth="1"/>
    <col min="14853" max="14853" width="10.69921875" style="92" customWidth="1"/>
    <col min="14854" max="15086" width="9.09765625" style="92"/>
    <col min="15087" max="15087" width="6.59765625" style="92" customWidth="1"/>
    <col min="15088" max="15088" width="11.3984375" style="92" customWidth="1"/>
    <col min="15089" max="15089" width="6.8984375" style="92" customWidth="1"/>
    <col min="15090" max="15090" width="16.3984375" style="92" customWidth="1"/>
    <col min="15091" max="15091" width="14.09765625" style="92" customWidth="1"/>
    <col min="15092" max="15092" width="5.3984375" style="92" customWidth="1"/>
    <col min="15093" max="15093" width="44.8984375" style="92" customWidth="1"/>
    <col min="15094" max="15094" width="7.19921875" style="92" customWidth="1"/>
    <col min="15095" max="15095" width="6.3984375" style="92" customWidth="1"/>
    <col min="15096" max="15096" width="11.8984375" style="92" customWidth="1"/>
    <col min="15097" max="15097" width="14.59765625" style="92" customWidth="1"/>
    <col min="15098" max="15098" width="14.3984375" style="92" customWidth="1"/>
    <col min="15099" max="15099" width="12.69921875" style="92" customWidth="1"/>
    <col min="15100" max="15100" width="13.8984375" style="92" customWidth="1"/>
    <col min="15101" max="15101" width="14.3984375" style="92" customWidth="1"/>
    <col min="15102" max="15102" width="12.69921875" style="92" customWidth="1"/>
    <col min="15103" max="15103" width="13.8984375" style="92" customWidth="1"/>
    <col min="15104" max="15104" width="14.3984375" style="92" customWidth="1"/>
    <col min="15105" max="15105" width="12.69921875" style="92" customWidth="1"/>
    <col min="15106" max="15108" width="7.3984375" style="92" customWidth="1"/>
    <col min="15109" max="15109" width="10.69921875" style="92" customWidth="1"/>
    <col min="15110" max="15342" width="9.09765625" style="92"/>
    <col min="15343" max="15343" width="6.59765625" style="92" customWidth="1"/>
    <col min="15344" max="15344" width="11.3984375" style="92" customWidth="1"/>
    <col min="15345" max="15345" width="6.8984375" style="92" customWidth="1"/>
    <col min="15346" max="15346" width="16.3984375" style="92" customWidth="1"/>
    <col min="15347" max="15347" width="14.09765625" style="92" customWidth="1"/>
    <col min="15348" max="15348" width="5.3984375" style="92" customWidth="1"/>
    <col min="15349" max="15349" width="44.8984375" style="92" customWidth="1"/>
    <col min="15350" max="15350" width="7.19921875" style="92" customWidth="1"/>
    <col min="15351" max="15351" width="6.3984375" style="92" customWidth="1"/>
    <col min="15352" max="15352" width="11.8984375" style="92" customWidth="1"/>
    <col min="15353" max="15353" width="14.59765625" style="92" customWidth="1"/>
    <col min="15354" max="15354" width="14.3984375" style="92" customWidth="1"/>
    <col min="15355" max="15355" width="12.69921875" style="92" customWidth="1"/>
    <col min="15356" max="15356" width="13.8984375" style="92" customWidth="1"/>
    <col min="15357" max="15357" width="14.3984375" style="92" customWidth="1"/>
    <col min="15358" max="15358" width="12.69921875" style="92" customWidth="1"/>
    <col min="15359" max="15359" width="13.8984375" style="92" customWidth="1"/>
    <col min="15360" max="15360" width="14.3984375" style="92" customWidth="1"/>
    <col min="15361" max="15361" width="12.69921875" style="92" customWidth="1"/>
    <col min="15362" max="15364" width="7.3984375" style="92" customWidth="1"/>
    <col min="15365" max="15365" width="10.69921875" style="92" customWidth="1"/>
    <col min="15366" max="15598" width="9.09765625" style="92"/>
    <col min="15599" max="15599" width="6.59765625" style="92" customWidth="1"/>
    <col min="15600" max="15600" width="11.3984375" style="92" customWidth="1"/>
    <col min="15601" max="15601" width="6.8984375" style="92" customWidth="1"/>
    <col min="15602" max="15602" width="16.3984375" style="92" customWidth="1"/>
    <col min="15603" max="15603" width="14.09765625" style="92" customWidth="1"/>
    <col min="15604" max="15604" width="5.3984375" style="92" customWidth="1"/>
    <col min="15605" max="15605" width="44.8984375" style="92" customWidth="1"/>
    <col min="15606" max="15606" width="7.19921875" style="92" customWidth="1"/>
    <col min="15607" max="15607" width="6.3984375" style="92" customWidth="1"/>
    <col min="15608" max="15608" width="11.8984375" style="92" customWidth="1"/>
    <col min="15609" max="15609" width="14.59765625" style="92" customWidth="1"/>
    <col min="15610" max="15610" width="14.3984375" style="92" customWidth="1"/>
    <col min="15611" max="15611" width="12.69921875" style="92" customWidth="1"/>
    <col min="15612" max="15612" width="13.8984375" style="92" customWidth="1"/>
    <col min="15613" max="15613" width="14.3984375" style="92" customWidth="1"/>
    <col min="15614" max="15614" width="12.69921875" style="92" customWidth="1"/>
    <col min="15615" max="15615" width="13.8984375" style="92" customWidth="1"/>
    <col min="15616" max="15616" width="14.3984375" style="92" customWidth="1"/>
    <col min="15617" max="15617" width="12.69921875" style="92" customWidth="1"/>
    <col min="15618" max="15620" width="7.3984375" style="92" customWidth="1"/>
    <col min="15621" max="15621" width="10.69921875" style="92" customWidth="1"/>
    <col min="15622" max="15854" width="9.09765625" style="92"/>
    <col min="15855" max="15855" width="6.59765625" style="92" customWidth="1"/>
    <col min="15856" max="15856" width="11.3984375" style="92" customWidth="1"/>
    <col min="15857" max="15857" width="6.8984375" style="92" customWidth="1"/>
    <col min="15858" max="15858" width="16.3984375" style="92" customWidth="1"/>
    <col min="15859" max="15859" width="14.09765625" style="92" customWidth="1"/>
    <col min="15860" max="15860" width="5.3984375" style="92" customWidth="1"/>
    <col min="15861" max="15861" width="44.8984375" style="92" customWidth="1"/>
    <col min="15862" max="15862" width="7.19921875" style="92" customWidth="1"/>
    <col min="15863" max="15863" width="6.3984375" style="92" customWidth="1"/>
    <col min="15864" max="15864" width="11.8984375" style="92" customWidth="1"/>
    <col min="15865" max="15865" width="14.59765625" style="92" customWidth="1"/>
    <col min="15866" max="15866" width="14.3984375" style="92" customWidth="1"/>
    <col min="15867" max="15867" width="12.69921875" style="92" customWidth="1"/>
    <col min="15868" max="15868" width="13.8984375" style="92" customWidth="1"/>
    <col min="15869" max="15869" width="14.3984375" style="92" customWidth="1"/>
    <col min="15870" max="15870" width="12.69921875" style="92" customWidth="1"/>
    <col min="15871" max="15871" width="13.8984375" style="92" customWidth="1"/>
    <col min="15872" max="15872" width="14.3984375" style="92" customWidth="1"/>
    <col min="15873" max="15873" width="12.69921875" style="92" customWidth="1"/>
    <col min="15874" max="15876" width="7.3984375" style="92" customWidth="1"/>
    <col min="15877" max="15877" width="10.69921875" style="92" customWidth="1"/>
    <col min="15878" max="16110" width="9.09765625" style="92"/>
    <col min="16111" max="16111" width="6.59765625" style="92" customWidth="1"/>
    <col min="16112" max="16112" width="11.3984375" style="92" customWidth="1"/>
    <col min="16113" max="16113" width="6.8984375" style="92" customWidth="1"/>
    <col min="16114" max="16114" width="16.3984375" style="92" customWidth="1"/>
    <col min="16115" max="16115" width="14.09765625" style="92" customWidth="1"/>
    <col min="16116" max="16116" width="5.3984375" style="92" customWidth="1"/>
    <col min="16117" max="16117" width="44.8984375" style="92" customWidth="1"/>
    <col min="16118" max="16118" width="7.19921875" style="92" customWidth="1"/>
    <col min="16119" max="16119" width="6.3984375" style="92" customWidth="1"/>
    <col min="16120" max="16120" width="11.8984375" style="92" customWidth="1"/>
    <col min="16121" max="16121" width="14.59765625" style="92" customWidth="1"/>
    <col min="16122" max="16122" width="14.3984375" style="92" customWidth="1"/>
    <col min="16123" max="16123" width="12.69921875" style="92" customWidth="1"/>
    <col min="16124" max="16124" width="13.8984375" style="92" customWidth="1"/>
    <col min="16125" max="16125" width="14.3984375" style="92" customWidth="1"/>
    <col min="16126" max="16126" width="12.69921875" style="92" customWidth="1"/>
    <col min="16127" max="16127" width="13.8984375" style="92" customWidth="1"/>
    <col min="16128" max="16128" width="14.3984375" style="92" customWidth="1"/>
    <col min="16129" max="16129" width="12.69921875" style="92" customWidth="1"/>
    <col min="16130" max="16132" width="7.3984375" style="92" customWidth="1"/>
    <col min="16133" max="16133" width="10.69921875" style="92" customWidth="1"/>
    <col min="16134" max="16383" width="9.09765625" style="92"/>
    <col min="16384" max="16384" width="9.09765625" style="92" customWidth="1"/>
  </cols>
  <sheetData>
    <row r="1" spans="1:18">
      <c r="A1" s="394" t="s">
        <v>591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88" t="s">
        <v>592</v>
      </c>
      <c r="N1" s="89"/>
      <c r="O1" s="89"/>
      <c r="P1" s="89"/>
    </row>
    <row r="2" spans="1:18" ht="24" customHeight="1">
      <c r="A2" s="395" t="str">
        <f>'1.สรุปรายงานการส่งงบ '!A3:H3</f>
        <v xml:space="preserve">สำหรับเดือน กันยายน  2564  ปีงบประมาณ 2564 (ข้อมูล ณ วันที่ 24 พฤศจิกายน 2564 เวลา 09.30 น.) 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93"/>
      <c r="N2" s="94"/>
      <c r="O2" s="94"/>
      <c r="P2" s="94"/>
    </row>
    <row r="3" spans="1:18" s="95" customFormat="1" ht="36.75" customHeight="1">
      <c r="A3" s="387" t="s">
        <v>59</v>
      </c>
      <c r="B3" s="387" t="s">
        <v>157</v>
      </c>
      <c r="C3" s="387" t="s">
        <v>158</v>
      </c>
      <c r="D3" s="387" t="s">
        <v>159</v>
      </c>
      <c r="E3" s="387" t="s">
        <v>71</v>
      </c>
      <c r="F3" s="387" t="s">
        <v>160</v>
      </c>
      <c r="G3" s="387" t="s">
        <v>161</v>
      </c>
      <c r="H3" s="389" t="s">
        <v>162</v>
      </c>
      <c r="I3" s="387" t="s">
        <v>163</v>
      </c>
      <c r="J3" s="384" t="s">
        <v>164</v>
      </c>
      <c r="K3" s="385" t="s">
        <v>165</v>
      </c>
      <c r="L3" s="375" t="s">
        <v>587</v>
      </c>
      <c r="M3" s="375" t="s">
        <v>10</v>
      </c>
      <c r="N3" s="372" t="s">
        <v>166</v>
      </c>
      <c r="O3" s="373"/>
      <c r="P3" s="374"/>
      <c r="Q3" s="377" t="s">
        <v>11</v>
      </c>
      <c r="R3" s="371" t="s">
        <v>590</v>
      </c>
    </row>
    <row r="4" spans="1:18" s="95" customFormat="1" ht="55.95" customHeight="1">
      <c r="A4" s="388"/>
      <c r="B4" s="388"/>
      <c r="C4" s="388"/>
      <c r="D4" s="388"/>
      <c r="E4" s="388"/>
      <c r="F4" s="388"/>
      <c r="G4" s="388"/>
      <c r="H4" s="390"/>
      <c r="I4" s="388"/>
      <c r="J4" s="384"/>
      <c r="K4" s="386"/>
      <c r="L4" s="376"/>
      <c r="M4" s="376"/>
      <c r="N4" s="96" t="s">
        <v>167</v>
      </c>
      <c r="O4" s="96" t="s">
        <v>168</v>
      </c>
      <c r="P4" s="96" t="s">
        <v>61</v>
      </c>
      <c r="Q4" s="377"/>
      <c r="R4" s="371"/>
    </row>
    <row r="5" spans="1:18">
      <c r="A5" s="97">
        <v>1</v>
      </c>
      <c r="B5" s="98" t="s">
        <v>53</v>
      </c>
      <c r="C5" s="98" t="s">
        <v>169</v>
      </c>
      <c r="D5" s="98" t="s">
        <v>1412</v>
      </c>
      <c r="E5" s="98" t="s">
        <v>170</v>
      </c>
      <c r="F5" s="98" t="s">
        <v>171</v>
      </c>
      <c r="G5" s="98" t="s">
        <v>172</v>
      </c>
      <c r="H5" s="99"/>
      <c r="I5" s="97"/>
      <c r="J5" s="100"/>
      <c r="K5" s="101"/>
      <c r="L5" s="102"/>
      <c r="M5" s="102"/>
      <c r="N5" s="98"/>
      <c r="O5" s="98"/>
      <c r="P5" s="98"/>
    </row>
    <row r="6" spans="1:18">
      <c r="A6" s="97">
        <v>2</v>
      </c>
      <c r="B6" s="98" t="s">
        <v>53</v>
      </c>
      <c r="C6" s="98" t="s">
        <v>173</v>
      </c>
      <c r="D6" s="98" t="s">
        <v>1412</v>
      </c>
      <c r="E6" s="98" t="s">
        <v>170</v>
      </c>
      <c r="F6" s="98" t="s">
        <v>174</v>
      </c>
      <c r="G6" s="98" t="s">
        <v>1423</v>
      </c>
      <c r="H6" s="99">
        <v>8185</v>
      </c>
      <c r="I6" s="97">
        <v>5</v>
      </c>
      <c r="J6" s="100">
        <f>บึงกาฬ!F10</f>
        <v>1645211.49</v>
      </c>
      <c r="K6" s="101">
        <f>บึงกาฬ!AN10</f>
        <v>1283572.97</v>
      </c>
      <c r="L6" s="102">
        <f>บึงกาฬ!AO10</f>
        <v>4053057.1799999997</v>
      </c>
      <c r="M6" s="102">
        <f>บึงกาฬ!AP10</f>
        <v>4256991.8800000008</v>
      </c>
      <c r="N6" s="98"/>
      <c r="O6" s="98"/>
      <c r="P6" s="98"/>
      <c r="Q6" s="90">
        <f>L6-M6</f>
        <v>-203934.70000000112</v>
      </c>
      <c r="R6" s="91">
        <f>L6/H6</f>
        <v>495.18108491142328</v>
      </c>
    </row>
    <row r="7" spans="1:18">
      <c r="A7" s="97">
        <v>3</v>
      </c>
      <c r="B7" s="98" t="s">
        <v>53</v>
      </c>
      <c r="C7" s="98" t="s">
        <v>176</v>
      </c>
      <c r="D7" s="98" t="s">
        <v>1412</v>
      </c>
      <c r="E7" s="98" t="s">
        <v>170</v>
      </c>
      <c r="F7" s="98" t="s">
        <v>174</v>
      </c>
      <c r="G7" s="98" t="s">
        <v>177</v>
      </c>
      <c r="H7" s="99">
        <v>4332</v>
      </c>
      <c r="I7" s="97">
        <v>3</v>
      </c>
      <c r="J7" s="100">
        <f>บึงกาฬ!F11</f>
        <v>878410.52</v>
      </c>
      <c r="K7" s="101">
        <f>บึงกาฬ!AN11</f>
        <v>963938.42999999993</v>
      </c>
      <c r="L7" s="102">
        <f>บึงกาฬ!AO11</f>
        <v>3786051.4600000004</v>
      </c>
      <c r="M7" s="102">
        <f>บึงกาฬ!AP11</f>
        <v>3133997.15</v>
      </c>
      <c r="N7" s="98"/>
      <c r="O7" s="98"/>
      <c r="P7" s="98"/>
      <c r="Q7" s="90">
        <f t="shared" ref="Q7:Q70" si="0">L7-M7</f>
        <v>652054.31000000052</v>
      </c>
      <c r="R7" s="91">
        <f t="shared" ref="R7:R70" si="1">L7/H7</f>
        <v>873.97309787626978</v>
      </c>
    </row>
    <row r="8" spans="1:18">
      <c r="A8" s="97">
        <v>4</v>
      </c>
      <c r="B8" s="98" t="s">
        <v>53</v>
      </c>
      <c r="C8" s="98" t="s">
        <v>178</v>
      </c>
      <c r="D8" s="98" t="s">
        <v>1412</v>
      </c>
      <c r="E8" s="98" t="s">
        <v>170</v>
      </c>
      <c r="F8" s="98" t="s">
        <v>174</v>
      </c>
      <c r="G8" s="98" t="s">
        <v>179</v>
      </c>
      <c r="H8" s="99">
        <v>2987</v>
      </c>
      <c r="I8" s="97">
        <v>2</v>
      </c>
      <c r="J8" s="100">
        <f>บึงกาฬ!F12</f>
        <v>644657.68000000005</v>
      </c>
      <c r="K8" s="101">
        <f>บึงกาฬ!AN12</f>
        <v>29549.469999999972</v>
      </c>
      <c r="L8" s="102">
        <f>บึงกาฬ!AO12</f>
        <v>4854122.16</v>
      </c>
      <c r="M8" s="102">
        <f>บึงกาฬ!AP12</f>
        <v>5640251.7000000002</v>
      </c>
      <c r="N8" s="98"/>
      <c r="O8" s="98"/>
      <c r="P8" s="98"/>
      <c r="Q8" s="90">
        <f t="shared" si="0"/>
        <v>-786129.54</v>
      </c>
      <c r="R8" s="91">
        <f t="shared" si="1"/>
        <v>1625.0827452293272</v>
      </c>
    </row>
    <row r="9" spans="1:18">
      <c r="A9" s="97">
        <v>5</v>
      </c>
      <c r="B9" s="98" t="s">
        <v>53</v>
      </c>
      <c r="C9" s="98" t="s">
        <v>180</v>
      </c>
      <c r="D9" s="98" t="s">
        <v>1412</v>
      </c>
      <c r="E9" s="98" t="s">
        <v>170</v>
      </c>
      <c r="F9" s="98" t="s">
        <v>174</v>
      </c>
      <c r="G9" s="98" t="s">
        <v>181</v>
      </c>
      <c r="H9" s="99">
        <v>2269</v>
      </c>
      <c r="I9" s="97">
        <v>2</v>
      </c>
      <c r="J9" s="100">
        <f>บึงกาฬ!F13</f>
        <v>1219580.1100000001</v>
      </c>
      <c r="K9" s="101">
        <f>บึงกาฬ!AN13</f>
        <v>1073126.8900000001</v>
      </c>
      <c r="L9" s="102">
        <f>บึงกาฬ!AO13</f>
        <v>2796154.29</v>
      </c>
      <c r="M9" s="102">
        <f>บึงกาฬ!AP13</f>
        <v>3357980.37</v>
      </c>
      <c r="N9" s="98"/>
      <c r="O9" s="98"/>
      <c r="P9" s="98"/>
      <c r="Q9" s="90">
        <f t="shared" si="0"/>
        <v>-561826.08000000007</v>
      </c>
      <c r="R9" s="91">
        <f t="shared" si="1"/>
        <v>1232.3289070074923</v>
      </c>
    </row>
    <row r="10" spans="1:18">
      <c r="A10" s="97">
        <v>6</v>
      </c>
      <c r="B10" s="98" t="s">
        <v>53</v>
      </c>
      <c r="C10" s="98" t="s">
        <v>182</v>
      </c>
      <c r="D10" s="98" t="s">
        <v>1412</v>
      </c>
      <c r="E10" s="98" t="s">
        <v>170</v>
      </c>
      <c r="F10" s="98" t="s">
        <v>174</v>
      </c>
      <c r="G10" s="98" t="s">
        <v>183</v>
      </c>
      <c r="H10" s="99">
        <v>6836</v>
      </c>
      <c r="I10" s="97">
        <v>5</v>
      </c>
      <c r="J10" s="100">
        <f>บึงกาฬ!F14</f>
        <v>1018450.36</v>
      </c>
      <c r="K10" s="101">
        <f>บึงกาฬ!AN14</f>
        <v>639556.76</v>
      </c>
      <c r="L10" s="102">
        <f>บึงกาฬ!AO14</f>
        <v>4273949.5500000007</v>
      </c>
      <c r="M10" s="102">
        <f>บึงกาฬ!AP14</f>
        <v>5159281.12</v>
      </c>
      <c r="N10" s="98"/>
      <c r="O10" s="98"/>
      <c r="P10" s="98"/>
      <c r="Q10" s="90">
        <f t="shared" si="0"/>
        <v>-885331.56999999937</v>
      </c>
      <c r="R10" s="91">
        <f t="shared" si="1"/>
        <v>625.21204651843198</v>
      </c>
    </row>
    <row r="11" spans="1:18">
      <c r="A11" s="97">
        <v>7</v>
      </c>
      <c r="B11" s="98" t="s">
        <v>53</v>
      </c>
      <c r="C11" s="98" t="s">
        <v>184</v>
      </c>
      <c r="D11" s="98" t="s">
        <v>1412</v>
      </c>
      <c r="E11" s="98" t="s">
        <v>170</v>
      </c>
      <c r="F11" s="98" t="s">
        <v>174</v>
      </c>
      <c r="G11" s="98" t="s">
        <v>185</v>
      </c>
      <c r="H11" s="99">
        <v>5382</v>
      </c>
      <c r="I11" s="97">
        <v>4</v>
      </c>
      <c r="J11" s="100">
        <f>บึงกาฬ!F15</f>
        <v>708377.2</v>
      </c>
      <c r="K11" s="101">
        <f>บึงกาฬ!AN15</f>
        <v>866007.22</v>
      </c>
      <c r="L11" s="102">
        <f>บึงกาฬ!AO15</f>
        <v>4070881.12</v>
      </c>
      <c r="M11" s="102">
        <f>บึงกาฬ!AP15</f>
        <v>4105114.7399999998</v>
      </c>
      <c r="N11" s="98"/>
      <c r="O11" s="98"/>
      <c r="P11" s="98"/>
      <c r="Q11" s="90">
        <f t="shared" si="0"/>
        <v>-34233.619999999646</v>
      </c>
      <c r="R11" s="91">
        <f t="shared" si="1"/>
        <v>756.38816796729839</v>
      </c>
    </row>
    <row r="12" spans="1:18">
      <c r="A12" s="97">
        <v>8</v>
      </c>
      <c r="B12" s="98" t="s">
        <v>53</v>
      </c>
      <c r="C12" s="98" t="s">
        <v>186</v>
      </c>
      <c r="D12" s="98" t="s">
        <v>1412</v>
      </c>
      <c r="E12" s="98" t="s">
        <v>170</v>
      </c>
      <c r="F12" s="98" t="s">
        <v>174</v>
      </c>
      <c r="G12" s="98" t="s">
        <v>187</v>
      </c>
      <c r="H12" s="99">
        <v>5561</v>
      </c>
      <c r="I12" s="97">
        <v>4</v>
      </c>
      <c r="J12" s="100">
        <f>บึงกาฬ!F16</f>
        <v>359059.59</v>
      </c>
      <c r="K12" s="101">
        <f>บึงกาฬ!AN16</f>
        <v>372635.10000000003</v>
      </c>
      <c r="L12" s="102">
        <f>บึงกาฬ!AO16</f>
        <v>2854312.01</v>
      </c>
      <c r="M12" s="102">
        <f>บึงกาฬ!AP16</f>
        <v>3109009.3099999996</v>
      </c>
      <c r="N12" s="98"/>
      <c r="O12" s="98"/>
      <c r="P12" s="98"/>
      <c r="Q12" s="90">
        <f t="shared" si="0"/>
        <v>-254697.29999999981</v>
      </c>
      <c r="R12" s="91">
        <f t="shared" si="1"/>
        <v>513.27315410897313</v>
      </c>
    </row>
    <row r="13" spans="1:18">
      <c r="A13" s="97">
        <v>9</v>
      </c>
      <c r="B13" s="98" t="s">
        <v>53</v>
      </c>
      <c r="C13" s="98" t="s">
        <v>188</v>
      </c>
      <c r="D13" s="98" t="s">
        <v>1412</v>
      </c>
      <c r="E13" s="98" t="s">
        <v>170</v>
      </c>
      <c r="F13" s="98" t="s">
        <v>174</v>
      </c>
      <c r="G13" s="98" t="s">
        <v>189</v>
      </c>
      <c r="H13" s="99">
        <v>3976</v>
      </c>
      <c r="I13" s="97">
        <v>3</v>
      </c>
      <c r="J13" s="100">
        <f>บึงกาฬ!F17</f>
        <v>610418.11</v>
      </c>
      <c r="K13" s="101">
        <f>บึงกาฬ!AN17</f>
        <v>466948.48000000004</v>
      </c>
      <c r="L13" s="102">
        <f>บึงกาฬ!AO17</f>
        <v>3253917.88</v>
      </c>
      <c r="M13" s="102">
        <f>บึงกาฬ!AP17</f>
        <v>2805863.0100000002</v>
      </c>
      <c r="N13" s="98"/>
      <c r="O13" s="98"/>
      <c r="P13" s="98"/>
      <c r="Q13" s="90">
        <f t="shared" si="0"/>
        <v>448054.86999999965</v>
      </c>
      <c r="R13" s="91">
        <f t="shared" si="1"/>
        <v>818.38980885311867</v>
      </c>
    </row>
    <row r="14" spans="1:18">
      <c r="A14" s="97">
        <v>10</v>
      </c>
      <c r="B14" s="98" t="s">
        <v>53</v>
      </c>
      <c r="C14" s="98" t="s">
        <v>190</v>
      </c>
      <c r="D14" s="98" t="s">
        <v>1412</v>
      </c>
      <c r="E14" s="98" t="s">
        <v>170</v>
      </c>
      <c r="F14" s="98" t="s">
        <v>174</v>
      </c>
      <c r="G14" s="98" t="s">
        <v>191</v>
      </c>
      <c r="H14" s="99">
        <v>2661</v>
      </c>
      <c r="I14" s="97">
        <v>2</v>
      </c>
      <c r="J14" s="100">
        <f>บึงกาฬ!F18</f>
        <v>575838.35</v>
      </c>
      <c r="K14" s="101">
        <f>บึงกาฬ!AN18</f>
        <v>277642.34999999998</v>
      </c>
      <c r="L14" s="102">
        <f>บึงกาฬ!AO18</f>
        <v>2123659.0300000003</v>
      </c>
      <c r="M14" s="102">
        <f>บึงกาฬ!AP18</f>
        <v>2466245.02</v>
      </c>
      <c r="N14" s="98"/>
      <c r="O14" s="98"/>
      <c r="P14" s="98"/>
      <c r="Q14" s="90">
        <f t="shared" si="0"/>
        <v>-342585.98999999976</v>
      </c>
      <c r="R14" s="91">
        <f t="shared" si="1"/>
        <v>798.06803081548298</v>
      </c>
    </row>
    <row r="15" spans="1:18">
      <c r="A15" s="97">
        <v>11</v>
      </c>
      <c r="B15" s="98" t="s">
        <v>53</v>
      </c>
      <c r="C15" s="98" t="s">
        <v>192</v>
      </c>
      <c r="D15" s="98" t="s">
        <v>1412</v>
      </c>
      <c r="E15" s="98" t="s">
        <v>170</v>
      </c>
      <c r="F15" s="98" t="s">
        <v>174</v>
      </c>
      <c r="G15" s="98" t="s">
        <v>193</v>
      </c>
      <c r="H15" s="99">
        <v>4126</v>
      </c>
      <c r="I15" s="97">
        <v>3</v>
      </c>
      <c r="J15" s="100">
        <f>บึงกาฬ!F19</f>
        <v>636106.18000000005</v>
      </c>
      <c r="K15" s="101">
        <f>บึงกาฬ!AN19</f>
        <v>679607.32000000007</v>
      </c>
      <c r="L15" s="102">
        <f>บึงกาฬ!AO19</f>
        <v>3581577.62</v>
      </c>
      <c r="M15" s="102">
        <f>บึงกาฬ!AP19</f>
        <v>3727782.9399999995</v>
      </c>
      <c r="N15" s="98"/>
      <c r="O15" s="98"/>
      <c r="P15" s="98"/>
      <c r="Q15" s="90">
        <f t="shared" si="0"/>
        <v>-146205.31999999937</v>
      </c>
      <c r="R15" s="91">
        <f t="shared" si="1"/>
        <v>868.05080465341734</v>
      </c>
    </row>
    <row r="16" spans="1:18">
      <c r="A16" s="97">
        <v>12</v>
      </c>
      <c r="B16" s="98" t="s">
        <v>53</v>
      </c>
      <c r="C16" s="98" t="s">
        <v>194</v>
      </c>
      <c r="D16" s="98" t="s">
        <v>1412</v>
      </c>
      <c r="E16" s="98" t="s">
        <v>170</v>
      </c>
      <c r="F16" s="98" t="s">
        <v>174</v>
      </c>
      <c r="G16" s="98" t="s">
        <v>195</v>
      </c>
      <c r="H16" s="99">
        <v>7075</v>
      </c>
      <c r="I16" s="97">
        <v>5</v>
      </c>
      <c r="J16" s="100">
        <f>บึงกาฬ!F20</f>
        <v>457600.65</v>
      </c>
      <c r="K16" s="101">
        <f>บึงกาฬ!AN20</f>
        <v>-353822.68000000005</v>
      </c>
      <c r="L16" s="102">
        <f>บึงกาฬ!AO20</f>
        <v>4669047.18</v>
      </c>
      <c r="M16" s="102">
        <f>บึงกาฬ!AP20</f>
        <v>4881018.3199999994</v>
      </c>
      <c r="N16" s="98"/>
      <c r="O16" s="98"/>
      <c r="P16" s="98"/>
      <c r="Q16" s="90">
        <f t="shared" si="0"/>
        <v>-211971.13999999966</v>
      </c>
      <c r="R16" s="91">
        <f t="shared" si="1"/>
        <v>659.93599717314487</v>
      </c>
    </row>
    <row r="17" spans="1:18">
      <c r="A17" s="97">
        <v>13</v>
      </c>
      <c r="B17" s="98" t="s">
        <v>53</v>
      </c>
      <c r="C17" s="98" t="s">
        <v>196</v>
      </c>
      <c r="D17" s="98" t="s">
        <v>1412</v>
      </c>
      <c r="E17" s="98" t="s">
        <v>170</v>
      </c>
      <c r="F17" s="98" t="s">
        <v>174</v>
      </c>
      <c r="G17" s="98" t="s">
        <v>197</v>
      </c>
      <c r="H17" s="99">
        <v>4195</v>
      </c>
      <c r="I17" s="97">
        <v>3</v>
      </c>
      <c r="J17" s="100">
        <f>บึงกาฬ!F21</f>
        <v>490189.47</v>
      </c>
      <c r="K17" s="101">
        <f>บึงกาฬ!AN21</f>
        <v>374239.40999999992</v>
      </c>
      <c r="L17" s="102">
        <f>บึงกาฬ!AO21</f>
        <v>3433141.54</v>
      </c>
      <c r="M17" s="102">
        <f>บึงกาฬ!AP21</f>
        <v>3588745.41</v>
      </c>
      <c r="N17" s="98"/>
      <c r="O17" s="98"/>
      <c r="P17" s="98"/>
      <c r="Q17" s="90">
        <f t="shared" si="0"/>
        <v>-155603.87000000011</v>
      </c>
      <c r="R17" s="91">
        <f t="shared" si="1"/>
        <v>818.3889249106079</v>
      </c>
    </row>
    <row r="18" spans="1:18">
      <c r="A18" s="97">
        <v>14</v>
      </c>
      <c r="B18" s="98" t="s">
        <v>53</v>
      </c>
      <c r="C18" s="98" t="s">
        <v>198</v>
      </c>
      <c r="D18" s="98" t="s">
        <v>1412</v>
      </c>
      <c r="E18" s="98" t="s">
        <v>170</v>
      </c>
      <c r="F18" s="98" t="s">
        <v>174</v>
      </c>
      <c r="G18" s="98" t="s">
        <v>199</v>
      </c>
      <c r="H18" s="99">
        <v>3963</v>
      </c>
      <c r="I18" s="97">
        <v>3</v>
      </c>
      <c r="J18" s="100">
        <f>บึงกาฬ!F22</f>
        <v>854962.98</v>
      </c>
      <c r="K18" s="101">
        <f>บึงกาฬ!AN22</f>
        <v>1293736.94</v>
      </c>
      <c r="L18" s="102">
        <f>บึงกาฬ!AO22</f>
        <v>4670474.8800000008</v>
      </c>
      <c r="M18" s="102">
        <f>บึงกาฬ!AP22</f>
        <v>4295668.78</v>
      </c>
      <c r="N18" s="98"/>
      <c r="O18" s="98"/>
      <c r="P18" s="98"/>
      <c r="Q18" s="90">
        <f t="shared" si="0"/>
        <v>374806.10000000056</v>
      </c>
      <c r="R18" s="91">
        <f t="shared" si="1"/>
        <v>1178.5200302800911</v>
      </c>
    </row>
    <row r="19" spans="1:18">
      <c r="A19" s="97">
        <v>15</v>
      </c>
      <c r="B19" s="98" t="s">
        <v>53</v>
      </c>
      <c r="C19" s="98" t="s">
        <v>200</v>
      </c>
      <c r="D19" s="98" t="s">
        <v>1412</v>
      </c>
      <c r="E19" s="98" t="s">
        <v>170</v>
      </c>
      <c r="F19" s="98" t="s">
        <v>174</v>
      </c>
      <c r="G19" s="98" t="s">
        <v>201</v>
      </c>
      <c r="H19" s="99">
        <v>1183</v>
      </c>
      <c r="I19" s="97">
        <v>1</v>
      </c>
      <c r="J19" s="100">
        <f>บึงกาฬ!F23</f>
        <v>576393.36</v>
      </c>
      <c r="K19" s="101">
        <f>บึงกาฬ!AN23</f>
        <v>629436.55000000005</v>
      </c>
      <c r="L19" s="102">
        <f>บึงกาฬ!AO23</f>
        <v>2428917.2400000002</v>
      </c>
      <c r="M19" s="102">
        <f>บึงกาฬ!AP23</f>
        <v>2449220.71</v>
      </c>
      <c r="N19" s="98"/>
      <c r="O19" s="98"/>
      <c r="P19" s="98"/>
      <c r="Q19" s="90">
        <f t="shared" si="0"/>
        <v>-20303.469999999739</v>
      </c>
      <c r="R19" s="91">
        <f t="shared" si="1"/>
        <v>2053.1844801352495</v>
      </c>
    </row>
    <row r="20" spans="1:18" s="109" customFormat="1">
      <c r="A20" s="103">
        <v>1</v>
      </c>
      <c r="B20" s="104" t="s">
        <v>53</v>
      </c>
      <c r="C20" s="104"/>
      <c r="D20" s="104"/>
      <c r="E20" s="104" t="s">
        <v>71</v>
      </c>
      <c r="F20" s="104"/>
      <c r="G20" s="104" t="s">
        <v>202</v>
      </c>
      <c r="H20" s="105">
        <f>SUM(H5:H19)</f>
        <v>62731</v>
      </c>
      <c r="I20" s="103"/>
      <c r="J20" s="106">
        <f>SUM(J5:J19)</f>
        <v>10675256.050000001</v>
      </c>
      <c r="K20" s="106">
        <f>SUM(K5:K19)</f>
        <v>8596175.2100000009</v>
      </c>
      <c r="L20" s="106">
        <f>SUM(L5:L19)</f>
        <v>50849263.140000008</v>
      </c>
      <c r="M20" s="106">
        <f>SUM(M5:M19)</f>
        <v>52977170.460000001</v>
      </c>
      <c r="N20" s="104">
        <v>14</v>
      </c>
      <c r="O20" s="104">
        <v>14</v>
      </c>
      <c r="P20" s="104">
        <f>N20-O20</f>
        <v>0</v>
      </c>
      <c r="Q20" s="107">
        <f t="shared" si="0"/>
        <v>-2127907.3199999928</v>
      </c>
      <c r="R20" s="108">
        <f>L20/H20</f>
        <v>810.59226124244799</v>
      </c>
    </row>
    <row r="21" spans="1:18">
      <c r="A21" s="97">
        <v>1</v>
      </c>
      <c r="B21" s="98" t="s">
        <v>53</v>
      </c>
      <c r="C21" s="98" t="s">
        <v>173</v>
      </c>
      <c r="D21" s="98" t="s">
        <v>88</v>
      </c>
      <c r="E21" s="98" t="s">
        <v>203</v>
      </c>
      <c r="F21" s="98" t="s">
        <v>204</v>
      </c>
      <c r="G21" s="98" t="s">
        <v>205</v>
      </c>
      <c r="H21" s="99"/>
      <c r="I21" s="97"/>
      <c r="J21" s="100"/>
      <c r="K21" s="101"/>
      <c r="L21" s="102"/>
      <c r="M21" s="102"/>
      <c r="N21" s="98"/>
      <c r="O21" s="98"/>
      <c r="P21" s="98"/>
    </row>
    <row r="22" spans="1:18">
      <c r="A22" s="97">
        <v>2</v>
      </c>
      <c r="B22" s="98" t="s">
        <v>53</v>
      </c>
      <c r="C22" s="98" t="s">
        <v>176</v>
      </c>
      <c r="D22" s="98" t="s">
        <v>88</v>
      </c>
      <c r="E22" s="98" t="s">
        <v>203</v>
      </c>
      <c r="F22" s="98" t="s">
        <v>174</v>
      </c>
      <c r="G22" s="98" t="s">
        <v>206</v>
      </c>
      <c r="H22" s="99">
        <v>6164</v>
      </c>
      <c r="I22" s="97">
        <v>5</v>
      </c>
      <c r="J22" s="100">
        <f>บึงกาฬ!F24</f>
        <v>193920.68</v>
      </c>
      <c r="K22" s="101">
        <f>บึงกาฬ!AN24</f>
        <v>216420.61</v>
      </c>
      <c r="L22" s="102">
        <f>บึงกาฬ!AO24</f>
        <v>4471212.68</v>
      </c>
      <c r="M22" s="102">
        <f>บึงกาฬ!AP24</f>
        <v>4611674.05</v>
      </c>
      <c r="N22" s="98"/>
      <c r="O22" s="98"/>
      <c r="P22" s="98"/>
      <c r="Q22" s="90">
        <f t="shared" si="0"/>
        <v>-140461.37000000011</v>
      </c>
      <c r="R22" s="91">
        <f t="shared" si="1"/>
        <v>725.37519143413363</v>
      </c>
    </row>
    <row r="23" spans="1:18">
      <c r="A23" s="97">
        <v>3</v>
      </c>
      <c r="B23" s="98" t="s">
        <v>53</v>
      </c>
      <c r="C23" s="98" t="s">
        <v>178</v>
      </c>
      <c r="D23" s="98" t="s">
        <v>88</v>
      </c>
      <c r="E23" s="98" t="s">
        <v>203</v>
      </c>
      <c r="F23" s="98" t="s">
        <v>174</v>
      </c>
      <c r="G23" s="98" t="s">
        <v>207</v>
      </c>
      <c r="H23" s="99">
        <v>4337</v>
      </c>
      <c r="I23" s="97">
        <v>3</v>
      </c>
      <c r="J23" s="100">
        <f>บึงกาฬ!F25</f>
        <v>102418.99</v>
      </c>
      <c r="K23" s="101">
        <f>บึงกาฬ!AN25</f>
        <v>105849.25</v>
      </c>
      <c r="L23" s="102">
        <f>บึงกาฬ!AO25</f>
        <v>3752887.5</v>
      </c>
      <c r="M23" s="102">
        <f>บึงกาฬ!AP25</f>
        <v>4110541.92</v>
      </c>
      <c r="N23" s="98"/>
      <c r="O23" s="98"/>
      <c r="P23" s="98"/>
      <c r="Q23" s="90">
        <f t="shared" si="0"/>
        <v>-357654.41999999993</v>
      </c>
      <c r="R23" s="91">
        <f t="shared" si="1"/>
        <v>865.31876873414808</v>
      </c>
    </row>
    <row r="24" spans="1:18">
      <c r="A24" s="97">
        <v>4</v>
      </c>
      <c r="B24" s="98" t="s">
        <v>53</v>
      </c>
      <c r="C24" s="98" t="s">
        <v>180</v>
      </c>
      <c r="D24" s="98" t="s">
        <v>88</v>
      </c>
      <c r="E24" s="98" t="s">
        <v>203</v>
      </c>
      <c r="F24" s="98" t="s">
        <v>174</v>
      </c>
      <c r="G24" s="98" t="s">
        <v>208</v>
      </c>
      <c r="H24" s="99">
        <v>3695</v>
      </c>
      <c r="I24" s="97">
        <v>3</v>
      </c>
      <c r="J24" s="100">
        <f>บึงกาฬ!F26</f>
        <v>-32596.04</v>
      </c>
      <c r="K24" s="101">
        <f>บึงกาฬ!AN26</f>
        <v>1584358.0499999998</v>
      </c>
      <c r="L24" s="102">
        <f>บึงกาฬ!AO26</f>
        <v>3678863.3599999999</v>
      </c>
      <c r="M24" s="102">
        <f>บึงกาฬ!AP26</f>
        <v>1942596.3</v>
      </c>
      <c r="N24" s="98"/>
      <c r="O24" s="98"/>
      <c r="P24" s="98"/>
      <c r="Q24" s="90">
        <f t="shared" si="0"/>
        <v>1736267.0599999998</v>
      </c>
      <c r="R24" s="91">
        <f t="shared" si="1"/>
        <v>995.6328443843031</v>
      </c>
    </row>
    <row r="25" spans="1:18">
      <c r="A25" s="97">
        <v>5</v>
      </c>
      <c r="B25" s="98" t="s">
        <v>53</v>
      </c>
      <c r="C25" s="98" t="s">
        <v>182</v>
      </c>
      <c r="D25" s="98" t="s">
        <v>88</v>
      </c>
      <c r="E25" s="98" t="s">
        <v>203</v>
      </c>
      <c r="F25" s="98" t="s">
        <v>174</v>
      </c>
      <c r="G25" s="98" t="s">
        <v>209</v>
      </c>
      <c r="H25" s="99">
        <v>4281</v>
      </c>
      <c r="I25" s="97">
        <v>3</v>
      </c>
      <c r="J25" s="100">
        <f>บึงกาฬ!F27</f>
        <v>253130.59</v>
      </c>
      <c r="K25" s="101">
        <f>บึงกาฬ!AN27</f>
        <v>2008.5799999999872</v>
      </c>
      <c r="L25" s="102">
        <f>บึงกาฬ!AO27</f>
        <v>2569623.5099999998</v>
      </c>
      <c r="M25" s="102">
        <f>บึงกาฬ!AP27</f>
        <v>2977360.8000000003</v>
      </c>
      <c r="N25" s="98"/>
      <c r="O25" s="98"/>
      <c r="P25" s="98"/>
      <c r="Q25" s="90">
        <f t="shared" si="0"/>
        <v>-407737.2900000005</v>
      </c>
      <c r="R25" s="91">
        <f t="shared" si="1"/>
        <v>600.23908199018911</v>
      </c>
    </row>
    <row r="26" spans="1:18">
      <c r="A26" s="97">
        <v>6</v>
      </c>
      <c r="B26" s="98" t="s">
        <v>53</v>
      </c>
      <c r="C26" s="98" t="s">
        <v>184</v>
      </c>
      <c r="D26" s="98" t="s">
        <v>88</v>
      </c>
      <c r="E26" s="98" t="s">
        <v>203</v>
      </c>
      <c r="F26" s="98" t="s">
        <v>174</v>
      </c>
      <c r="G26" s="98" t="s">
        <v>210</v>
      </c>
      <c r="H26" s="99">
        <v>2675</v>
      </c>
      <c r="I26" s="97">
        <v>2</v>
      </c>
      <c r="J26" s="100">
        <f>บึงกาฬ!F28</f>
        <v>185067.21</v>
      </c>
      <c r="K26" s="101">
        <f>บึงกาฬ!AN28</f>
        <v>164366.41999999998</v>
      </c>
      <c r="L26" s="102">
        <f>บึงกาฬ!AO28</f>
        <v>2315102.06</v>
      </c>
      <c r="M26" s="102">
        <f>บึงกาฬ!AP28</f>
        <v>2550274.8199999998</v>
      </c>
      <c r="N26" s="98"/>
      <c r="O26" s="98"/>
      <c r="P26" s="98"/>
      <c r="Q26" s="90">
        <f t="shared" si="0"/>
        <v>-235172.75999999978</v>
      </c>
      <c r="R26" s="91">
        <f t="shared" si="1"/>
        <v>865.45871401869158</v>
      </c>
    </row>
    <row r="27" spans="1:18">
      <c r="A27" s="97">
        <v>7</v>
      </c>
      <c r="B27" s="98" t="s">
        <v>53</v>
      </c>
      <c r="C27" s="98" t="s">
        <v>186</v>
      </c>
      <c r="D27" s="98" t="s">
        <v>88</v>
      </c>
      <c r="E27" s="98" t="s">
        <v>203</v>
      </c>
      <c r="F27" s="98" t="s">
        <v>174</v>
      </c>
      <c r="G27" s="98" t="s">
        <v>211</v>
      </c>
      <c r="H27" s="99">
        <v>3198</v>
      </c>
      <c r="I27" s="97">
        <v>3</v>
      </c>
      <c r="J27" s="100">
        <f>บึงกาฬ!F29</f>
        <v>333472.01</v>
      </c>
      <c r="K27" s="101">
        <f>บึงกาฬ!AN29</f>
        <v>68864.19</v>
      </c>
      <c r="L27" s="102">
        <f>บึงกาฬ!AO29</f>
        <v>4273293.8499999996</v>
      </c>
      <c r="M27" s="102">
        <f>บึงกาฬ!AP29</f>
        <v>2031528.22</v>
      </c>
      <c r="N27" s="98"/>
      <c r="O27" s="98"/>
      <c r="P27" s="98"/>
      <c r="Q27" s="90">
        <f t="shared" si="0"/>
        <v>2241765.63</v>
      </c>
      <c r="R27" s="91">
        <f t="shared" si="1"/>
        <v>1336.239477798624</v>
      </c>
    </row>
    <row r="28" spans="1:18">
      <c r="A28" s="97">
        <v>8</v>
      </c>
      <c r="B28" s="98" t="s">
        <v>53</v>
      </c>
      <c r="C28" s="98" t="s">
        <v>188</v>
      </c>
      <c r="D28" s="98" t="s">
        <v>88</v>
      </c>
      <c r="E28" s="98" t="s">
        <v>203</v>
      </c>
      <c r="F28" s="98" t="s">
        <v>174</v>
      </c>
      <c r="G28" s="98" t="s">
        <v>212</v>
      </c>
      <c r="H28" s="99">
        <v>1853</v>
      </c>
      <c r="I28" s="97">
        <v>2</v>
      </c>
      <c r="J28" s="100">
        <f>บึงกาฬ!F30</f>
        <v>270607.15999999997</v>
      </c>
      <c r="K28" s="101">
        <f>บึงกาฬ!AN30</f>
        <v>710305.7799999998</v>
      </c>
      <c r="L28" s="102">
        <f>บึงกาฬ!AO30</f>
        <v>2405411.7400000002</v>
      </c>
      <c r="M28" s="102">
        <f>บึงกาฬ!AP30</f>
        <v>1968025.6800000002</v>
      </c>
      <c r="N28" s="98"/>
      <c r="O28" s="98"/>
      <c r="P28" s="98"/>
      <c r="Q28" s="90">
        <f t="shared" si="0"/>
        <v>437386.06000000006</v>
      </c>
      <c r="R28" s="91">
        <f t="shared" si="1"/>
        <v>1298.1175067458178</v>
      </c>
    </row>
    <row r="29" spans="1:18">
      <c r="A29" s="97">
        <v>9</v>
      </c>
      <c r="B29" s="98" t="s">
        <v>53</v>
      </c>
      <c r="C29" s="98" t="s">
        <v>190</v>
      </c>
      <c r="D29" s="98" t="s">
        <v>88</v>
      </c>
      <c r="E29" s="98" t="s">
        <v>203</v>
      </c>
      <c r="F29" s="98" t="s">
        <v>174</v>
      </c>
      <c r="G29" s="98" t="s">
        <v>213</v>
      </c>
      <c r="H29" s="99">
        <v>2837</v>
      </c>
      <c r="I29" s="97">
        <v>2</v>
      </c>
      <c r="J29" s="100">
        <f>บึงกาฬ!F31</f>
        <v>216974.95</v>
      </c>
      <c r="K29" s="101">
        <f>บึงกาฬ!AN31</f>
        <v>240432.92</v>
      </c>
      <c r="L29" s="102">
        <f>บึงกาฬ!AO31</f>
        <v>2770364.39</v>
      </c>
      <c r="M29" s="102">
        <f>บึงกาฬ!AP31</f>
        <v>2917785.63</v>
      </c>
      <c r="N29" s="98"/>
      <c r="O29" s="98"/>
      <c r="P29" s="98"/>
      <c r="Q29" s="90">
        <f t="shared" si="0"/>
        <v>-147421.23999999976</v>
      </c>
      <c r="R29" s="91">
        <f t="shared" si="1"/>
        <v>976.51194571730707</v>
      </c>
    </row>
    <row r="30" spans="1:18">
      <c r="A30" s="97">
        <v>10</v>
      </c>
      <c r="B30" s="98" t="s">
        <v>53</v>
      </c>
      <c r="C30" s="98" t="s">
        <v>173</v>
      </c>
      <c r="D30" s="98" t="s">
        <v>88</v>
      </c>
      <c r="E30" s="98" t="s">
        <v>203</v>
      </c>
      <c r="F30" s="98" t="s">
        <v>174</v>
      </c>
      <c r="G30" s="98" t="s">
        <v>214</v>
      </c>
      <c r="H30" s="99">
        <v>6949</v>
      </c>
      <c r="I30" s="97">
        <v>5</v>
      </c>
      <c r="J30" s="100">
        <f>บึงกาฬ!F32</f>
        <v>543919.87</v>
      </c>
      <c r="K30" s="101">
        <f>บึงกาฬ!AN32</f>
        <v>-7654.2800000000279</v>
      </c>
      <c r="L30" s="102">
        <f>บึงกาฬ!AO32</f>
        <v>4911931.43</v>
      </c>
      <c r="M30" s="102">
        <f>บึงกาฬ!AP32</f>
        <v>6578829.6199999992</v>
      </c>
      <c r="N30" s="98"/>
      <c r="O30" s="98"/>
      <c r="P30" s="98"/>
      <c r="Q30" s="90">
        <f t="shared" si="0"/>
        <v>-1666898.1899999995</v>
      </c>
      <c r="R30" s="91">
        <f t="shared" si="1"/>
        <v>706.85442941430415</v>
      </c>
    </row>
    <row r="31" spans="1:18">
      <c r="A31" s="97">
        <v>11</v>
      </c>
      <c r="B31" s="98" t="s">
        <v>53</v>
      </c>
      <c r="C31" s="98" t="s">
        <v>173</v>
      </c>
      <c r="D31" s="98" t="s">
        <v>88</v>
      </c>
      <c r="E31" s="98" t="s">
        <v>203</v>
      </c>
      <c r="F31" s="98" t="s">
        <v>174</v>
      </c>
      <c r="G31" s="98" t="s">
        <v>215</v>
      </c>
      <c r="H31" s="99">
        <v>5245</v>
      </c>
      <c r="I31" s="97">
        <v>4</v>
      </c>
      <c r="J31" s="100">
        <f>บึงกาฬ!F33</f>
        <v>95784.14</v>
      </c>
      <c r="K31" s="101">
        <f>บึงกาฬ!AN33</f>
        <v>116884.52</v>
      </c>
      <c r="L31" s="102">
        <f>บึงกาฬ!AO33</f>
        <v>1443488.24</v>
      </c>
      <c r="M31" s="102">
        <f>บึงกาฬ!AP33</f>
        <v>1512285.13</v>
      </c>
      <c r="N31" s="98"/>
      <c r="O31" s="98"/>
      <c r="P31" s="98"/>
      <c r="Q31" s="90">
        <f t="shared" si="0"/>
        <v>-68796.889999999898</v>
      </c>
      <c r="R31" s="91">
        <f t="shared" si="1"/>
        <v>275.21224785510009</v>
      </c>
    </row>
    <row r="32" spans="1:18">
      <c r="A32" s="97">
        <v>12</v>
      </c>
      <c r="B32" s="98" t="s">
        <v>53</v>
      </c>
      <c r="C32" s="98" t="s">
        <v>173</v>
      </c>
      <c r="D32" s="98" t="s">
        <v>88</v>
      </c>
      <c r="E32" s="98" t="s">
        <v>203</v>
      </c>
      <c r="F32" s="98" t="s">
        <v>174</v>
      </c>
      <c r="G32" s="98" t="s">
        <v>216</v>
      </c>
      <c r="H32" s="99">
        <v>4916</v>
      </c>
      <c r="I32" s="97">
        <v>4</v>
      </c>
      <c r="J32" s="100">
        <f>บึงกาฬ!F34</f>
        <v>407201.11</v>
      </c>
      <c r="K32" s="101">
        <f>บึงกาฬ!AN34</f>
        <v>1066193.73</v>
      </c>
      <c r="L32" s="102">
        <f>บึงกาฬ!AO34</f>
        <v>2142231.54</v>
      </c>
      <c r="M32" s="102">
        <f>บึงกาฬ!AP34</f>
        <v>2112420.91</v>
      </c>
      <c r="N32" s="98"/>
      <c r="O32" s="98"/>
      <c r="P32" s="98"/>
      <c r="Q32" s="90">
        <f t="shared" si="0"/>
        <v>29810.629999999888</v>
      </c>
      <c r="R32" s="91">
        <f t="shared" si="1"/>
        <v>435.76719690805533</v>
      </c>
    </row>
    <row r="33" spans="1:18">
      <c r="A33" s="97">
        <v>13</v>
      </c>
      <c r="B33" s="98" t="s">
        <v>53</v>
      </c>
      <c r="C33" s="98" t="s">
        <v>173</v>
      </c>
      <c r="D33" s="98" t="s">
        <v>88</v>
      </c>
      <c r="E33" s="98" t="s">
        <v>203</v>
      </c>
      <c r="F33" s="98" t="s">
        <v>174</v>
      </c>
      <c r="G33" s="98" t="s">
        <v>217</v>
      </c>
      <c r="H33" s="99">
        <v>1492</v>
      </c>
      <c r="I33" s="97">
        <v>1</v>
      </c>
      <c r="J33" s="100">
        <f>บึงกาฬ!F35</f>
        <v>440298.76</v>
      </c>
      <c r="K33" s="101">
        <f>บึงกาฬ!AN35</f>
        <v>185225</v>
      </c>
      <c r="L33" s="102">
        <f>บึงกาฬ!AO35</f>
        <v>1395407.29</v>
      </c>
      <c r="M33" s="102">
        <f>บึงกาฬ!AP35</f>
        <v>1746885.52</v>
      </c>
      <c r="N33" s="98"/>
      <c r="O33" s="98"/>
      <c r="P33" s="98"/>
      <c r="Q33" s="90">
        <f t="shared" si="0"/>
        <v>-351478.23</v>
      </c>
      <c r="R33" s="91">
        <f t="shared" si="1"/>
        <v>935.25957774798928</v>
      </c>
    </row>
    <row r="34" spans="1:18" s="109" customFormat="1">
      <c r="A34" s="103">
        <v>2</v>
      </c>
      <c r="B34" s="104" t="s">
        <v>53</v>
      </c>
      <c r="C34" s="104"/>
      <c r="D34" s="104"/>
      <c r="E34" s="104" t="s">
        <v>71</v>
      </c>
      <c r="F34" s="104"/>
      <c r="G34" s="104" t="s">
        <v>218</v>
      </c>
      <c r="H34" s="110">
        <f>SUM(H22:H33)</f>
        <v>47642</v>
      </c>
      <c r="I34" s="103"/>
      <c r="J34" s="106">
        <f>SUM(J21:J33)</f>
        <v>3010199.4299999997</v>
      </c>
      <c r="K34" s="106">
        <f>SUM(K21:K33)</f>
        <v>4453254.7699999996</v>
      </c>
      <c r="L34" s="106">
        <f>SUM(L21:L33)</f>
        <v>36129817.590000004</v>
      </c>
      <c r="M34" s="106">
        <f>SUM(M21:M33)</f>
        <v>35060208.600000001</v>
      </c>
      <c r="N34" s="104">
        <v>12</v>
      </c>
      <c r="O34" s="104">
        <v>12</v>
      </c>
      <c r="P34" s="104">
        <f>N34-O34</f>
        <v>0</v>
      </c>
      <c r="Q34" s="107">
        <f t="shared" si="0"/>
        <v>1069608.9900000021</v>
      </c>
      <c r="R34" s="108">
        <f>L34/H34</f>
        <v>758.36063956173132</v>
      </c>
    </row>
    <row r="35" spans="1:18">
      <c r="A35" s="97">
        <v>1</v>
      </c>
      <c r="B35" s="98" t="s">
        <v>53</v>
      </c>
      <c r="C35" s="98" t="s">
        <v>176</v>
      </c>
      <c r="D35" s="98" t="s">
        <v>81</v>
      </c>
      <c r="E35" s="98" t="s">
        <v>219</v>
      </c>
      <c r="F35" s="98" t="s">
        <v>204</v>
      </c>
      <c r="G35" s="98" t="s">
        <v>220</v>
      </c>
      <c r="H35" s="99"/>
      <c r="I35" s="97"/>
      <c r="J35" s="100"/>
      <c r="K35" s="101"/>
      <c r="L35" s="102"/>
      <c r="M35" s="102"/>
      <c r="N35" s="98"/>
      <c r="O35" s="98"/>
      <c r="P35" s="98"/>
    </row>
    <row r="36" spans="1:18">
      <c r="A36" s="97">
        <v>2</v>
      </c>
      <c r="B36" s="98" t="s">
        <v>53</v>
      </c>
      <c r="C36" s="98" t="s">
        <v>176</v>
      </c>
      <c r="D36" s="98" t="s">
        <v>81</v>
      </c>
      <c r="E36" s="98" t="s">
        <v>219</v>
      </c>
      <c r="F36" s="98" t="s">
        <v>174</v>
      </c>
      <c r="G36" s="98" t="s">
        <v>221</v>
      </c>
      <c r="H36" s="99">
        <v>6263</v>
      </c>
      <c r="I36" s="97">
        <v>5</v>
      </c>
      <c r="J36" s="100">
        <f>บึงกาฬ!F36</f>
        <v>651636.4</v>
      </c>
      <c r="K36" s="101">
        <f>บึงกาฬ!AN36</f>
        <v>151385.24000000011</v>
      </c>
      <c r="L36" s="102">
        <f>บึงกาฬ!AO36</f>
        <v>3938985.1900000004</v>
      </c>
      <c r="M36" s="102">
        <f>บึงกาฬ!AP36</f>
        <v>4441137.7000000011</v>
      </c>
      <c r="N36" s="98"/>
      <c r="O36" s="98"/>
      <c r="P36" s="98"/>
      <c r="Q36" s="90">
        <f t="shared" si="0"/>
        <v>-502152.51000000071</v>
      </c>
      <c r="R36" s="91">
        <f t="shared" si="1"/>
        <v>628.9294571291714</v>
      </c>
    </row>
    <row r="37" spans="1:18">
      <c r="A37" s="97">
        <v>3</v>
      </c>
      <c r="B37" s="98" t="s">
        <v>53</v>
      </c>
      <c r="C37" s="98" t="s">
        <v>176</v>
      </c>
      <c r="D37" s="98" t="s">
        <v>81</v>
      </c>
      <c r="E37" s="98" t="s">
        <v>219</v>
      </c>
      <c r="F37" s="98" t="s">
        <v>174</v>
      </c>
      <c r="G37" s="98" t="s">
        <v>222</v>
      </c>
      <c r="H37" s="99">
        <v>4267</v>
      </c>
      <c r="I37" s="97">
        <v>3</v>
      </c>
      <c r="J37" s="100">
        <f>บึงกาฬ!F37</f>
        <v>795058.12</v>
      </c>
      <c r="K37" s="101">
        <f>บึงกาฬ!AN37</f>
        <v>777468.58</v>
      </c>
      <c r="L37" s="102">
        <f>บึงกาฬ!AO37</f>
        <v>2161303.6900000004</v>
      </c>
      <c r="M37" s="102">
        <f>บึงกาฬ!AP37</f>
        <v>2353273.4400000004</v>
      </c>
      <c r="N37" s="98"/>
      <c r="O37" s="98"/>
      <c r="P37" s="98"/>
      <c r="Q37" s="90">
        <f t="shared" si="0"/>
        <v>-191969.75</v>
      </c>
      <c r="R37" s="91">
        <f t="shared" si="1"/>
        <v>506.51598078275146</v>
      </c>
    </row>
    <row r="38" spans="1:18">
      <c r="A38" s="97">
        <v>4</v>
      </c>
      <c r="B38" s="98" t="s">
        <v>53</v>
      </c>
      <c r="C38" s="98" t="s">
        <v>176</v>
      </c>
      <c r="D38" s="98" t="s">
        <v>81</v>
      </c>
      <c r="E38" s="98" t="s">
        <v>219</v>
      </c>
      <c r="F38" s="98" t="s">
        <v>174</v>
      </c>
      <c r="G38" s="98" t="s">
        <v>1409</v>
      </c>
      <c r="H38" s="99">
        <v>5651</v>
      </c>
      <c r="I38" s="97">
        <v>4</v>
      </c>
      <c r="J38" s="100">
        <f>บึงกาฬ!F38</f>
        <v>223421.16</v>
      </c>
      <c r="K38" s="101">
        <f>บึงกาฬ!AN38</f>
        <v>188096.78</v>
      </c>
      <c r="L38" s="102">
        <f>บึงกาฬ!AO38</f>
        <v>4170682.96</v>
      </c>
      <c r="M38" s="102">
        <f>บึงกาฬ!AP38</f>
        <v>4399095.88</v>
      </c>
      <c r="N38" s="98"/>
      <c r="O38" s="98"/>
      <c r="P38" s="98"/>
      <c r="Q38" s="90">
        <f t="shared" si="0"/>
        <v>-228412.91999999993</v>
      </c>
      <c r="R38" s="91">
        <f t="shared" si="1"/>
        <v>738.04334807998589</v>
      </c>
    </row>
    <row r="39" spans="1:18">
      <c r="A39" s="97">
        <v>5</v>
      </c>
      <c r="B39" s="98" t="s">
        <v>53</v>
      </c>
      <c r="C39" s="98" t="s">
        <v>176</v>
      </c>
      <c r="D39" s="98" t="s">
        <v>81</v>
      </c>
      <c r="E39" s="98" t="s">
        <v>219</v>
      </c>
      <c r="F39" s="98" t="s">
        <v>174</v>
      </c>
      <c r="G39" s="98" t="s">
        <v>224</v>
      </c>
      <c r="H39" s="99">
        <v>2509</v>
      </c>
      <c r="I39" s="97">
        <v>2</v>
      </c>
      <c r="J39" s="100">
        <f>บึงกาฬ!F39</f>
        <v>411861.44</v>
      </c>
      <c r="K39" s="101">
        <f>บึงกาฬ!AN39</f>
        <v>451245.94</v>
      </c>
      <c r="L39" s="102">
        <f>บึงกาฬ!AO39</f>
        <v>1159738.5599999998</v>
      </c>
      <c r="M39" s="102">
        <f>บึงกาฬ!AP39</f>
        <v>1346119.86</v>
      </c>
      <c r="N39" s="98"/>
      <c r="O39" s="98"/>
      <c r="P39" s="98"/>
      <c r="Q39" s="90">
        <f t="shared" si="0"/>
        <v>-186381.30000000028</v>
      </c>
      <c r="R39" s="91">
        <f t="shared" si="1"/>
        <v>462.23139099242718</v>
      </c>
    </row>
    <row r="40" spans="1:18">
      <c r="A40" s="97">
        <v>6</v>
      </c>
      <c r="B40" s="98" t="s">
        <v>53</v>
      </c>
      <c r="C40" s="98" t="s">
        <v>176</v>
      </c>
      <c r="D40" s="98" t="s">
        <v>81</v>
      </c>
      <c r="E40" s="98" t="s">
        <v>219</v>
      </c>
      <c r="F40" s="98" t="s">
        <v>174</v>
      </c>
      <c r="G40" s="98" t="s">
        <v>225</v>
      </c>
      <c r="H40" s="99">
        <v>2165</v>
      </c>
      <c r="I40" s="97">
        <v>2</v>
      </c>
      <c r="J40" s="100">
        <f>บึงกาฬ!F40</f>
        <v>378531.83</v>
      </c>
      <c r="K40" s="101">
        <f>บึงกาฬ!AN40</f>
        <v>393582.23000000004</v>
      </c>
      <c r="L40" s="102">
        <f>บึงกาฬ!AO40</f>
        <v>2365095.12</v>
      </c>
      <c r="M40" s="102">
        <f>บึงกาฬ!AP40</f>
        <v>2739579.75</v>
      </c>
      <c r="N40" s="98"/>
      <c r="O40" s="98"/>
      <c r="P40" s="98"/>
      <c r="Q40" s="90">
        <f t="shared" si="0"/>
        <v>-374484.62999999989</v>
      </c>
      <c r="R40" s="91">
        <f t="shared" si="1"/>
        <v>1092.422688221709</v>
      </c>
    </row>
    <row r="41" spans="1:18">
      <c r="A41" s="97">
        <v>7</v>
      </c>
      <c r="B41" s="98" t="s">
        <v>53</v>
      </c>
      <c r="C41" s="98" t="s">
        <v>176</v>
      </c>
      <c r="D41" s="98" t="s">
        <v>81</v>
      </c>
      <c r="E41" s="98" t="s">
        <v>219</v>
      </c>
      <c r="F41" s="98" t="s">
        <v>174</v>
      </c>
      <c r="G41" s="98" t="s">
        <v>226</v>
      </c>
      <c r="H41" s="99">
        <v>2535</v>
      </c>
      <c r="I41" s="97">
        <v>2</v>
      </c>
      <c r="J41" s="100">
        <f>บึงกาฬ!F41</f>
        <v>356570.66</v>
      </c>
      <c r="K41" s="101">
        <f>บึงกาฬ!AN41</f>
        <v>393091.5199999999</v>
      </c>
      <c r="L41" s="102">
        <f>บึงกาฬ!AO41</f>
        <v>2224452.87</v>
      </c>
      <c r="M41" s="102">
        <f>บึงกาฬ!AP41</f>
        <v>2146654.4300000002</v>
      </c>
      <c r="N41" s="98"/>
      <c r="O41" s="98"/>
      <c r="P41" s="98"/>
      <c r="Q41" s="90">
        <f t="shared" si="0"/>
        <v>77798.439999999944</v>
      </c>
      <c r="R41" s="91">
        <f t="shared" si="1"/>
        <v>877.49620118343205</v>
      </c>
    </row>
    <row r="42" spans="1:18">
      <c r="A42" s="97">
        <v>8</v>
      </c>
      <c r="B42" s="98" t="s">
        <v>53</v>
      </c>
      <c r="C42" s="98" t="s">
        <v>176</v>
      </c>
      <c r="D42" s="98" t="s">
        <v>81</v>
      </c>
      <c r="E42" s="98" t="s">
        <v>219</v>
      </c>
      <c r="F42" s="98" t="s">
        <v>174</v>
      </c>
      <c r="G42" s="98" t="s">
        <v>227</v>
      </c>
      <c r="H42" s="99">
        <v>4564</v>
      </c>
      <c r="I42" s="97">
        <v>4</v>
      </c>
      <c r="J42" s="100">
        <f>บึงกาฬ!F42</f>
        <v>598484.68999999994</v>
      </c>
      <c r="K42" s="101">
        <f>บึงกาฬ!AN42</f>
        <v>530699.37999999989</v>
      </c>
      <c r="L42" s="102">
        <f>บึงกาฬ!AO42</f>
        <v>2832944.34</v>
      </c>
      <c r="M42" s="102">
        <f>บึงกาฬ!AP42</f>
        <v>2762729.1399999997</v>
      </c>
      <c r="N42" s="98"/>
      <c r="O42" s="98"/>
      <c r="P42" s="98"/>
      <c r="Q42" s="90">
        <f t="shared" si="0"/>
        <v>70215.200000000186</v>
      </c>
      <c r="R42" s="91">
        <f t="shared" si="1"/>
        <v>620.71523663453104</v>
      </c>
    </row>
    <row r="43" spans="1:18">
      <c r="A43" s="97">
        <v>9</v>
      </c>
      <c r="B43" s="98" t="s">
        <v>53</v>
      </c>
      <c r="C43" s="98" t="s">
        <v>176</v>
      </c>
      <c r="D43" s="98" t="s">
        <v>81</v>
      </c>
      <c r="E43" s="98" t="s">
        <v>219</v>
      </c>
      <c r="F43" s="98" t="s">
        <v>174</v>
      </c>
      <c r="G43" s="98" t="s">
        <v>228</v>
      </c>
      <c r="H43" s="99">
        <v>2825</v>
      </c>
      <c r="I43" s="97">
        <v>2</v>
      </c>
      <c r="J43" s="100">
        <f>บึงกาฬ!F43</f>
        <v>412694.74</v>
      </c>
      <c r="K43" s="101">
        <f>บึงกาฬ!AN43</f>
        <v>619817.81999999995</v>
      </c>
      <c r="L43" s="102">
        <f>บึงกาฬ!AO43</f>
        <v>2093813.78</v>
      </c>
      <c r="M43" s="102">
        <f>บึงกาฬ!AP43</f>
        <v>2142847.4300000002</v>
      </c>
      <c r="N43" s="98"/>
      <c r="O43" s="98"/>
      <c r="P43" s="98"/>
      <c r="Q43" s="90">
        <f t="shared" si="0"/>
        <v>-49033.65000000014</v>
      </c>
      <c r="R43" s="91">
        <f t="shared" si="1"/>
        <v>741.1730194690266</v>
      </c>
    </row>
    <row r="44" spans="1:18">
      <c r="A44" s="97">
        <v>10</v>
      </c>
      <c r="B44" s="98" t="s">
        <v>53</v>
      </c>
      <c r="C44" s="98" t="s">
        <v>176</v>
      </c>
      <c r="D44" s="98" t="s">
        <v>81</v>
      </c>
      <c r="E44" s="98" t="s">
        <v>219</v>
      </c>
      <c r="F44" s="98" t="s">
        <v>174</v>
      </c>
      <c r="G44" s="98" t="s">
        <v>229</v>
      </c>
      <c r="H44" s="99">
        <v>3497</v>
      </c>
      <c r="I44" s="97">
        <v>3</v>
      </c>
      <c r="J44" s="100">
        <f>บึงกาฬ!F44</f>
        <v>464242.53</v>
      </c>
      <c r="K44" s="101">
        <f>บึงกาฬ!AN44</f>
        <v>280849.67000000004</v>
      </c>
      <c r="L44" s="102">
        <f>บึงกาฬ!AO44</f>
        <v>2318720.79</v>
      </c>
      <c r="M44" s="102">
        <f>บึงกาฬ!AP44</f>
        <v>2741819.47</v>
      </c>
      <c r="N44" s="98"/>
      <c r="O44" s="98"/>
      <c r="P44" s="98"/>
      <c r="Q44" s="90">
        <f t="shared" si="0"/>
        <v>-423098.68000000017</v>
      </c>
      <c r="R44" s="91">
        <f t="shared" si="1"/>
        <v>663.05999142121823</v>
      </c>
    </row>
    <row r="45" spans="1:18">
      <c r="A45" s="97">
        <v>11</v>
      </c>
      <c r="B45" s="98" t="s">
        <v>53</v>
      </c>
      <c r="C45" s="98" t="s">
        <v>176</v>
      </c>
      <c r="D45" s="98" t="s">
        <v>81</v>
      </c>
      <c r="E45" s="98" t="s">
        <v>219</v>
      </c>
      <c r="F45" s="98" t="s">
        <v>174</v>
      </c>
      <c r="G45" s="98" t="s">
        <v>230</v>
      </c>
      <c r="H45" s="99">
        <v>4246</v>
      </c>
      <c r="I45" s="97">
        <v>3</v>
      </c>
      <c r="J45" s="100">
        <f>บึงกาฬ!F45</f>
        <v>218485.54</v>
      </c>
      <c r="K45" s="101">
        <f>บึงกาฬ!AN45</f>
        <v>139591.28999999998</v>
      </c>
      <c r="L45" s="102">
        <f>บึงกาฬ!AO45</f>
        <v>2773191.51</v>
      </c>
      <c r="M45" s="102">
        <f>บึงกาฬ!AP45</f>
        <v>2932093.09</v>
      </c>
      <c r="N45" s="98" t="s">
        <v>231</v>
      </c>
      <c r="O45" s="98"/>
      <c r="P45" s="98"/>
      <c r="Q45" s="90">
        <f t="shared" si="0"/>
        <v>-158901.58000000007</v>
      </c>
      <c r="R45" s="91">
        <f t="shared" si="1"/>
        <v>653.13036033914273</v>
      </c>
    </row>
    <row r="46" spans="1:18">
      <c r="A46" s="97">
        <v>12</v>
      </c>
      <c r="B46" s="98" t="s">
        <v>53</v>
      </c>
      <c r="C46" s="98" t="s">
        <v>176</v>
      </c>
      <c r="D46" s="98" t="s">
        <v>81</v>
      </c>
      <c r="E46" s="98" t="s">
        <v>219</v>
      </c>
      <c r="F46" s="98" t="s">
        <v>174</v>
      </c>
      <c r="G46" s="98" t="s">
        <v>232</v>
      </c>
      <c r="H46" s="99">
        <v>3019</v>
      </c>
      <c r="I46" s="97">
        <v>3</v>
      </c>
      <c r="J46" s="100">
        <f>บึงกาฬ!F46</f>
        <v>148831.82</v>
      </c>
      <c r="K46" s="101">
        <f>บึงกาฬ!AN46</f>
        <v>154812.94</v>
      </c>
      <c r="L46" s="102">
        <f>บึงกาฬ!AO46</f>
        <v>2752996.14</v>
      </c>
      <c r="M46" s="102">
        <f>บึงกาฬ!AP46</f>
        <v>2830708.2199999997</v>
      </c>
      <c r="N46" s="98"/>
      <c r="O46" s="98"/>
      <c r="P46" s="98"/>
      <c r="Q46" s="90">
        <f t="shared" si="0"/>
        <v>-77712.079999999609</v>
      </c>
      <c r="R46" s="91">
        <f t="shared" si="1"/>
        <v>911.89007618416701</v>
      </c>
    </row>
    <row r="47" spans="1:18" s="109" customFormat="1">
      <c r="A47" s="103">
        <v>3</v>
      </c>
      <c r="B47" s="104" t="s">
        <v>53</v>
      </c>
      <c r="C47" s="104"/>
      <c r="D47" s="104"/>
      <c r="E47" s="104" t="s">
        <v>71</v>
      </c>
      <c r="F47" s="104"/>
      <c r="G47" s="104" t="s">
        <v>233</v>
      </c>
      <c r="H47" s="110">
        <f>SUM(H36:H46)</f>
        <v>41541</v>
      </c>
      <c r="I47" s="103"/>
      <c r="J47" s="106">
        <f>SUM(J35:J46)</f>
        <v>4659818.9300000006</v>
      </c>
      <c r="K47" s="106">
        <f>SUM(K35:K46)</f>
        <v>4080641.3899999997</v>
      </c>
      <c r="L47" s="106">
        <f>SUM(L35:L46)</f>
        <v>28791924.950000003</v>
      </c>
      <c r="M47" s="106">
        <f>SUM(M35:M46)</f>
        <v>30836058.41</v>
      </c>
      <c r="N47" s="104">
        <v>11</v>
      </c>
      <c r="O47" s="104">
        <v>11</v>
      </c>
      <c r="P47" s="104">
        <f>N47-O47</f>
        <v>0</v>
      </c>
      <c r="Q47" s="107">
        <f t="shared" si="0"/>
        <v>-2044133.4599999972</v>
      </c>
      <c r="R47" s="108">
        <f>L47/H47</f>
        <v>693.09657807948781</v>
      </c>
    </row>
    <row r="48" spans="1:18">
      <c r="A48" s="97">
        <v>1</v>
      </c>
      <c r="B48" s="98" t="s">
        <v>53</v>
      </c>
      <c r="C48" s="98" t="s">
        <v>178</v>
      </c>
      <c r="D48" s="98" t="s">
        <v>116</v>
      </c>
      <c r="E48" s="98" t="s">
        <v>234</v>
      </c>
      <c r="F48" s="98" t="s">
        <v>204</v>
      </c>
      <c r="G48" s="98" t="s">
        <v>235</v>
      </c>
      <c r="H48" s="99"/>
      <c r="I48" s="97"/>
      <c r="J48" s="100"/>
      <c r="K48" s="101"/>
      <c r="L48" s="102"/>
      <c r="M48" s="102"/>
      <c r="N48" s="98"/>
      <c r="O48" s="98"/>
      <c r="P48" s="98"/>
    </row>
    <row r="49" spans="1:18">
      <c r="A49" s="97">
        <v>2</v>
      </c>
      <c r="B49" s="98" t="s">
        <v>53</v>
      </c>
      <c r="C49" s="98" t="s">
        <v>178</v>
      </c>
      <c r="D49" s="98" t="s">
        <v>116</v>
      </c>
      <c r="E49" s="98" t="s">
        <v>234</v>
      </c>
      <c r="F49" s="98" t="s">
        <v>174</v>
      </c>
      <c r="G49" s="98" t="s">
        <v>236</v>
      </c>
      <c r="H49" s="99">
        <v>2825</v>
      </c>
      <c r="I49" s="97">
        <v>2</v>
      </c>
      <c r="J49" s="100">
        <f>บึงกาฬ!F47</f>
        <v>258046.07</v>
      </c>
      <c r="K49" s="101">
        <f>บึงกาฬ!AN47</f>
        <v>251439.43</v>
      </c>
      <c r="L49" s="102">
        <f>บึงกาฬ!AO47</f>
        <v>2097815.33</v>
      </c>
      <c r="M49" s="102">
        <f>บึงกาฬ!AP47</f>
        <v>2910296.71</v>
      </c>
      <c r="N49" s="98"/>
      <c r="O49" s="98"/>
      <c r="P49" s="98"/>
      <c r="Q49" s="90">
        <f t="shared" si="0"/>
        <v>-812481.37999999989</v>
      </c>
      <c r="R49" s="91">
        <f t="shared" si="1"/>
        <v>742.58949734513271</v>
      </c>
    </row>
    <row r="50" spans="1:18">
      <c r="A50" s="97">
        <v>3</v>
      </c>
      <c r="B50" s="98" t="s">
        <v>53</v>
      </c>
      <c r="C50" s="98" t="s">
        <v>178</v>
      </c>
      <c r="D50" s="98" t="s">
        <v>116</v>
      </c>
      <c r="E50" s="98" t="s">
        <v>234</v>
      </c>
      <c r="F50" s="98" t="s">
        <v>174</v>
      </c>
      <c r="G50" s="98" t="s">
        <v>237</v>
      </c>
      <c r="H50" s="99">
        <v>3818</v>
      </c>
      <c r="I50" s="97">
        <v>3</v>
      </c>
      <c r="J50" s="100">
        <f>บึงกาฬ!F48</f>
        <v>691648.71</v>
      </c>
      <c r="K50" s="101">
        <f>บึงกาฬ!AN48</f>
        <v>402045.80000000005</v>
      </c>
      <c r="L50" s="102">
        <f>บึงกาฬ!AO48</f>
        <v>3007873.4699999997</v>
      </c>
      <c r="M50" s="102">
        <f>บึงกาฬ!AP48</f>
        <v>2817027.59</v>
      </c>
      <c r="N50" s="98"/>
      <c r="O50" s="98"/>
      <c r="P50" s="98"/>
      <c r="Q50" s="90">
        <f t="shared" si="0"/>
        <v>190845.87999999989</v>
      </c>
      <c r="R50" s="91">
        <f t="shared" si="1"/>
        <v>787.81389994761651</v>
      </c>
    </row>
    <row r="51" spans="1:18">
      <c r="A51" s="97">
        <v>4</v>
      </c>
      <c r="B51" s="98" t="s">
        <v>53</v>
      </c>
      <c r="C51" s="98" t="s">
        <v>178</v>
      </c>
      <c r="D51" s="98" t="s">
        <v>116</v>
      </c>
      <c r="E51" s="98" t="s">
        <v>234</v>
      </c>
      <c r="F51" s="98" t="s">
        <v>174</v>
      </c>
      <c r="G51" s="98" t="s">
        <v>238</v>
      </c>
      <c r="H51" s="99">
        <v>2042</v>
      </c>
      <c r="I51" s="97">
        <v>2</v>
      </c>
      <c r="J51" s="100">
        <f>บึงกาฬ!F49</f>
        <v>1005252.12</v>
      </c>
      <c r="K51" s="101">
        <f>บึงกาฬ!AN49</f>
        <v>977423.14</v>
      </c>
      <c r="L51" s="102">
        <f>บึงกาฬ!AO49</f>
        <v>1761108.99</v>
      </c>
      <c r="M51" s="102">
        <f>บึงกาฬ!AP49</f>
        <v>2181973.9699999997</v>
      </c>
      <c r="N51" s="98"/>
      <c r="O51" s="98"/>
      <c r="P51" s="98"/>
      <c r="Q51" s="90">
        <f t="shared" si="0"/>
        <v>-420864.97999999975</v>
      </c>
      <c r="R51" s="91">
        <f t="shared" si="1"/>
        <v>862.44318805093042</v>
      </c>
    </row>
    <row r="52" spans="1:18" s="109" customFormat="1">
      <c r="A52" s="103">
        <v>4</v>
      </c>
      <c r="B52" s="104" t="s">
        <v>53</v>
      </c>
      <c r="C52" s="104"/>
      <c r="D52" s="104"/>
      <c r="E52" s="104" t="s">
        <v>71</v>
      </c>
      <c r="F52" s="104"/>
      <c r="G52" s="104" t="s">
        <v>239</v>
      </c>
      <c r="H52" s="110">
        <f>SUM(H49:H51)</f>
        <v>8685</v>
      </c>
      <c r="I52" s="103"/>
      <c r="J52" s="106">
        <f>SUM(J48:J51)</f>
        <v>1954946.9</v>
      </c>
      <c r="K52" s="106">
        <f>SUM(K48:K51)</f>
        <v>1630908.37</v>
      </c>
      <c r="L52" s="106">
        <f>SUM(L48:L51)</f>
        <v>6866797.79</v>
      </c>
      <c r="M52" s="106">
        <f>SUM(M48:M51)</f>
        <v>7909298.2699999996</v>
      </c>
      <c r="N52" s="104">
        <v>3</v>
      </c>
      <c r="O52" s="104">
        <v>3</v>
      </c>
      <c r="P52" s="104">
        <f>N52-O52</f>
        <v>0</v>
      </c>
      <c r="Q52" s="107">
        <f t="shared" si="0"/>
        <v>-1042500.4799999995</v>
      </c>
      <c r="R52" s="108">
        <f>L52/H52</f>
        <v>790.65029245826133</v>
      </c>
    </row>
    <row r="53" spans="1:18">
      <c r="A53" s="97">
        <v>1</v>
      </c>
      <c r="B53" s="98" t="s">
        <v>53</v>
      </c>
      <c r="C53" s="98" t="s">
        <v>180</v>
      </c>
      <c r="D53" s="98" t="s">
        <v>102</v>
      </c>
      <c r="E53" s="98" t="s">
        <v>240</v>
      </c>
      <c r="F53" s="98" t="s">
        <v>204</v>
      </c>
      <c r="G53" s="98" t="s">
        <v>241</v>
      </c>
      <c r="H53" s="99"/>
      <c r="I53" s="97"/>
      <c r="J53" s="100"/>
      <c r="K53" s="101"/>
      <c r="L53" s="102"/>
      <c r="M53" s="102"/>
      <c r="N53" s="98"/>
      <c r="O53" s="98"/>
      <c r="P53" s="98"/>
    </row>
    <row r="54" spans="1:18">
      <c r="A54" s="97">
        <v>2</v>
      </c>
      <c r="B54" s="98" t="s">
        <v>53</v>
      </c>
      <c r="C54" s="98" t="s">
        <v>180</v>
      </c>
      <c r="D54" s="98" t="s">
        <v>102</v>
      </c>
      <c r="E54" s="98" t="s">
        <v>240</v>
      </c>
      <c r="F54" s="98" t="s">
        <v>174</v>
      </c>
      <c r="G54" s="98" t="s">
        <v>242</v>
      </c>
      <c r="H54" s="99">
        <v>2916</v>
      </c>
      <c r="I54" s="97">
        <v>2</v>
      </c>
      <c r="J54" s="100">
        <f>บึงกาฬ!F50</f>
        <v>906168.51</v>
      </c>
      <c r="K54" s="101">
        <f>บึงกาฬ!AN50</f>
        <v>486627.41000000003</v>
      </c>
      <c r="L54" s="102">
        <f>บึงกาฬ!AO50</f>
        <v>2596498.35</v>
      </c>
      <c r="M54" s="102">
        <f>บึงกาฬ!AP50</f>
        <v>2743910.32</v>
      </c>
      <c r="N54" s="98"/>
      <c r="O54" s="98"/>
      <c r="P54" s="98"/>
      <c r="Q54" s="90">
        <f t="shared" si="0"/>
        <v>-147411.96999999974</v>
      </c>
      <c r="R54" s="91">
        <f t="shared" si="1"/>
        <v>890.43153292181069</v>
      </c>
    </row>
    <row r="55" spans="1:18">
      <c r="A55" s="97">
        <v>3</v>
      </c>
      <c r="B55" s="98" t="s">
        <v>53</v>
      </c>
      <c r="C55" s="98" t="s">
        <v>180</v>
      </c>
      <c r="D55" s="98" t="s">
        <v>102</v>
      </c>
      <c r="E55" s="98" t="s">
        <v>240</v>
      </c>
      <c r="F55" s="98" t="s">
        <v>174</v>
      </c>
      <c r="G55" s="98" t="s">
        <v>243</v>
      </c>
      <c r="H55" s="99">
        <v>9798</v>
      </c>
      <c r="I55" s="97">
        <v>5</v>
      </c>
      <c r="J55" s="100">
        <f>บึงกาฬ!F51</f>
        <v>1362931.23</v>
      </c>
      <c r="K55" s="101">
        <f>บึงกาฬ!AN51</f>
        <v>-97285.659999999916</v>
      </c>
      <c r="L55" s="102">
        <f>บึงกาฬ!AO51</f>
        <v>4968087.6100000003</v>
      </c>
      <c r="M55" s="102">
        <f>บึงกาฬ!AP51</f>
        <v>6778610.7800000003</v>
      </c>
      <c r="N55" s="98"/>
      <c r="O55" s="98"/>
      <c r="P55" s="98"/>
      <c r="Q55" s="90">
        <f t="shared" si="0"/>
        <v>-1810523.17</v>
      </c>
      <c r="R55" s="91">
        <f t="shared" si="1"/>
        <v>507.05119514186572</v>
      </c>
    </row>
    <row r="56" spans="1:18">
      <c r="A56" s="97">
        <v>4</v>
      </c>
      <c r="B56" s="98" t="s">
        <v>53</v>
      </c>
      <c r="C56" s="98" t="s">
        <v>180</v>
      </c>
      <c r="D56" s="98" t="s">
        <v>102</v>
      </c>
      <c r="E56" s="98" t="s">
        <v>240</v>
      </c>
      <c r="F56" s="98" t="s">
        <v>174</v>
      </c>
      <c r="G56" s="98" t="s">
        <v>244</v>
      </c>
      <c r="H56" s="99">
        <v>4843</v>
      </c>
      <c r="I56" s="97">
        <v>4</v>
      </c>
      <c r="J56" s="100">
        <f>บึงกาฬ!F52</f>
        <v>475768.77</v>
      </c>
      <c r="K56" s="101">
        <f>บึงกาฬ!AN52</f>
        <v>425890.29000000004</v>
      </c>
      <c r="L56" s="102">
        <f>บึงกาฬ!AO52</f>
        <v>3986347.0100000002</v>
      </c>
      <c r="M56" s="102">
        <f>บึงกาฬ!AP52</f>
        <v>3755608.6</v>
      </c>
      <c r="N56" s="98"/>
      <c r="O56" s="98"/>
      <c r="P56" s="98"/>
      <c r="Q56" s="90">
        <f t="shared" si="0"/>
        <v>230738.41000000015</v>
      </c>
      <c r="R56" s="91">
        <f t="shared" si="1"/>
        <v>823.11521990501763</v>
      </c>
    </row>
    <row r="57" spans="1:18">
      <c r="A57" s="97">
        <v>5</v>
      </c>
      <c r="B57" s="98" t="s">
        <v>53</v>
      </c>
      <c r="C57" s="98" t="s">
        <v>180</v>
      </c>
      <c r="D57" s="98" t="s">
        <v>102</v>
      </c>
      <c r="E57" s="98" t="s">
        <v>240</v>
      </c>
      <c r="F57" s="98" t="s">
        <v>174</v>
      </c>
      <c r="G57" s="98" t="s">
        <v>245</v>
      </c>
      <c r="H57" s="99">
        <v>5611</v>
      </c>
      <c r="I57" s="97">
        <v>4</v>
      </c>
      <c r="J57" s="100">
        <f>บึงกาฬ!F53</f>
        <v>1322892.25</v>
      </c>
      <c r="K57" s="101">
        <f>บึงกาฬ!AN53</f>
        <v>-39650.909999999916</v>
      </c>
      <c r="L57" s="102">
        <f>บึงกาฬ!AO53</f>
        <v>3626192.33</v>
      </c>
      <c r="M57" s="102">
        <f>บึงกาฬ!AP53</f>
        <v>4235839.01</v>
      </c>
      <c r="N57" s="98"/>
      <c r="O57" s="98"/>
      <c r="P57" s="98"/>
      <c r="Q57" s="90">
        <f t="shared" si="0"/>
        <v>-609646.6799999997</v>
      </c>
      <c r="R57" s="91">
        <f t="shared" si="1"/>
        <v>646.2648957405097</v>
      </c>
    </row>
    <row r="58" spans="1:18" s="109" customFormat="1">
      <c r="A58" s="103">
        <v>5</v>
      </c>
      <c r="B58" s="104" t="s">
        <v>53</v>
      </c>
      <c r="C58" s="104"/>
      <c r="D58" s="104"/>
      <c r="E58" s="104" t="s">
        <v>71</v>
      </c>
      <c r="F58" s="104"/>
      <c r="G58" s="104" t="s">
        <v>246</v>
      </c>
      <c r="H58" s="110">
        <f>SUM(H54:H57)</f>
        <v>23168</v>
      </c>
      <c r="I58" s="103"/>
      <c r="J58" s="106">
        <f>SUM(J53:J57)</f>
        <v>4067760.7600000002</v>
      </c>
      <c r="K58" s="106">
        <f>SUM(K53:K57)</f>
        <v>775581.13000000024</v>
      </c>
      <c r="L58" s="106">
        <f>SUM(L53:L57)</f>
        <v>15177125.300000001</v>
      </c>
      <c r="M58" s="106">
        <f>SUM(M53:M57)</f>
        <v>17513968.710000001</v>
      </c>
      <c r="N58" s="104">
        <v>4</v>
      </c>
      <c r="O58" s="104">
        <v>4</v>
      </c>
      <c r="P58" s="104">
        <f>N58-O58</f>
        <v>0</v>
      </c>
      <c r="Q58" s="107">
        <f t="shared" si="0"/>
        <v>-2336843.41</v>
      </c>
      <c r="R58" s="108">
        <f>L58/H58</f>
        <v>655.09000776933703</v>
      </c>
    </row>
    <row r="59" spans="1:18">
      <c r="A59" s="97">
        <v>1</v>
      </c>
      <c r="B59" s="98" t="s">
        <v>53</v>
      </c>
      <c r="C59" s="98" t="s">
        <v>182</v>
      </c>
      <c r="D59" s="98" t="s">
        <v>95</v>
      </c>
      <c r="E59" s="98" t="s">
        <v>247</v>
      </c>
      <c r="F59" s="98" t="s">
        <v>204</v>
      </c>
      <c r="G59" s="98" t="s">
        <v>248</v>
      </c>
      <c r="H59" s="99"/>
      <c r="I59" s="97"/>
      <c r="J59" s="100"/>
      <c r="K59" s="101"/>
      <c r="L59" s="102"/>
      <c r="M59" s="102"/>
      <c r="N59" s="98"/>
      <c r="O59" s="98"/>
      <c r="P59" s="98"/>
    </row>
    <row r="60" spans="1:18" s="117" customFormat="1">
      <c r="A60" s="111">
        <v>2</v>
      </c>
      <c r="B60" s="112" t="s">
        <v>53</v>
      </c>
      <c r="C60" s="112" t="s">
        <v>182</v>
      </c>
      <c r="D60" s="112" t="s">
        <v>95</v>
      </c>
      <c r="E60" s="112" t="s">
        <v>247</v>
      </c>
      <c r="F60" s="112" t="s">
        <v>174</v>
      </c>
      <c r="G60" s="112" t="s">
        <v>249</v>
      </c>
      <c r="H60" s="113">
        <v>2845</v>
      </c>
      <c r="I60" s="111">
        <v>2</v>
      </c>
      <c r="J60" s="102">
        <f>บึงกาฬ!F54</f>
        <v>1135924.25</v>
      </c>
      <c r="K60" s="114">
        <f>บึงกาฬ!AN54</f>
        <v>1038913.6700000002</v>
      </c>
      <c r="L60" s="102">
        <f>บึงกาฬ!AO54</f>
        <v>3108930.77</v>
      </c>
      <c r="M60" s="102">
        <f>บึงกาฬ!AP54</f>
        <v>1777985.63</v>
      </c>
      <c r="N60" s="112"/>
      <c r="O60" s="112"/>
      <c r="P60" s="112"/>
      <c r="Q60" s="115">
        <f t="shared" si="0"/>
        <v>1330945.1400000001</v>
      </c>
      <c r="R60" s="116">
        <f t="shared" si="1"/>
        <v>1092.770042179262</v>
      </c>
    </row>
    <row r="61" spans="1:18">
      <c r="A61" s="97">
        <v>3</v>
      </c>
      <c r="B61" s="98" t="s">
        <v>53</v>
      </c>
      <c r="C61" s="98" t="s">
        <v>182</v>
      </c>
      <c r="D61" s="98" t="s">
        <v>95</v>
      </c>
      <c r="E61" s="98" t="s">
        <v>247</v>
      </c>
      <c r="F61" s="98" t="s">
        <v>174</v>
      </c>
      <c r="G61" s="98" t="s">
        <v>250</v>
      </c>
      <c r="H61" s="99">
        <v>4775</v>
      </c>
      <c r="I61" s="97">
        <v>4</v>
      </c>
      <c r="J61" s="102">
        <f>บึงกาฬ!F55</f>
        <v>1610654.68</v>
      </c>
      <c r="K61" s="114">
        <f>บึงกาฬ!AN55</f>
        <v>73490.739999999991</v>
      </c>
      <c r="L61" s="102">
        <f>บึงกาฬ!AO55</f>
        <v>4928264.72</v>
      </c>
      <c r="M61" s="102">
        <f>บึงกาฬ!AP55</f>
        <v>5604175.04</v>
      </c>
      <c r="N61" s="98"/>
      <c r="O61" s="98"/>
      <c r="P61" s="98"/>
      <c r="Q61" s="90">
        <f t="shared" si="0"/>
        <v>-675910.3200000003</v>
      </c>
      <c r="R61" s="91">
        <f t="shared" si="1"/>
        <v>1032.0973235602094</v>
      </c>
    </row>
    <row r="62" spans="1:18">
      <c r="A62" s="97">
        <v>4</v>
      </c>
      <c r="B62" s="98" t="s">
        <v>53</v>
      </c>
      <c r="C62" s="98" t="s">
        <v>182</v>
      </c>
      <c r="D62" s="98" t="s">
        <v>95</v>
      </c>
      <c r="E62" s="98" t="s">
        <v>247</v>
      </c>
      <c r="F62" s="98" t="s">
        <v>174</v>
      </c>
      <c r="G62" s="98" t="s">
        <v>251</v>
      </c>
      <c r="H62" s="99">
        <v>2422</v>
      </c>
      <c r="I62" s="97">
        <v>2</v>
      </c>
      <c r="J62" s="102">
        <f>บึงกาฬ!F56</f>
        <v>277569.15000000002</v>
      </c>
      <c r="K62" s="229">
        <f>บึงกาฬ!AN56</f>
        <v>1032906.12</v>
      </c>
      <c r="L62" s="102">
        <f>บึงกาฬ!AO56</f>
        <v>1986834.54</v>
      </c>
      <c r="M62" s="102">
        <f>บึงกาฬ!AP56</f>
        <v>1962315.9300000002</v>
      </c>
      <c r="N62" s="98"/>
      <c r="O62" s="98"/>
      <c r="P62" s="98"/>
      <c r="Q62" s="90">
        <f t="shared" si="0"/>
        <v>24518.60999999987</v>
      </c>
      <c r="R62" s="91">
        <f t="shared" si="1"/>
        <v>820.32805119735758</v>
      </c>
    </row>
    <row r="63" spans="1:18">
      <c r="A63" s="97">
        <v>5</v>
      </c>
      <c r="B63" s="98" t="s">
        <v>53</v>
      </c>
      <c r="C63" s="98" t="s">
        <v>182</v>
      </c>
      <c r="D63" s="98" t="s">
        <v>95</v>
      </c>
      <c r="E63" s="98" t="s">
        <v>247</v>
      </c>
      <c r="F63" s="98" t="s">
        <v>174</v>
      </c>
      <c r="G63" s="98" t="s">
        <v>252</v>
      </c>
      <c r="H63" s="99">
        <v>4314</v>
      </c>
      <c r="I63" s="97">
        <v>3</v>
      </c>
      <c r="J63" s="102">
        <f>บึงกาฬ!F57</f>
        <v>552682.02</v>
      </c>
      <c r="K63" s="102">
        <f>บึงกาฬ!AN57</f>
        <v>588765.91</v>
      </c>
      <c r="L63" s="102">
        <f>บึงกาฬ!AO57</f>
        <v>3040992.99</v>
      </c>
      <c r="M63" s="102">
        <f>บึงกาฬ!AP57</f>
        <v>2972205.0300000003</v>
      </c>
      <c r="N63" s="98"/>
      <c r="O63" s="98"/>
      <c r="P63" s="98"/>
      <c r="Q63" s="90">
        <f t="shared" si="0"/>
        <v>68787.959999999963</v>
      </c>
      <c r="R63" s="91">
        <f t="shared" si="1"/>
        <v>704.91260778859532</v>
      </c>
    </row>
    <row r="64" spans="1:18">
      <c r="A64" s="97">
        <v>6</v>
      </c>
      <c r="B64" s="98" t="s">
        <v>53</v>
      </c>
      <c r="C64" s="98" t="s">
        <v>182</v>
      </c>
      <c r="D64" s="98" t="s">
        <v>95</v>
      </c>
      <c r="E64" s="98" t="s">
        <v>247</v>
      </c>
      <c r="F64" s="98" t="s">
        <v>174</v>
      </c>
      <c r="G64" s="98" t="s">
        <v>253</v>
      </c>
      <c r="H64" s="99">
        <v>3240</v>
      </c>
      <c r="I64" s="97">
        <v>3</v>
      </c>
      <c r="J64" s="102">
        <f>บึงกาฬ!F58</f>
        <v>561608.6</v>
      </c>
      <c r="K64" s="102">
        <f>บึงกาฬ!AN58</f>
        <v>425369.91999999993</v>
      </c>
      <c r="L64" s="102">
        <f>บึงกาฬ!AO58</f>
        <v>1860054.6</v>
      </c>
      <c r="M64" s="102">
        <f>บึงกาฬ!AP58</f>
        <v>1337033.3799999999</v>
      </c>
      <c r="N64" s="98"/>
      <c r="O64" s="98"/>
      <c r="P64" s="98"/>
      <c r="Q64" s="90">
        <f t="shared" si="0"/>
        <v>523021.2200000002</v>
      </c>
      <c r="R64" s="91">
        <f t="shared" si="1"/>
        <v>574.09092592592594</v>
      </c>
    </row>
    <row r="65" spans="1:18" s="117" customFormat="1">
      <c r="A65" s="111">
        <v>7</v>
      </c>
      <c r="B65" s="112" t="s">
        <v>53</v>
      </c>
      <c r="C65" s="112" t="s">
        <v>182</v>
      </c>
      <c r="D65" s="112" t="s">
        <v>95</v>
      </c>
      <c r="E65" s="112" t="s">
        <v>247</v>
      </c>
      <c r="F65" s="112" t="s">
        <v>174</v>
      </c>
      <c r="G65" s="112" t="s">
        <v>254</v>
      </c>
      <c r="H65" s="113">
        <v>1140</v>
      </c>
      <c r="I65" s="111">
        <v>1</v>
      </c>
      <c r="J65" s="102">
        <f>บึงกาฬ!F59</f>
        <v>472053.34</v>
      </c>
      <c r="K65" s="102">
        <f>บึงกาฬ!AN59</f>
        <v>311188.93000000005</v>
      </c>
      <c r="L65" s="102">
        <f>บึงกาฬ!AO59</f>
        <v>1185486.17</v>
      </c>
      <c r="M65" s="102">
        <f>บึงกาฬ!AP59</f>
        <v>1008562.34</v>
      </c>
      <c r="N65" s="112"/>
      <c r="O65" s="112"/>
      <c r="P65" s="112"/>
      <c r="Q65" s="115">
        <f t="shared" si="0"/>
        <v>176923.82999999996</v>
      </c>
      <c r="R65" s="116">
        <f t="shared" si="1"/>
        <v>1039.9001491228069</v>
      </c>
    </row>
    <row r="66" spans="1:18" s="109" customFormat="1">
      <c r="A66" s="103">
        <v>6</v>
      </c>
      <c r="B66" s="104" t="s">
        <v>53</v>
      </c>
      <c r="C66" s="104"/>
      <c r="D66" s="104"/>
      <c r="E66" s="104" t="s">
        <v>71</v>
      </c>
      <c r="F66" s="104"/>
      <c r="G66" s="104" t="s">
        <v>255</v>
      </c>
      <c r="H66" s="110">
        <f>SUM(H59:H65)</f>
        <v>18736</v>
      </c>
      <c r="I66" s="103"/>
      <c r="J66" s="106">
        <f>SUM(J59:J65)</f>
        <v>4610492.04</v>
      </c>
      <c r="K66" s="106">
        <f>SUM(K59:K65)</f>
        <v>3470635.2900000005</v>
      </c>
      <c r="L66" s="106">
        <f>SUM(L59:L65)</f>
        <v>16110563.790000001</v>
      </c>
      <c r="M66" s="106">
        <f>SUM(M59:M65)</f>
        <v>14662277.349999998</v>
      </c>
      <c r="N66" s="104">
        <v>6</v>
      </c>
      <c r="O66" s="104">
        <v>6</v>
      </c>
      <c r="P66" s="104">
        <f>N66-O66</f>
        <v>0</v>
      </c>
      <c r="Q66" s="107">
        <f t="shared" si="0"/>
        <v>1448286.4400000032</v>
      </c>
      <c r="R66" s="108">
        <f>L66/H66</f>
        <v>859.87210663962435</v>
      </c>
    </row>
    <row r="67" spans="1:18">
      <c r="A67" s="97">
        <v>1</v>
      </c>
      <c r="B67" s="98" t="s">
        <v>53</v>
      </c>
      <c r="C67" s="98" t="s">
        <v>184</v>
      </c>
      <c r="D67" s="98" t="s">
        <v>74</v>
      </c>
      <c r="E67" s="98" t="s">
        <v>256</v>
      </c>
      <c r="F67" s="98" t="s">
        <v>204</v>
      </c>
      <c r="G67" s="98" t="s">
        <v>257</v>
      </c>
      <c r="H67" s="99"/>
      <c r="I67" s="97"/>
      <c r="J67" s="100"/>
      <c r="K67" s="101"/>
      <c r="L67" s="102"/>
      <c r="M67" s="102"/>
      <c r="N67" s="98"/>
      <c r="O67" s="98"/>
      <c r="P67" s="98"/>
    </row>
    <row r="68" spans="1:18">
      <c r="A68" s="97">
        <v>2</v>
      </c>
      <c r="B68" s="98" t="s">
        <v>53</v>
      </c>
      <c r="C68" s="98" t="s">
        <v>184</v>
      </c>
      <c r="D68" s="98" t="s">
        <v>74</v>
      </c>
      <c r="E68" s="98" t="s">
        <v>256</v>
      </c>
      <c r="F68" s="98" t="s">
        <v>174</v>
      </c>
      <c r="G68" s="98" t="s">
        <v>1410</v>
      </c>
      <c r="H68" s="99">
        <v>3670</v>
      </c>
      <c r="I68" s="97">
        <v>3</v>
      </c>
      <c r="J68" s="100">
        <f>บึงกาฬ!F60</f>
        <v>891994.64</v>
      </c>
      <c r="K68" s="101">
        <f>บึงกาฬ!AN60</f>
        <v>474907.45000000007</v>
      </c>
      <c r="L68" s="102">
        <f>บึงกาฬ!AO60</f>
        <v>2681268.8199999998</v>
      </c>
      <c r="M68" s="102">
        <f>บึงกาฬ!AP60</f>
        <v>2777182.18</v>
      </c>
      <c r="N68" s="98"/>
      <c r="O68" s="98"/>
      <c r="P68" s="98"/>
      <c r="Q68" s="90">
        <f t="shared" si="0"/>
        <v>-95913.360000000335</v>
      </c>
      <c r="R68" s="91">
        <f t="shared" si="1"/>
        <v>730.59095912806538</v>
      </c>
    </row>
    <row r="69" spans="1:18">
      <c r="A69" s="97">
        <v>3</v>
      </c>
      <c r="B69" s="98" t="s">
        <v>53</v>
      </c>
      <c r="C69" s="98" t="s">
        <v>184</v>
      </c>
      <c r="D69" s="98" t="s">
        <v>74</v>
      </c>
      <c r="E69" s="98" t="s">
        <v>256</v>
      </c>
      <c r="F69" s="98" t="s">
        <v>174</v>
      </c>
      <c r="G69" s="98" t="s">
        <v>259</v>
      </c>
      <c r="H69" s="99">
        <v>3487</v>
      </c>
      <c r="I69" s="97">
        <v>3</v>
      </c>
      <c r="J69" s="100">
        <f>บึงกาฬ!F61</f>
        <v>540218.38</v>
      </c>
      <c r="K69" s="101">
        <f>บึงกาฬ!AN61</f>
        <v>513138.43999999994</v>
      </c>
      <c r="L69" s="102">
        <f>บึงกาฬ!AO61</f>
        <v>4592251.67</v>
      </c>
      <c r="M69" s="102">
        <f>บึงกาฬ!AP61</f>
        <v>4673503.46</v>
      </c>
      <c r="N69" s="98"/>
      <c r="O69" s="98"/>
      <c r="P69" s="98"/>
      <c r="Q69" s="90">
        <f t="shared" si="0"/>
        <v>-81251.790000000037</v>
      </c>
      <c r="R69" s="91">
        <f t="shared" si="1"/>
        <v>1316.9634843705192</v>
      </c>
    </row>
    <row r="70" spans="1:18">
      <c r="A70" s="97">
        <v>4</v>
      </c>
      <c r="B70" s="98" t="s">
        <v>53</v>
      </c>
      <c r="C70" s="98" t="s">
        <v>184</v>
      </c>
      <c r="D70" s="98" t="s">
        <v>74</v>
      </c>
      <c r="E70" s="98" t="s">
        <v>256</v>
      </c>
      <c r="F70" s="98" t="s">
        <v>174</v>
      </c>
      <c r="G70" s="98" t="s">
        <v>260</v>
      </c>
      <c r="H70" s="99">
        <v>6286</v>
      </c>
      <c r="I70" s="97">
        <v>5</v>
      </c>
      <c r="J70" s="100">
        <f>บึงกาฬ!F62</f>
        <v>274727.15000000002</v>
      </c>
      <c r="K70" s="101">
        <f>บึงกาฬ!AN62</f>
        <v>108938.87</v>
      </c>
      <c r="L70" s="102">
        <f>บึงกาฬ!AO62</f>
        <v>5239934.38</v>
      </c>
      <c r="M70" s="102">
        <f>บึงกาฬ!AP62</f>
        <v>4960546.6900000004</v>
      </c>
      <c r="N70" s="98"/>
      <c r="O70" s="98"/>
      <c r="P70" s="98"/>
      <c r="Q70" s="90">
        <f t="shared" si="0"/>
        <v>279387.68999999948</v>
      </c>
      <c r="R70" s="91">
        <f t="shared" si="1"/>
        <v>833.58803372573971</v>
      </c>
    </row>
    <row r="71" spans="1:18">
      <c r="A71" s="97">
        <v>5</v>
      </c>
      <c r="B71" s="98" t="s">
        <v>53</v>
      </c>
      <c r="C71" s="98" t="s">
        <v>184</v>
      </c>
      <c r="D71" s="98" t="s">
        <v>74</v>
      </c>
      <c r="E71" s="98" t="s">
        <v>256</v>
      </c>
      <c r="F71" s="98" t="s">
        <v>174</v>
      </c>
      <c r="G71" s="98" t="s">
        <v>261</v>
      </c>
      <c r="H71" s="99">
        <v>3436</v>
      </c>
      <c r="I71" s="97">
        <v>3</v>
      </c>
      <c r="J71" s="100">
        <f>บึงกาฬ!F63</f>
        <v>610273.57999999996</v>
      </c>
      <c r="K71" s="101">
        <f>บึงกาฬ!AN63</f>
        <v>-18363.050000000047</v>
      </c>
      <c r="L71" s="102">
        <f>บึงกาฬ!AO63</f>
        <v>2602981.0699999998</v>
      </c>
      <c r="M71" s="102">
        <f>บึงกาฬ!AP63</f>
        <v>2530106.96</v>
      </c>
      <c r="N71" s="98"/>
      <c r="O71" s="98"/>
      <c r="P71" s="98"/>
      <c r="Q71" s="90">
        <f t="shared" ref="Q71:Q134" si="2">L71-M71</f>
        <v>72874.10999999987</v>
      </c>
      <c r="R71" s="91">
        <f t="shared" ref="R71:R134" si="3">L71/H71</f>
        <v>757.5614289871944</v>
      </c>
    </row>
    <row r="72" spans="1:18">
      <c r="A72" s="97">
        <v>6</v>
      </c>
      <c r="B72" s="98" t="s">
        <v>53</v>
      </c>
      <c r="C72" s="98" t="s">
        <v>184</v>
      </c>
      <c r="D72" s="98" t="s">
        <v>74</v>
      </c>
      <c r="E72" s="98" t="s">
        <v>256</v>
      </c>
      <c r="F72" s="98" t="s">
        <v>174</v>
      </c>
      <c r="G72" s="98" t="s">
        <v>262</v>
      </c>
      <c r="H72" s="99">
        <v>3629</v>
      </c>
      <c r="I72" s="97">
        <v>3</v>
      </c>
      <c r="J72" s="100">
        <f>บึงกาฬ!F64</f>
        <v>520600.88</v>
      </c>
      <c r="K72" s="101">
        <f>บึงกาฬ!AN64</f>
        <v>166347.39000000001</v>
      </c>
      <c r="L72" s="102">
        <f>บึงกาฬ!AO64</f>
        <v>3506205.41</v>
      </c>
      <c r="M72" s="102">
        <f>บึงกาฬ!AP64</f>
        <v>3285536.3900000006</v>
      </c>
      <c r="N72" s="98"/>
      <c r="O72" s="98"/>
      <c r="P72" s="98"/>
      <c r="Q72" s="90">
        <f t="shared" si="2"/>
        <v>220669.01999999955</v>
      </c>
      <c r="R72" s="91">
        <f t="shared" si="3"/>
        <v>966.16296775971341</v>
      </c>
    </row>
    <row r="73" spans="1:18">
      <c r="A73" s="97">
        <v>7</v>
      </c>
      <c r="B73" s="98" t="s">
        <v>53</v>
      </c>
      <c r="C73" s="98" t="s">
        <v>184</v>
      </c>
      <c r="D73" s="98" t="s">
        <v>74</v>
      </c>
      <c r="E73" s="98" t="s">
        <v>256</v>
      </c>
      <c r="F73" s="98" t="s">
        <v>174</v>
      </c>
      <c r="G73" s="98" t="s">
        <v>263</v>
      </c>
      <c r="H73" s="99">
        <v>4573</v>
      </c>
      <c r="I73" s="97">
        <v>4</v>
      </c>
      <c r="J73" s="100">
        <f>บึงกาฬ!F65</f>
        <v>744113.73</v>
      </c>
      <c r="K73" s="101">
        <f>บึงกาฬ!AN65</f>
        <v>576555.73</v>
      </c>
      <c r="L73" s="102">
        <f>บึงกาฬ!AO65</f>
        <v>3174490.77</v>
      </c>
      <c r="M73" s="102">
        <f>บึงกาฬ!AP65</f>
        <v>3074694.74</v>
      </c>
      <c r="N73" s="98"/>
      <c r="O73" s="98"/>
      <c r="P73" s="98"/>
      <c r="Q73" s="90">
        <f t="shared" si="2"/>
        <v>99796.029999999795</v>
      </c>
      <c r="R73" s="91">
        <f t="shared" si="3"/>
        <v>694.18123113929585</v>
      </c>
    </row>
    <row r="74" spans="1:18" s="109" customFormat="1">
      <c r="A74" s="103">
        <v>7</v>
      </c>
      <c r="B74" s="104" t="s">
        <v>53</v>
      </c>
      <c r="C74" s="104"/>
      <c r="D74" s="104"/>
      <c r="E74" s="104" t="s">
        <v>71</v>
      </c>
      <c r="F74" s="104"/>
      <c r="G74" s="104" t="s">
        <v>264</v>
      </c>
      <c r="H74" s="110">
        <f>SUM(H67:H73)</f>
        <v>25081</v>
      </c>
      <c r="I74" s="103"/>
      <c r="J74" s="106">
        <f>SUM(J67:J73)</f>
        <v>3581928.36</v>
      </c>
      <c r="K74" s="106">
        <f>SUM(K67:K73)</f>
        <v>1821524.83</v>
      </c>
      <c r="L74" s="106">
        <f>SUM(L67:L73)</f>
        <v>21797132.120000001</v>
      </c>
      <c r="M74" s="106">
        <f>SUM(M67:M73)</f>
        <v>21301570.420000002</v>
      </c>
      <c r="N74" s="104">
        <v>6</v>
      </c>
      <c r="O74" s="104">
        <v>6</v>
      </c>
      <c r="P74" s="104">
        <f>N74-O74</f>
        <v>0</v>
      </c>
      <c r="Q74" s="107">
        <f>L74-M74</f>
        <v>495561.69999999925</v>
      </c>
      <c r="R74" s="108">
        <f>L74/H74</f>
        <v>869.06949962122724</v>
      </c>
    </row>
    <row r="75" spans="1:18">
      <c r="A75" s="97">
        <v>1</v>
      </c>
      <c r="B75" s="98" t="s">
        <v>53</v>
      </c>
      <c r="C75" s="98" t="s">
        <v>186</v>
      </c>
      <c r="D75" s="98" t="s">
        <v>109</v>
      </c>
      <c r="E75" s="98" t="s">
        <v>265</v>
      </c>
      <c r="F75" s="98" t="s">
        <v>204</v>
      </c>
      <c r="G75" s="98" t="s">
        <v>266</v>
      </c>
      <c r="H75" s="99"/>
      <c r="I75" s="97"/>
      <c r="J75" s="100"/>
      <c r="K75" s="101"/>
      <c r="L75" s="102"/>
      <c r="M75" s="102"/>
      <c r="N75" s="98"/>
      <c r="O75" s="98"/>
      <c r="P75" s="98"/>
    </row>
    <row r="76" spans="1:18">
      <c r="A76" s="97">
        <v>2</v>
      </c>
      <c r="B76" s="98" t="s">
        <v>53</v>
      </c>
      <c r="C76" s="98" t="s">
        <v>186</v>
      </c>
      <c r="D76" s="98" t="s">
        <v>109</v>
      </c>
      <c r="E76" s="98" t="s">
        <v>265</v>
      </c>
      <c r="F76" s="98" t="s">
        <v>174</v>
      </c>
      <c r="G76" s="98" t="s">
        <v>267</v>
      </c>
      <c r="H76" s="99">
        <v>5752</v>
      </c>
      <c r="I76" s="97">
        <v>4</v>
      </c>
      <c r="J76" s="100">
        <f>บึงกาฬ!F66</f>
        <v>579325.38</v>
      </c>
      <c r="K76" s="101">
        <f>บึงกาฬ!AN66</f>
        <v>524441.17000000004</v>
      </c>
      <c r="L76" s="101">
        <f>บึงกาฬ!AO66</f>
        <v>2239854.27</v>
      </c>
      <c r="M76" s="101">
        <f>บึงกาฬ!AP66</f>
        <v>2555246.7400000002</v>
      </c>
      <c r="N76" s="98"/>
      <c r="O76" s="98"/>
      <c r="P76" s="98"/>
      <c r="Q76" s="90">
        <f t="shared" si="2"/>
        <v>-315392.4700000002</v>
      </c>
      <c r="R76" s="91">
        <f t="shared" si="3"/>
        <v>389.40442802503475</v>
      </c>
    </row>
    <row r="77" spans="1:18">
      <c r="A77" s="97">
        <v>3</v>
      </c>
      <c r="B77" s="98" t="s">
        <v>53</v>
      </c>
      <c r="C77" s="98" t="s">
        <v>186</v>
      </c>
      <c r="D77" s="98" t="s">
        <v>109</v>
      </c>
      <c r="E77" s="98" t="s">
        <v>265</v>
      </c>
      <c r="F77" s="98" t="s">
        <v>174</v>
      </c>
      <c r="G77" s="98" t="s">
        <v>268</v>
      </c>
      <c r="H77" s="99">
        <v>4383</v>
      </c>
      <c r="I77" s="97">
        <v>3</v>
      </c>
      <c r="J77" s="100">
        <f>บึงกาฬ!F67</f>
        <v>740882.05</v>
      </c>
      <c r="K77" s="101">
        <f>บึงกาฬ!AN67</f>
        <v>643048.41999999993</v>
      </c>
      <c r="L77" s="101">
        <f>บึงกาฬ!AO67</f>
        <v>1571409.17</v>
      </c>
      <c r="M77" s="101">
        <f>บึงกาฬ!AP67</f>
        <v>1511048.4000000001</v>
      </c>
      <c r="N77" s="98"/>
      <c r="O77" s="98"/>
      <c r="P77" s="98"/>
      <c r="Q77" s="90">
        <f t="shared" si="2"/>
        <v>60360.769999999786</v>
      </c>
      <c r="R77" s="91">
        <f t="shared" si="3"/>
        <v>358.52365274925847</v>
      </c>
    </row>
    <row r="78" spans="1:18">
      <c r="A78" s="97">
        <v>4</v>
      </c>
      <c r="B78" s="98" t="s">
        <v>53</v>
      </c>
      <c r="C78" s="98" t="s">
        <v>186</v>
      </c>
      <c r="D78" s="98" t="s">
        <v>109</v>
      </c>
      <c r="E78" s="98" t="s">
        <v>265</v>
      </c>
      <c r="F78" s="98" t="s">
        <v>174</v>
      </c>
      <c r="G78" s="98" t="s">
        <v>269</v>
      </c>
      <c r="H78" s="99">
        <v>1973</v>
      </c>
      <c r="I78" s="97">
        <v>2</v>
      </c>
      <c r="J78" s="100">
        <f>บึงกาฬ!F68</f>
        <v>241040.03</v>
      </c>
      <c r="K78" s="101">
        <f>บึงกาฬ!AN68</f>
        <v>206199.61000000002</v>
      </c>
      <c r="L78" s="101">
        <f>บึงกาฬ!AO68</f>
        <v>1287194.3799999999</v>
      </c>
      <c r="M78" s="101">
        <f>บึงกาฬ!AP68</f>
        <v>1230904.1599999999</v>
      </c>
      <c r="N78" s="98"/>
      <c r="O78" s="98"/>
      <c r="P78" s="98"/>
      <c r="Q78" s="90">
        <f t="shared" si="2"/>
        <v>56290.219999999972</v>
      </c>
      <c r="R78" s="91">
        <f t="shared" si="3"/>
        <v>652.40465281297509</v>
      </c>
    </row>
    <row r="79" spans="1:18">
      <c r="A79" s="97">
        <v>5</v>
      </c>
      <c r="B79" s="98" t="s">
        <v>53</v>
      </c>
      <c r="C79" s="98" t="s">
        <v>186</v>
      </c>
      <c r="D79" s="98" t="s">
        <v>109</v>
      </c>
      <c r="E79" s="98" t="s">
        <v>265</v>
      </c>
      <c r="F79" s="98" t="s">
        <v>174</v>
      </c>
      <c r="G79" s="98" t="s">
        <v>270</v>
      </c>
      <c r="H79" s="99">
        <v>5007</v>
      </c>
      <c r="I79" s="97">
        <v>4</v>
      </c>
      <c r="J79" s="100">
        <f>บึงกาฬ!F69</f>
        <v>272882.28999999998</v>
      </c>
      <c r="K79" s="101">
        <f>บึงกาฬ!AN69</f>
        <v>198059.3</v>
      </c>
      <c r="L79" s="101">
        <f>บึงกาฬ!AO69</f>
        <v>2187060.91</v>
      </c>
      <c r="M79" s="101">
        <f>บึงกาฬ!AP69</f>
        <v>2013568.2000000002</v>
      </c>
      <c r="N79" s="98"/>
      <c r="O79" s="98"/>
      <c r="P79" s="98"/>
      <c r="Q79" s="90">
        <f t="shared" si="2"/>
        <v>173492.70999999996</v>
      </c>
      <c r="R79" s="91">
        <f t="shared" si="3"/>
        <v>436.80066107449574</v>
      </c>
    </row>
    <row r="80" spans="1:18">
      <c r="A80" s="97">
        <v>6</v>
      </c>
      <c r="B80" s="98" t="s">
        <v>53</v>
      </c>
      <c r="C80" s="98" t="s">
        <v>186</v>
      </c>
      <c r="D80" s="98" t="s">
        <v>109</v>
      </c>
      <c r="E80" s="98" t="s">
        <v>265</v>
      </c>
      <c r="F80" s="98" t="s">
        <v>174</v>
      </c>
      <c r="G80" s="98" t="s">
        <v>271</v>
      </c>
      <c r="H80" s="99">
        <v>5318</v>
      </c>
      <c r="I80" s="97">
        <v>4</v>
      </c>
      <c r="J80" s="100">
        <f>บึงกาฬ!F70</f>
        <v>764880.36</v>
      </c>
      <c r="K80" s="101">
        <f>บึงกาฬ!AN70</f>
        <v>513548.49999999988</v>
      </c>
      <c r="L80" s="101">
        <f>บึงกาฬ!AO70</f>
        <v>2199682.0299999998</v>
      </c>
      <c r="M80" s="101">
        <f>บึงกาฬ!AP70</f>
        <v>2172612.7599999998</v>
      </c>
      <c r="N80" s="98"/>
      <c r="O80" s="98"/>
      <c r="P80" s="98"/>
      <c r="Q80" s="90">
        <f t="shared" si="2"/>
        <v>27069.270000000019</v>
      </c>
      <c r="R80" s="91">
        <f t="shared" si="3"/>
        <v>413.62956562617524</v>
      </c>
    </row>
    <row r="81" spans="1:18" s="109" customFormat="1">
      <c r="A81" s="103">
        <v>8</v>
      </c>
      <c r="B81" s="104" t="s">
        <v>53</v>
      </c>
      <c r="C81" s="104"/>
      <c r="D81" s="104"/>
      <c r="E81" s="104" t="s">
        <v>71</v>
      </c>
      <c r="F81" s="104"/>
      <c r="G81" s="104" t="s">
        <v>272</v>
      </c>
      <c r="H81" s="110">
        <f>SUM(H75:H80)</f>
        <v>22433</v>
      </c>
      <c r="I81" s="103"/>
      <c r="J81" s="106">
        <f>SUM(J75:J80)</f>
        <v>2599010.1100000003</v>
      </c>
      <c r="K81" s="106">
        <f>SUM(K75:K80)</f>
        <v>2085297</v>
      </c>
      <c r="L81" s="106">
        <f>SUM(L75:L80)</f>
        <v>9485200.7599999998</v>
      </c>
      <c r="M81" s="106">
        <f>SUM(M75:M80)</f>
        <v>9483380.2600000016</v>
      </c>
      <c r="N81" s="104">
        <v>5</v>
      </c>
      <c r="O81" s="104">
        <v>5</v>
      </c>
      <c r="P81" s="104">
        <f>N81-O81</f>
        <v>0</v>
      </c>
      <c r="Q81" s="107">
        <f t="shared" si="2"/>
        <v>1820.4999999981374</v>
      </c>
      <c r="R81" s="108">
        <f t="shared" si="3"/>
        <v>422.8235528016761</v>
      </c>
    </row>
    <row r="82" spans="1:18" s="109" customFormat="1" ht="25.2" thickBot="1">
      <c r="A82" s="118"/>
      <c r="B82" s="119" t="s">
        <v>53</v>
      </c>
      <c r="C82" s="119" t="s">
        <v>53</v>
      </c>
      <c r="D82" s="119" t="s">
        <v>53</v>
      </c>
      <c r="E82" s="119" t="s">
        <v>53</v>
      </c>
      <c r="F82" s="119"/>
      <c r="G82" s="119" t="s">
        <v>273</v>
      </c>
      <c r="H82" s="120">
        <f>H20+H34+H47+H52+H58+H66+H74+H81</f>
        <v>250017</v>
      </c>
      <c r="I82" s="118"/>
      <c r="J82" s="121">
        <f t="shared" ref="J82:O82" si="4">J20+J34+J47+J52+J58+J66+J74+J81</f>
        <v>35159412.579999998</v>
      </c>
      <c r="K82" s="122">
        <f t="shared" si="4"/>
        <v>26914017.990000002</v>
      </c>
      <c r="L82" s="121">
        <f t="shared" si="4"/>
        <v>185207825.44000003</v>
      </c>
      <c r="M82" s="121">
        <f t="shared" si="4"/>
        <v>189743932.47999996</v>
      </c>
      <c r="N82" s="119">
        <f t="shared" si="4"/>
        <v>61</v>
      </c>
      <c r="O82" s="119">
        <f t="shared" si="4"/>
        <v>61</v>
      </c>
      <c r="P82" s="119">
        <f>N82-O82</f>
        <v>0</v>
      </c>
      <c r="Q82" s="107">
        <f t="shared" si="2"/>
        <v>-4536107.0399999321</v>
      </c>
      <c r="R82" s="108">
        <f t="shared" si="3"/>
        <v>740.78092865685142</v>
      </c>
    </row>
    <row r="83" spans="1:18" s="109" customFormat="1" ht="25.8" thickTop="1" thickBot="1">
      <c r="A83" s="123"/>
      <c r="B83" s="124"/>
      <c r="C83" s="124"/>
      <c r="D83" s="124"/>
      <c r="E83" s="381" t="s">
        <v>274</v>
      </c>
      <c r="F83" s="382"/>
      <c r="G83" s="383"/>
      <c r="H83" s="125"/>
      <c r="I83" s="123"/>
      <c r="J83" s="126">
        <f>J82/O82</f>
        <v>576383.81278688519</v>
      </c>
      <c r="K83" s="127">
        <f>K82/O82</f>
        <v>441213.40967213118</v>
      </c>
      <c r="L83" s="126">
        <f>L82/O82</f>
        <v>3036193.8596721315</v>
      </c>
      <c r="M83" s="126">
        <f>M82/O82</f>
        <v>3110556.2701639337</v>
      </c>
      <c r="N83" s="124"/>
      <c r="O83" s="124"/>
      <c r="P83" s="124"/>
      <c r="Q83" s="90"/>
      <c r="R83" s="91"/>
    </row>
    <row r="84" spans="1:18" ht="25.2" thickTop="1">
      <c r="A84" s="128">
        <v>1</v>
      </c>
      <c r="B84" s="129" t="s">
        <v>57</v>
      </c>
      <c r="C84" s="129" t="s">
        <v>275</v>
      </c>
      <c r="D84" s="129" t="s">
        <v>276</v>
      </c>
      <c r="E84" s="129" t="s">
        <v>0</v>
      </c>
      <c r="F84" s="129" t="s">
        <v>171</v>
      </c>
      <c r="G84" s="129" t="s">
        <v>277</v>
      </c>
      <c r="H84" s="130"/>
      <c r="I84" s="128"/>
      <c r="J84" s="131"/>
      <c r="K84" s="132"/>
      <c r="L84" s="133"/>
      <c r="M84" s="133"/>
      <c r="N84" s="129"/>
      <c r="O84" s="129"/>
      <c r="P84" s="129"/>
    </row>
    <row r="85" spans="1:18">
      <c r="A85" s="97">
        <v>2</v>
      </c>
      <c r="B85" s="98" t="s">
        <v>57</v>
      </c>
      <c r="C85" s="98" t="s">
        <v>275</v>
      </c>
      <c r="D85" s="98" t="s">
        <v>276</v>
      </c>
      <c r="E85" s="98" t="s">
        <v>0</v>
      </c>
      <c r="F85" s="98" t="s">
        <v>174</v>
      </c>
      <c r="G85" s="98" t="s">
        <v>596</v>
      </c>
      <c r="H85" s="99">
        <v>4951</v>
      </c>
      <c r="I85" s="97">
        <v>4</v>
      </c>
      <c r="J85" s="100">
        <f>หนองบัวลำภู!F4</f>
        <v>740882.14</v>
      </c>
      <c r="K85" s="230">
        <f>หนองบัวลำภู!AF4</f>
        <v>744054.09</v>
      </c>
      <c r="L85" s="102">
        <f>หนองบัวลำภู!AG4</f>
        <v>3447170.81</v>
      </c>
      <c r="M85" s="102">
        <f>หนองบัวลำภู!AH4</f>
        <v>4484728.8</v>
      </c>
      <c r="N85" s="98"/>
      <c r="O85" s="98"/>
      <c r="P85" s="98"/>
      <c r="Q85" s="90">
        <f t="shared" si="2"/>
        <v>-1037557.9899999998</v>
      </c>
      <c r="R85" s="91">
        <f t="shared" si="3"/>
        <v>696.2574853564937</v>
      </c>
    </row>
    <row r="86" spans="1:18">
      <c r="A86" s="97">
        <v>3</v>
      </c>
      <c r="B86" s="98" t="s">
        <v>57</v>
      </c>
      <c r="C86" s="98" t="s">
        <v>275</v>
      </c>
      <c r="D86" s="98" t="s">
        <v>276</v>
      </c>
      <c r="E86" s="98" t="s">
        <v>0</v>
      </c>
      <c r="F86" s="98" t="s">
        <v>174</v>
      </c>
      <c r="G86" s="98" t="s">
        <v>597</v>
      </c>
      <c r="H86" s="99">
        <v>4392</v>
      </c>
      <c r="I86" s="97">
        <v>3</v>
      </c>
      <c r="J86" s="100">
        <f>หนองบัวลำภู!F5</f>
        <v>843111.56</v>
      </c>
      <c r="K86" s="230">
        <f>หนองบัวลำภู!AF5</f>
        <v>911180.90000000014</v>
      </c>
      <c r="L86" s="102">
        <f>หนองบัวลำภู!AG5</f>
        <v>3018935.3600000003</v>
      </c>
      <c r="M86" s="102">
        <f>หนองบัวลำภู!AH5</f>
        <v>15930376</v>
      </c>
      <c r="N86" s="98"/>
      <c r="O86" s="98"/>
      <c r="P86" s="98"/>
      <c r="Q86" s="90">
        <f t="shared" si="2"/>
        <v>-12911440.640000001</v>
      </c>
      <c r="R86" s="91">
        <f t="shared" si="3"/>
        <v>687.37143897996361</v>
      </c>
    </row>
    <row r="87" spans="1:18">
      <c r="A87" s="97">
        <v>4</v>
      </c>
      <c r="B87" s="98" t="s">
        <v>57</v>
      </c>
      <c r="C87" s="98" t="s">
        <v>275</v>
      </c>
      <c r="D87" s="98" t="s">
        <v>276</v>
      </c>
      <c r="E87" s="98" t="s">
        <v>0</v>
      </c>
      <c r="F87" s="98" t="s">
        <v>174</v>
      </c>
      <c r="G87" s="98" t="s">
        <v>598</v>
      </c>
      <c r="H87" s="99">
        <v>5135</v>
      </c>
      <c r="I87" s="97">
        <v>4</v>
      </c>
      <c r="J87" s="100">
        <f>หนองบัวลำภู!F6</f>
        <v>704863.41</v>
      </c>
      <c r="K87" s="230">
        <f>หนองบัวลำภู!AF6</f>
        <v>744019.05</v>
      </c>
      <c r="L87" s="102">
        <f>หนองบัวลำภู!AG6</f>
        <v>4333118.07</v>
      </c>
      <c r="M87" s="102">
        <f>หนองบัวลำภู!AH6</f>
        <v>4557685.25</v>
      </c>
      <c r="N87" s="98"/>
      <c r="O87" s="98"/>
      <c r="P87" s="98"/>
      <c r="Q87" s="90">
        <f t="shared" si="2"/>
        <v>-224567.1799999997</v>
      </c>
      <c r="R87" s="91">
        <f t="shared" si="3"/>
        <v>843.83993573515102</v>
      </c>
    </row>
    <row r="88" spans="1:18">
      <c r="A88" s="97">
        <v>5</v>
      </c>
      <c r="B88" s="98" t="s">
        <v>57</v>
      </c>
      <c r="C88" s="98" t="s">
        <v>275</v>
      </c>
      <c r="D88" s="98" t="s">
        <v>276</v>
      </c>
      <c r="E88" s="98" t="s">
        <v>0</v>
      </c>
      <c r="F88" s="98" t="s">
        <v>174</v>
      </c>
      <c r="G88" s="98" t="s">
        <v>599</v>
      </c>
      <c r="H88" s="99">
        <v>7670</v>
      </c>
      <c r="I88" s="97">
        <v>5</v>
      </c>
      <c r="J88" s="100">
        <f>หนองบัวลำภู!F7</f>
        <v>897168.99</v>
      </c>
      <c r="K88" s="230">
        <f>หนองบัวลำภู!AF7</f>
        <v>925463.86</v>
      </c>
      <c r="L88" s="102">
        <f>หนองบัวลำภู!AG7</f>
        <v>6129550.5800000001</v>
      </c>
      <c r="M88" s="102">
        <f>หนองบัวลำภู!AH7</f>
        <v>6548223.04</v>
      </c>
      <c r="N88" s="98"/>
      <c r="O88" s="98"/>
      <c r="P88" s="98"/>
      <c r="Q88" s="90">
        <f t="shared" si="2"/>
        <v>-418672.45999999996</v>
      </c>
      <c r="R88" s="91">
        <f t="shared" si="3"/>
        <v>799.1591368970013</v>
      </c>
    </row>
    <row r="89" spans="1:18">
      <c r="A89" s="97">
        <v>6</v>
      </c>
      <c r="B89" s="98" t="s">
        <v>57</v>
      </c>
      <c r="C89" s="98" t="s">
        <v>275</v>
      </c>
      <c r="D89" s="98" t="s">
        <v>276</v>
      </c>
      <c r="E89" s="98" t="s">
        <v>0</v>
      </c>
      <c r="F89" s="98" t="s">
        <v>174</v>
      </c>
      <c r="G89" s="98" t="s">
        <v>600</v>
      </c>
      <c r="H89" s="99">
        <v>5043</v>
      </c>
      <c r="I89" s="97">
        <v>4</v>
      </c>
      <c r="J89" s="100">
        <f>หนองบัวลำภู!F8</f>
        <v>1011332.04</v>
      </c>
      <c r="K89" s="230">
        <f>หนองบัวลำภู!AF8</f>
        <v>1028308.1900000002</v>
      </c>
      <c r="L89" s="102">
        <f>หนองบัวลำภู!AG8</f>
        <v>3922856.6799999997</v>
      </c>
      <c r="M89" s="102">
        <f>หนองบัวลำภู!AH8</f>
        <v>4065228.33</v>
      </c>
      <c r="N89" s="98"/>
      <c r="O89" s="98"/>
      <c r="P89" s="98"/>
      <c r="Q89" s="90">
        <f t="shared" si="2"/>
        <v>-142371.65000000037</v>
      </c>
      <c r="R89" s="91">
        <f t="shared" si="3"/>
        <v>777.8815546301804</v>
      </c>
    </row>
    <row r="90" spans="1:18">
      <c r="A90" s="97">
        <v>7</v>
      </c>
      <c r="B90" s="98" t="s">
        <v>57</v>
      </c>
      <c r="C90" s="98" t="s">
        <v>275</v>
      </c>
      <c r="D90" s="98" t="s">
        <v>276</v>
      </c>
      <c r="E90" s="98" t="s">
        <v>0</v>
      </c>
      <c r="F90" s="98" t="s">
        <v>174</v>
      </c>
      <c r="G90" s="98" t="s">
        <v>601</v>
      </c>
      <c r="H90" s="99">
        <v>1849</v>
      </c>
      <c r="I90" s="97">
        <v>2</v>
      </c>
      <c r="J90" s="100">
        <f>หนองบัวลำภู!F9</f>
        <v>474254.27</v>
      </c>
      <c r="K90" s="230">
        <f>หนองบัวลำภู!AF9</f>
        <v>514134.66000000009</v>
      </c>
      <c r="L90" s="102">
        <f>หนองบัวลำภู!AG9</f>
        <v>2129205.2000000002</v>
      </c>
      <c r="M90" s="102">
        <f>หนองบัวลำภู!AH9</f>
        <v>2226719.46</v>
      </c>
      <c r="N90" s="98"/>
      <c r="O90" s="98"/>
      <c r="P90" s="98"/>
      <c r="Q90" s="90">
        <f t="shared" si="2"/>
        <v>-97514.259999999776</v>
      </c>
      <c r="R90" s="91">
        <f t="shared" si="3"/>
        <v>1151.5441860465116</v>
      </c>
    </row>
    <row r="91" spans="1:18">
      <c r="A91" s="97">
        <v>8</v>
      </c>
      <c r="B91" s="98" t="s">
        <v>57</v>
      </c>
      <c r="C91" s="98" t="s">
        <v>275</v>
      </c>
      <c r="D91" s="98" t="s">
        <v>276</v>
      </c>
      <c r="E91" s="98" t="s">
        <v>0</v>
      </c>
      <c r="F91" s="98" t="s">
        <v>174</v>
      </c>
      <c r="G91" s="98" t="s">
        <v>602</v>
      </c>
      <c r="H91" s="99">
        <v>7078</v>
      </c>
      <c r="I91" s="97">
        <v>5</v>
      </c>
      <c r="J91" s="100">
        <f>หนองบัวลำภู!F10</f>
        <v>847053.18</v>
      </c>
      <c r="K91" s="101">
        <f>หนองบัวลำภู!AF10</f>
        <v>1017163.05</v>
      </c>
      <c r="L91" s="102">
        <f>หนองบัวลำภู!AG10</f>
        <v>4619286.8100000005</v>
      </c>
      <c r="M91" s="102">
        <f>หนองบัวลำภู!AH10</f>
        <v>4768459.24</v>
      </c>
      <c r="N91" s="98"/>
      <c r="O91" s="98"/>
      <c r="P91" s="98"/>
      <c r="Q91" s="90">
        <f t="shared" si="2"/>
        <v>-149172.4299999997</v>
      </c>
      <c r="R91" s="91">
        <f t="shared" si="3"/>
        <v>652.62599745690875</v>
      </c>
    </row>
    <row r="92" spans="1:18">
      <c r="A92" s="97">
        <v>9</v>
      </c>
      <c r="B92" s="98" t="s">
        <v>57</v>
      </c>
      <c r="C92" s="98" t="s">
        <v>275</v>
      </c>
      <c r="D92" s="98" t="s">
        <v>276</v>
      </c>
      <c r="E92" s="98" t="s">
        <v>0</v>
      </c>
      <c r="F92" s="98" t="s">
        <v>174</v>
      </c>
      <c r="G92" s="98" t="s">
        <v>603</v>
      </c>
      <c r="H92" s="99">
        <v>2787</v>
      </c>
      <c r="I92" s="97">
        <v>2</v>
      </c>
      <c r="J92" s="100">
        <f>หนองบัวลำภู!F11</f>
        <v>625489.59</v>
      </c>
      <c r="K92" s="230">
        <f>หนองบัวลำภู!AF11</f>
        <v>665111.32999999996</v>
      </c>
      <c r="L92" s="102">
        <f>หนองบัวลำภู!AG11</f>
        <v>2579814.4900000002</v>
      </c>
      <c r="M92" s="102">
        <f>หนองบัวลำภู!AH11</f>
        <v>2911713.6100000003</v>
      </c>
      <c r="N92" s="98"/>
      <c r="O92" s="98"/>
      <c r="P92" s="98"/>
      <c r="Q92" s="90">
        <f t="shared" si="2"/>
        <v>-331899.12000000011</v>
      </c>
      <c r="R92" s="91">
        <f t="shared" si="3"/>
        <v>925.66002511661293</v>
      </c>
    </row>
    <row r="93" spans="1:18">
      <c r="A93" s="97">
        <v>10</v>
      </c>
      <c r="B93" s="98" t="s">
        <v>57</v>
      </c>
      <c r="C93" s="98" t="s">
        <v>275</v>
      </c>
      <c r="D93" s="98" t="s">
        <v>276</v>
      </c>
      <c r="E93" s="98" t="s">
        <v>0</v>
      </c>
      <c r="F93" s="98" t="s">
        <v>174</v>
      </c>
      <c r="G93" s="98" t="s">
        <v>604</v>
      </c>
      <c r="H93" s="99">
        <v>4346</v>
      </c>
      <c r="I93" s="97">
        <v>3</v>
      </c>
      <c r="J93" s="100">
        <f>หนองบัวลำภู!F12</f>
        <v>937563.4</v>
      </c>
      <c r="K93" s="101">
        <f>หนองบัวลำภู!AF12</f>
        <v>1132990.52</v>
      </c>
      <c r="L93" s="102">
        <f>หนองบัวลำภู!AG12</f>
        <v>3619097.88</v>
      </c>
      <c r="M93" s="102">
        <f>หนองบัวลำภู!AH12</f>
        <v>3797149.67</v>
      </c>
      <c r="N93" s="98"/>
      <c r="O93" s="98"/>
      <c r="P93" s="98"/>
      <c r="Q93" s="90">
        <f t="shared" si="2"/>
        <v>-178051.79000000004</v>
      </c>
      <c r="R93" s="91">
        <f t="shared" si="3"/>
        <v>832.74226415094336</v>
      </c>
    </row>
    <row r="94" spans="1:18">
      <c r="A94" s="97">
        <v>11</v>
      </c>
      <c r="B94" s="98" t="s">
        <v>57</v>
      </c>
      <c r="C94" s="98" t="s">
        <v>275</v>
      </c>
      <c r="D94" s="98" t="s">
        <v>276</v>
      </c>
      <c r="E94" s="98" t="s">
        <v>0</v>
      </c>
      <c r="F94" s="98" t="s">
        <v>174</v>
      </c>
      <c r="G94" s="98" t="s">
        <v>605</v>
      </c>
      <c r="H94" s="99">
        <v>2971</v>
      </c>
      <c r="I94" s="97">
        <v>2</v>
      </c>
      <c r="J94" s="100">
        <f>หนองบัวลำภู!F13</f>
        <v>275421.3</v>
      </c>
      <c r="K94" s="101">
        <f>หนองบัวลำภู!AF13</f>
        <v>199797.69</v>
      </c>
      <c r="L94" s="102">
        <f>หนองบัวลำภู!AG13</f>
        <v>1520109.5699999998</v>
      </c>
      <c r="M94" s="102">
        <f>หนองบัวลำภู!AH13</f>
        <v>1710443.21</v>
      </c>
      <c r="N94" s="98"/>
      <c r="O94" s="98"/>
      <c r="P94" s="98"/>
      <c r="Q94" s="90">
        <f t="shared" si="2"/>
        <v>-190333.64000000013</v>
      </c>
      <c r="R94" s="91">
        <f t="shared" si="3"/>
        <v>511.64913160551998</v>
      </c>
    </row>
    <row r="95" spans="1:18">
      <c r="A95" s="97">
        <v>12</v>
      </c>
      <c r="B95" s="98" t="s">
        <v>57</v>
      </c>
      <c r="C95" s="98" t="s">
        <v>275</v>
      </c>
      <c r="D95" s="98" t="s">
        <v>276</v>
      </c>
      <c r="E95" s="98" t="s">
        <v>0</v>
      </c>
      <c r="F95" s="98" t="s">
        <v>174</v>
      </c>
      <c r="G95" s="98" t="s">
        <v>606</v>
      </c>
      <c r="H95" s="99">
        <v>2720</v>
      </c>
      <c r="I95" s="97">
        <v>2</v>
      </c>
      <c r="J95" s="100">
        <f>หนองบัวลำภู!F14</f>
        <v>414715.37</v>
      </c>
      <c r="K95" s="101">
        <f>หนองบัวลำภู!AF14</f>
        <v>424241.91</v>
      </c>
      <c r="L95" s="102">
        <f>หนองบัวลำภู!AG14</f>
        <v>2608767.39</v>
      </c>
      <c r="M95" s="102">
        <f>หนองบัวลำภู!AH14</f>
        <v>3096640.9099999997</v>
      </c>
      <c r="N95" s="98"/>
      <c r="O95" s="98"/>
      <c r="P95" s="98"/>
      <c r="Q95" s="90">
        <f t="shared" si="2"/>
        <v>-487873.51999999955</v>
      </c>
      <c r="R95" s="91">
        <f t="shared" si="3"/>
        <v>959.10565808823537</v>
      </c>
    </row>
    <row r="96" spans="1:18">
      <c r="A96" s="97">
        <v>13</v>
      </c>
      <c r="B96" s="98" t="s">
        <v>57</v>
      </c>
      <c r="C96" s="98" t="s">
        <v>275</v>
      </c>
      <c r="D96" s="98" t="s">
        <v>276</v>
      </c>
      <c r="E96" s="98" t="s">
        <v>0</v>
      </c>
      <c r="F96" s="98" t="s">
        <v>174</v>
      </c>
      <c r="G96" s="98" t="s">
        <v>607</v>
      </c>
      <c r="H96" s="99">
        <v>4608</v>
      </c>
      <c r="I96" s="97">
        <v>4</v>
      </c>
      <c r="J96" s="100">
        <f>หนองบัวลำภู!F15</f>
        <v>989688.18</v>
      </c>
      <c r="K96" s="230">
        <f>หนองบัวลำภู!AF15</f>
        <v>1015957.4</v>
      </c>
      <c r="L96" s="102">
        <f>หนองบัวลำภู!AG15</f>
        <v>3442595.77</v>
      </c>
      <c r="M96" s="102">
        <f>หนองบัวลำภู!AH15</f>
        <v>3544106.9</v>
      </c>
      <c r="N96" s="98"/>
      <c r="O96" s="98"/>
      <c r="P96" s="98"/>
      <c r="Q96" s="90">
        <f t="shared" si="2"/>
        <v>-101511.12999999989</v>
      </c>
      <c r="R96" s="91">
        <f t="shared" si="3"/>
        <v>747.09109592013886</v>
      </c>
    </row>
    <row r="97" spans="1:18">
      <c r="A97" s="97">
        <v>14</v>
      </c>
      <c r="B97" s="98" t="s">
        <v>57</v>
      </c>
      <c r="C97" s="98" t="s">
        <v>275</v>
      </c>
      <c r="D97" s="98" t="s">
        <v>276</v>
      </c>
      <c r="E97" s="98" t="s">
        <v>0</v>
      </c>
      <c r="F97" s="98" t="s">
        <v>174</v>
      </c>
      <c r="G97" s="98" t="s">
        <v>608</v>
      </c>
      <c r="H97" s="99">
        <v>4866</v>
      </c>
      <c r="I97" s="97">
        <v>4</v>
      </c>
      <c r="J97" s="100">
        <f>หนองบัวลำภู!F16</f>
        <v>889438.21</v>
      </c>
      <c r="K97" s="101">
        <f>หนองบัวลำภู!AF16</f>
        <v>965582.98</v>
      </c>
      <c r="L97" s="102">
        <f>หนองบัวลำภู!AG16</f>
        <v>4320820.0600000005</v>
      </c>
      <c r="M97" s="102">
        <f>หนองบัวลำภู!AH16</f>
        <v>4177682.93</v>
      </c>
      <c r="N97" s="98"/>
      <c r="O97" s="98"/>
      <c r="P97" s="98"/>
      <c r="Q97" s="90">
        <f t="shared" si="2"/>
        <v>143137.13000000035</v>
      </c>
      <c r="R97" s="91">
        <f t="shared" si="3"/>
        <v>887.96137690094542</v>
      </c>
    </row>
    <row r="98" spans="1:18">
      <c r="A98" s="97">
        <v>15</v>
      </c>
      <c r="B98" s="98" t="s">
        <v>57</v>
      </c>
      <c r="C98" s="98" t="s">
        <v>275</v>
      </c>
      <c r="D98" s="98" t="s">
        <v>276</v>
      </c>
      <c r="E98" s="98" t="s">
        <v>0</v>
      </c>
      <c r="F98" s="98" t="s">
        <v>174</v>
      </c>
      <c r="G98" s="98" t="s">
        <v>609</v>
      </c>
      <c r="H98" s="99">
        <v>3427</v>
      </c>
      <c r="I98" s="97">
        <v>3</v>
      </c>
      <c r="J98" s="100">
        <f>หนองบัวลำภู!F17</f>
        <v>1315343.83</v>
      </c>
      <c r="K98" s="101">
        <f>หนองบัวลำภู!AF17</f>
        <v>1327630.57</v>
      </c>
      <c r="L98" s="102">
        <f>หนองบัวลำภู!AG17</f>
        <v>3677679.32</v>
      </c>
      <c r="M98" s="102">
        <f>หนองบัวลำภู!AH17</f>
        <v>3463111.0100000002</v>
      </c>
      <c r="N98" s="98"/>
      <c r="O98" s="98"/>
      <c r="P98" s="98"/>
      <c r="Q98" s="90">
        <f t="shared" si="2"/>
        <v>214568.30999999959</v>
      </c>
      <c r="R98" s="91">
        <f t="shared" si="3"/>
        <v>1073.1483279836591</v>
      </c>
    </row>
    <row r="99" spans="1:18">
      <c r="A99" s="97">
        <v>16</v>
      </c>
      <c r="B99" s="98" t="s">
        <v>57</v>
      </c>
      <c r="C99" s="98" t="s">
        <v>275</v>
      </c>
      <c r="D99" s="98" t="s">
        <v>276</v>
      </c>
      <c r="E99" s="98" t="s">
        <v>0</v>
      </c>
      <c r="F99" s="98" t="s">
        <v>174</v>
      </c>
      <c r="G99" s="98" t="s">
        <v>610</v>
      </c>
      <c r="H99" s="99">
        <v>5652</v>
      </c>
      <c r="I99" s="97">
        <v>4</v>
      </c>
      <c r="J99" s="100">
        <f>หนองบัวลำภู!F18</f>
        <v>1010308.55</v>
      </c>
      <c r="K99" s="101">
        <f>หนองบัวลำภู!AF18</f>
        <v>1037362.98</v>
      </c>
      <c r="L99" s="102">
        <f>หนองบัวลำภู!AG18</f>
        <v>3518965.33</v>
      </c>
      <c r="M99" s="102">
        <f>หนองบัวลำภู!AH18</f>
        <v>3777872.1799999997</v>
      </c>
      <c r="N99" s="98"/>
      <c r="O99" s="98"/>
      <c r="P99" s="98"/>
      <c r="Q99" s="90">
        <f t="shared" si="2"/>
        <v>-258906.84999999963</v>
      </c>
      <c r="R99" s="91">
        <f t="shared" si="3"/>
        <v>622.60533085633404</v>
      </c>
    </row>
    <row r="100" spans="1:18">
      <c r="A100" s="97">
        <v>17</v>
      </c>
      <c r="B100" s="98" t="s">
        <v>57</v>
      </c>
      <c r="C100" s="98" t="s">
        <v>275</v>
      </c>
      <c r="D100" s="98" t="s">
        <v>276</v>
      </c>
      <c r="E100" s="98" t="s">
        <v>0</v>
      </c>
      <c r="F100" s="98" t="s">
        <v>174</v>
      </c>
      <c r="G100" s="98" t="s">
        <v>611</v>
      </c>
      <c r="H100" s="99">
        <v>3912</v>
      </c>
      <c r="I100" s="97">
        <v>3</v>
      </c>
      <c r="J100" s="100">
        <f>หนองบัวลำภู!F19</f>
        <v>772226.52</v>
      </c>
      <c r="K100" s="230">
        <f>หนองบัวลำภู!AF19</f>
        <v>817437.29999999993</v>
      </c>
      <c r="L100" s="102">
        <f>หนองบัวลำภู!AG19</f>
        <v>4385619.8499999996</v>
      </c>
      <c r="M100" s="102">
        <f>หนองบัวลำภู!AH19</f>
        <v>4364279.71</v>
      </c>
      <c r="N100" s="98"/>
      <c r="O100" s="98"/>
      <c r="P100" s="98"/>
      <c r="Q100" s="90">
        <f t="shared" si="2"/>
        <v>21340.139999999665</v>
      </c>
      <c r="R100" s="91">
        <f t="shared" si="3"/>
        <v>1121.0684688139058</v>
      </c>
    </row>
    <row r="101" spans="1:18">
      <c r="A101" s="97">
        <v>18</v>
      </c>
      <c r="B101" s="98" t="s">
        <v>57</v>
      </c>
      <c r="C101" s="98" t="s">
        <v>275</v>
      </c>
      <c r="D101" s="98" t="s">
        <v>276</v>
      </c>
      <c r="E101" s="98" t="s">
        <v>0</v>
      </c>
      <c r="F101" s="98" t="s">
        <v>174</v>
      </c>
      <c r="G101" s="98" t="s">
        <v>612</v>
      </c>
      <c r="H101" s="99">
        <v>2731</v>
      </c>
      <c r="I101" s="97">
        <v>2</v>
      </c>
      <c r="J101" s="100">
        <f>หนองบัวลำภู!F20</f>
        <v>952486.72</v>
      </c>
      <c r="K101" s="230">
        <f>หนองบัวลำภู!AF20</f>
        <v>989406.11</v>
      </c>
      <c r="L101" s="102">
        <f>หนองบัวลำภู!AG20</f>
        <v>3874769.8200000003</v>
      </c>
      <c r="M101" s="102">
        <f>หนองบัวลำภู!AH20</f>
        <v>4101181.29</v>
      </c>
      <c r="N101" s="98"/>
      <c r="O101" s="98"/>
      <c r="P101" s="98"/>
      <c r="Q101" s="90">
        <f t="shared" si="2"/>
        <v>-226411.46999999974</v>
      </c>
      <c r="R101" s="91">
        <f t="shared" si="3"/>
        <v>1418.8098938117907</v>
      </c>
    </row>
    <row r="102" spans="1:18">
      <c r="A102" s="97">
        <v>19</v>
      </c>
      <c r="B102" s="98" t="s">
        <v>57</v>
      </c>
      <c r="C102" s="98" t="s">
        <v>275</v>
      </c>
      <c r="D102" s="98" t="s">
        <v>276</v>
      </c>
      <c r="E102" s="98" t="s">
        <v>0</v>
      </c>
      <c r="F102" s="98" t="s">
        <v>174</v>
      </c>
      <c r="G102" s="98" t="s">
        <v>613</v>
      </c>
      <c r="H102" s="99">
        <v>2945</v>
      </c>
      <c r="I102" s="97">
        <v>2</v>
      </c>
      <c r="J102" s="100">
        <f>หนองบัวลำภู!F21</f>
        <v>521501.4</v>
      </c>
      <c r="K102" s="101">
        <f>หนองบัวลำภู!AF21</f>
        <v>550629.20000000007</v>
      </c>
      <c r="L102" s="102">
        <f>หนองบัวลำภู!AG21</f>
        <v>2882948.09</v>
      </c>
      <c r="M102" s="102">
        <f>หนองบัวลำภู!AH21</f>
        <v>3287213.4800000004</v>
      </c>
      <c r="N102" s="98"/>
      <c r="O102" s="98"/>
      <c r="P102" s="98"/>
      <c r="Q102" s="90">
        <f t="shared" si="2"/>
        <v>-404265.3900000006</v>
      </c>
      <c r="R102" s="91">
        <f t="shared" si="3"/>
        <v>978.92974193548378</v>
      </c>
    </row>
    <row r="103" spans="1:18">
      <c r="A103" s="97">
        <v>20</v>
      </c>
      <c r="B103" s="98" t="s">
        <v>57</v>
      </c>
      <c r="C103" s="98" t="s">
        <v>275</v>
      </c>
      <c r="D103" s="98" t="s">
        <v>276</v>
      </c>
      <c r="E103" s="98" t="s">
        <v>0</v>
      </c>
      <c r="F103" s="98" t="s">
        <v>174</v>
      </c>
      <c r="G103" s="98" t="s">
        <v>614</v>
      </c>
      <c r="H103" s="99">
        <v>3678</v>
      </c>
      <c r="I103" s="97">
        <v>3</v>
      </c>
      <c r="J103" s="100">
        <f>หนองบัวลำภู!F22</f>
        <v>935614.42</v>
      </c>
      <c r="K103" s="230">
        <f>หนองบัวลำภู!AF22</f>
        <v>952017.9</v>
      </c>
      <c r="L103" s="102">
        <f>หนองบัวลำภู!AG22</f>
        <v>3694820.77</v>
      </c>
      <c r="M103" s="102">
        <f>หนองบัวลำภู!AH22</f>
        <v>3332715.2800000003</v>
      </c>
      <c r="N103" s="98"/>
      <c r="O103" s="98"/>
      <c r="P103" s="98"/>
      <c r="Q103" s="90">
        <f t="shared" si="2"/>
        <v>362105.48999999976</v>
      </c>
      <c r="R103" s="91">
        <f t="shared" si="3"/>
        <v>1004.5733469276781</v>
      </c>
    </row>
    <row r="104" spans="1:18">
      <c r="A104" s="97">
        <v>21</v>
      </c>
      <c r="B104" s="98" t="s">
        <v>57</v>
      </c>
      <c r="C104" s="98" t="s">
        <v>275</v>
      </c>
      <c r="D104" s="98" t="s">
        <v>276</v>
      </c>
      <c r="E104" s="98" t="s">
        <v>0</v>
      </c>
      <c r="F104" s="98" t="s">
        <v>174</v>
      </c>
      <c r="G104" s="98" t="s">
        <v>615</v>
      </c>
      <c r="H104" s="99">
        <v>4213</v>
      </c>
      <c r="I104" s="97">
        <v>3</v>
      </c>
      <c r="J104" s="100">
        <f>หนองบัวลำภู!F23</f>
        <v>1482295.14</v>
      </c>
      <c r="K104" s="101">
        <f>หนองบัวลำภู!AF23</f>
        <v>1490381.46</v>
      </c>
      <c r="L104" s="102">
        <f>หนองบัวลำภู!AG23</f>
        <v>3172602.6100000003</v>
      </c>
      <c r="M104" s="102">
        <f>หนองบัวลำภู!AH23</f>
        <v>3300175.18</v>
      </c>
      <c r="N104" s="98"/>
      <c r="O104" s="98"/>
      <c r="P104" s="98"/>
      <c r="Q104" s="90">
        <f t="shared" si="2"/>
        <v>-127572.56999999983</v>
      </c>
      <c r="R104" s="91">
        <f t="shared" si="3"/>
        <v>753.05070258723003</v>
      </c>
    </row>
    <row r="105" spans="1:18" s="109" customFormat="1">
      <c r="A105" s="103">
        <v>1</v>
      </c>
      <c r="B105" s="104" t="s">
        <v>57</v>
      </c>
      <c r="C105" s="104"/>
      <c r="D105" s="104"/>
      <c r="E105" s="104" t="s">
        <v>71</v>
      </c>
      <c r="F105" s="104"/>
      <c r="G105" s="104" t="s">
        <v>278</v>
      </c>
      <c r="H105" s="110">
        <f>SUM(H84:H104)</f>
        <v>84974</v>
      </c>
      <c r="I105" s="103"/>
      <c r="J105" s="106">
        <f>SUM(J84:J104)</f>
        <v>16640758.220000003</v>
      </c>
      <c r="K105" s="106">
        <f>SUM(K84:K104)</f>
        <v>17452871.150000002</v>
      </c>
      <c r="L105" s="106">
        <f>SUM(L84:L104)</f>
        <v>70898734.460000008</v>
      </c>
      <c r="M105" s="106">
        <f>SUM(M84:M104)</f>
        <v>87445705.480000004</v>
      </c>
      <c r="N105" s="104">
        <v>20</v>
      </c>
      <c r="O105" s="104">
        <v>20</v>
      </c>
      <c r="P105" s="104">
        <f>N105-O105</f>
        <v>0</v>
      </c>
      <c r="Q105" s="107">
        <f t="shared" si="2"/>
        <v>-16546971.019999996</v>
      </c>
      <c r="R105" s="108">
        <f>L105/H105</f>
        <v>834.35797373314199</v>
      </c>
    </row>
    <row r="106" spans="1:18">
      <c r="A106" s="97">
        <v>1</v>
      </c>
      <c r="B106" s="98" t="s">
        <v>57</v>
      </c>
      <c r="C106" s="98" t="s">
        <v>279</v>
      </c>
      <c r="D106" s="98" t="s">
        <v>78</v>
      </c>
      <c r="E106" s="98" t="s">
        <v>1</v>
      </c>
      <c r="F106" s="98" t="s">
        <v>204</v>
      </c>
      <c r="G106" s="98" t="s">
        <v>280</v>
      </c>
      <c r="H106" s="99"/>
      <c r="I106" s="97"/>
      <c r="J106" s="100"/>
      <c r="K106" s="101"/>
      <c r="L106" s="102"/>
      <c r="M106" s="102"/>
      <c r="N106" s="98"/>
      <c r="O106" s="98"/>
      <c r="P106" s="98"/>
    </row>
    <row r="107" spans="1:18">
      <c r="A107" s="97">
        <v>2</v>
      </c>
      <c r="B107" s="98" t="s">
        <v>57</v>
      </c>
      <c r="C107" s="98" t="s">
        <v>279</v>
      </c>
      <c r="D107" s="98" t="s">
        <v>78</v>
      </c>
      <c r="E107" s="98" t="s">
        <v>1</v>
      </c>
      <c r="F107" s="98" t="s">
        <v>174</v>
      </c>
      <c r="G107" s="98" t="s">
        <v>616</v>
      </c>
      <c r="H107" s="99">
        <v>7384</v>
      </c>
      <c r="I107" s="97">
        <v>5</v>
      </c>
      <c r="J107" s="100">
        <f>หนองบัวลำภู!F24</f>
        <v>825894.85</v>
      </c>
      <c r="K107" s="101">
        <f>หนองบัวลำภู!AF24</f>
        <v>942820.14999999991</v>
      </c>
      <c r="L107" s="102">
        <f>หนองบัวลำภู!AG24</f>
        <v>3956601.69</v>
      </c>
      <c r="M107" s="102">
        <f>หนองบัวลำภู!AH24</f>
        <v>4551623.18</v>
      </c>
      <c r="N107" s="98"/>
      <c r="O107" s="98"/>
      <c r="P107" s="98"/>
      <c r="Q107" s="90">
        <f t="shared" si="2"/>
        <v>-595021.48999999976</v>
      </c>
      <c r="R107" s="91">
        <f t="shared" si="3"/>
        <v>535.8344650595883</v>
      </c>
    </row>
    <row r="108" spans="1:18">
      <c r="A108" s="97">
        <v>3</v>
      </c>
      <c r="B108" s="98" t="s">
        <v>57</v>
      </c>
      <c r="C108" s="98" t="s">
        <v>279</v>
      </c>
      <c r="D108" s="98" t="s">
        <v>78</v>
      </c>
      <c r="E108" s="98" t="s">
        <v>1</v>
      </c>
      <c r="F108" s="98" t="s">
        <v>174</v>
      </c>
      <c r="G108" s="98" t="s">
        <v>617</v>
      </c>
      <c r="H108" s="99">
        <v>4311</v>
      </c>
      <c r="I108" s="97">
        <v>3</v>
      </c>
      <c r="J108" s="100">
        <f>หนองบัวลำภู!F25</f>
        <v>151197.49</v>
      </c>
      <c r="K108" s="100">
        <f>หนองบัวลำภู!AF25</f>
        <v>260220.33999999997</v>
      </c>
      <c r="L108" s="102">
        <f>หนองบัวลำภู!AG25</f>
        <v>3813325.62</v>
      </c>
      <c r="M108" s="102">
        <f>หนองบัวลำภู!AH25</f>
        <v>3189498.37</v>
      </c>
      <c r="N108" s="98"/>
      <c r="O108" s="98"/>
      <c r="P108" s="98"/>
      <c r="Q108" s="90">
        <f t="shared" si="2"/>
        <v>623827.25</v>
      </c>
      <c r="R108" s="91">
        <f t="shared" si="3"/>
        <v>884.55709116214337</v>
      </c>
    </row>
    <row r="109" spans="1:18">
      <c r="A109" s="97">
        <v>4</v>
      </c>
      <c r="B109" s="98" t="s">
        <v>57</v>
      </c>
      <c r="C109" s="98" t="s">
        <v>279</v>
      </c>
      <c r="D109" s="98" t="s">
        <v>78</v>
      </c>
      <c r="E109" s="98" t="s">
        <v>1</v>
      </c>
      <c r="F109" s="98" t="s">
        <v>174</v>
      </c>
      <c r="G109" s="98" t="s">
        <v>618</v>
      </c>
      <c r="H109" s="99">
        <v>7424</v>
      </c>
      <c r="I109" s="97">
        <v>5</v>
      </c>
      <c r="J109" s="100">
        <f>หนองบัวลำภู!F26</f>
        <v>532656.78</v>
      </c>
      <c r="K109" s="101">
        <f>หนองบัวลำภู!AF26</f>
        <v>552562.44999999995</v>
      </c>
      <c r="L109" s="102">
        <f>หนองบัวลำภู!AG26</f>
        <v>5269571.99</v>
      </c>
      <c r="M109" s="102">
        <f>หนองบัวลำภู!AH26</f>
        <v>5382403.9500000002</v>
      </c>
      <c r="N109" s="98"/>
      <c r="O109" s="98"/>
      <c r="P109" s="98"/>
      <c r="Q109" s="90">
        <f t="shared" si="2"/>
        <v>-112831.95999999996</v>
      </c>
      <c r="R109" s="91">
        <f t="shared" si="3"/>
        <v>709.80226158405173</v>
      </c>
    </row>
    <row r="110" spans="1:18">
      <c r="A110" s="97">
        <v>5</v>
      </c>
      <c r="B110" s="98" t="s">
        <v>57</v>
      </c>
      <c r="C110" s="98" t="s">
        <v>279</v>
      </c>
      <c r="D110" s="98" t="s">
        <v>78</v>
      </c>
      <c r="E110" s="98" t="s">
        <v>1</v>
      </c>
      <c r="F110" s="98" t="s">
        <v>174</v>
      </c>
      <c r="G110" s="98" t="s">
        <v>619</v>
      </c>
      <c r="H110" s="99">
        <v>4841</v>
      </c>
      <c r="I110" s="97">
        <v>4</v>
      </c>
      <c r="J110" s="100">
        <f>หนองบัวลำภู!F27</f>
        <v>557265.21</v>
      </c>
      <c r="K110" s="101">
        <f>หนองบัวลำภู!AF27</f>
        <v>655717.37</v>
      </c>
      <c r="L110" s="102">
        <f>หนองบัวลำภู!AG27</f>
        <v>3843323.95</v>
      </c>
      <c r="M110" s="102">
        <f>หนองบัวลำภู!AH27</f>
        <v>4111374.76</v>
      </c>
      <c r="N110" s="98"/>
      <c r="O110" s="98"/>
      <c r="P110" s="98"/>
      <c r="Q110" s="90">
        <f t="shared" si="2"/>
        <v>-268050.80999999959</v>
      </c>
      <c r="R110" s="91">
        <f t="shared" si="3"/>
        <v>793.91116504854369</v>
      </c>
    </row>
    <row r="111" spans="1:18">
      <c r="A111" s="97">
        <v>6</v>
      </c>
      <c r="B111" s="98" t="s">
        <v>57</v>
      </c>
      <c r="C111" s="98" t="s">
        <v>279</v>
      </c>
      <c r="D111" s="98" t="s">
        <v>78</v>
      </c>
      <c r="E111" s="98" t="s">
        <v>1</v>
      </c>
      <c r="F111" s="98" t="s">
        <v>174</v>
      </c>
      <c r="G111" s="98" t="s">
        <v>620</v>
      </c>
      <c r="H111" s="99">
        <v>3165</v>
      </c>
      <c r="I111" s="97">
        <v>3</v>
      </c>
      <c r="J111" s="100">
        <f>หนองบัวลำภู!F28</f>
        <v>435391.06</v>
      </c>
      <c r="K111" s="101">
        <f>หนองบัวลำภู!AF28</f>
        <v>453463.23</v>
      </c>
      <c r="L111" s="102">
        <f>หนองบัวลำภู!AG28</f>
        <v>3692551.48</v>
      </c>
      <c r="M111" s="102">
        <f>หนองบัวลำภู!AH28</f>
        <v>3674392.8400000003</v>
      </c>
      <c r="N111" s="98"/>
      <c r="O111" s="98"/>
      <c r="P111" s="98"/>
      <c r="Q111" s="90">
        <f t="shared" si="2"/>
        <v>18158.639999999665</v>
      </c>
      <c r="R111" s="91">
        <f t="shared" si="3"/>
        <v>1166.6829320695103</v>
      </c>
    </row>
    <row r="112" spans="1:18">
      <c r="A112" s="97">
        <v>7</v>
      </c>
      <c r="B112" s="98" t="s">
        <v>57</v>
      </c>
      <c r="C112" s="98" t="s">
        <v>279</v>
      </c>
      <c r="D112" s="98" t="s">
        <v>78</v>
      </c>
      <c r="E112" s="98" t="s">
        <v>1</v>
      </c>
      <c r="F112" s="98" t="s">
        <v>174</v>
      </c>
      <c r="G112" s="98" t="s">
        <v>621</v>
      </c>
      <c r="H112" s="99">
        <v>3662</v>
      </c>
      <c r="I112" s="97">
        <v>3</v>
      </c>
      <c r="J112" s="100">
        <f>หนองบัวลำภู!F29</f>
        <v>221232.62</v>
      </c>
      <c r="K112" s="101">
        <f>หนองบัวลำภู!AF29</f>
        <v>282925.74000000005</v>
      </c>
      <c r="L112" s="102">
        <f>หนองบัวลำภู!AG29</f>
        <v>3781278.68</v>
      </c>
      <c r="M112" s="102">
        <f>หนองบัวลำภู!AH29</f>
        <v>3632993.87</v>
      </c>
      <c r="N112" s="98"/>
      <c r="O112" s="98"/>
      <c r="P112" s="98"/>
      <c r="Q112" s="90">
        <f t="shared" si="2"/>
        <v>148284.81000000006</v>
      </c>
      <c r="R112" s="91">
        <f t="shared" si="3"/>
        <v>1032.5720043691972</v>
      </c>
    </row>
    <row r="113" spans="1:18">
      <c r="A113" s="97">
        <v>8</v>
      </c>
      <c r="B113" s="98" t="s">
        <v>57</v>
      </c>
      <c r="C113" s="98" t="s">
        <v>279</v>
      </c>
      <c r="D113" s="98" t="s">
        <v>78</v>
      </c>
      <c r="E113" s="98" t="s">
        <v>1</v>
      </c>
      <c r="F113" s="98" t="s">
        <v>174</v>
      </c>
      <c r="G113" s="98" t="s">
        <v>622</v>
      </c>
      <c r="H113" s="99">
        <v>2860</v>
      </c>
      <c r="I113" s="97">
        <v>2</v>
      </c>
      <c r="J113" s="100">
        <f>หนองบัวลำภู!F30</f>
        <v>405405.29</v>
      </c>
      <c r="K113" s="101">
        <f>หนองบัวลำภู!AF30</f>
        <v>516903.99</v>
      </c>
      <c r="L113" s="102">
        <f>หนองบัวลำภู!AG30</f>
        <v>2914923.58</v>
      </c>
      <c r="M113" s="102">
        <f>หนองบัวลำภู!AH30</f>
        <v>2684176.88</v>
      </c>
      <c r="N113" s="98"/>
      <c r="O113" s="98"/>
      <c r="P113" s="98"/>
      <c r="Q113" s="90">
        <f t="shared" si="2"/>
        <v>230746.70000000019</v>
      </c>
      <c r="R113" s="91">
        <f t="shared" si="3"/>
        <v>1019.204048951049</v>
      </c>
    </row>
    <row r="114" spans="1:18">
      <c r="A114" s="97">
        <v>9</v>
      </c>
      <c r="B114" s="98" t="s">
        <v>57</v>
      </c>
      <c r="C114" s="98" t="s">
        <v>279</v>
      </c>
      <c r="D114" s="98" t="s">
        <v>78</v>
      </c>
      <c r="E114" s="98" t="s">
        <v>1</v>
      </c>
      <c r="F114" s="98" t="s">
        <v>174</v>
      </c>
      <c r="G114" s="98" t="s">
        <v>623</v>
      </c>
      <c r="H114" s="99">
        <v>6859</v>
      </c>
      <c r="I114" s="97">
        <v>5</v>
      </c>
      <c r="J114" s="100">
        <f>หนองบัวลำภู!F31</f>
        <v>473807.95</v>
      </c>
      <c r="K114" s="101">
        <f>หนองบัวลำภู!AF31</f>
        <v>503132.94999999995</v>
      </c>
      <c r="L114" s="102">
        <f>หนองบัวลำภู!AG31</f>
        <v>4436896.12</v>
      </c>
      <c r="M114" s="102">
        <f>หนองบัวลำภู!AH31</f>
        <v>4721892.6100000003</v>
      </c>
      <c r="N114" s="98"/>
      <c r="O114" s="98"/>
      <c r="P114" s="98"/>
      <c r="Q114" s="90">
        <f t="shared" si="2"/>
        <v>-284996.49000000022</v>
      </c>
      <c r="R114" s="91">
        <f t="shared" si="3"/>
        <v>646.87215629100456</v>
      </c>
    </row>
    <row r="115" spans="1:18">
      <c r="A115" s="97">
        <v>10</v>
      </c>
      <c r="B115" s="98" t="s">
        <v>57</v>
      </c>
      <c r="C115" s="98" t="s">
        <v>279</v>
      </c>
      <c r="D115" s="98" t="s">
        <v>78</v>
      </c>
      <c r="E115" s="98" t="s">
        <v>1</v>
      </c>
      <c r="F115" s="98" t="s">
        <v>174</v>
      </c>
      <c r="G115" s="98" t="s">
        <v>624</v>
      </c>
      <c r="H115" s="99">
        <v>2919</v>
      </c>
      <c r="I115" s="97">
        <v>2</v>
      </c>
      <c r="J115" s="100">
        <f>หนองบัวลำภู!F32</f>
        <v>249727.17</v>
      </c>
      <c r="K115" s="101">
        <f>หนองบัวลำภู!AF32</f>
        <v>274440.67000000004</v>
      </c>
      <c r="L115" s="102">
        <f>หนองบัวลำภู!AG32</f>
        <v>3081449.87</v>
      </c>
      <c r="M115" s="102">
        <f>หนองบัวลำภู!AH32</f>
        <v>2870078.4299999997</v>
      </c>
      <c r="N115" s="98"/>
      <c r="O115" s="98"/>
      <c r="P115" s="98"/>
      <c r="Q115" s="90">
        <f t="shared" si="2"/>
        <v>211371.44000000041</v>
      </c>
      <c r="R115" s="91">
        <f t="shared" si="3"/>
        <v>1055.6525762247345</v>
      </c>
    </row>
    <row r="116" spans="1:18">
      <c r="A116" s="97">
        <v>11</v>
      </c>
      <c r="B116" s="98" t="s">
        <v>57</v>
      </c>
      <c r="C116" s="98" t="s">
        <v>279</v>
      </c>
      <c r="D116" s="98" t="s">
        <v>78</v>
      </c>
      <c r="E116" s="98" t="s">
        <v>1</v>
      </c>
      <c r="F116" s="98" t="s">
        <v>174</v>
      </c>
      <c r="G116" s="98" t="s">
        <v>625</v>
      </c>
      <c r="H116" s="99">
        <v>5877</v>
      </c>
      <c r="I116" s="97">
        <v>4</v>
      </c>
      <c r="J116" s="100">
        <f>หนองบัวลำภู!F33</f>
        <v>150149.5</v>
      </c>
      <c r="K116" s="101">
        <f>หนองบัวลำภู!AF33</f>
        <v>212163.28</v>
      </c>
      <c r="L116" s="102">
        <f>หนองบัวลำภู!AG33</f>
        <v>4571604.2699999996</v>
      </c>
      <c r="M116" s="102">
        <f>หนองบัวลำภู!AH33</f>
        <v>4866657.0999999996</v>
      </c>
      <c r="N116" s="98"/>
      <c r="O116" s="98"/>
      <c r="P116" s="98"/>
      <c r="Q116" s="90">
        <f t="shared" si="2"/>
        <v>-295052.83000000007</v>
      </c>
      <c r="R116" s="91">
        <f t="shared" si="3"/>
        <v>777.88059724349148</v>
      </c>
    </row>
    <row r="117" spans="1:18">
      <c r="A117" s="97">
        <v>12</v>
      </c>
      <c r="B117" s="98" t="s">
        <v>57</v>
      </c>
      <c r="C117" s="98" t="s">
        <v>279</v>
      </c>
      <c r="D117" s="98" t="s">
        <v>78</v>
      </c>
      <c r="E117" s="98" t="s">
        <v>1</v>
      </c>
      <c r="F117" s="98" t="s">
        <v>174</v>
      </c>
      <c r="G117" s="98" t="s">
        <v>626</v>
      </c>
      <c r="H117" s="99">
        <v>5647</v>
      </c>
      <c r="I117" s="97">
        <v>4</v>
      </c>
      <c r="J117" s="100">
        <f>หนองบัวลำภู!F34</f>
        <v>391483.85</v>
      </c>
      <c r="K117" s="101">
        <f>หนองบัวลำภู!AF34</f>
        <v>471302.88999999996</v>
      </c>
      <c r="L117" s="102">
        <f>หนองบัวลำภู!AG34</f>
        <v>4426780.17</v>
      </c>
      <c r="M117" s="102">
        <f>หนองบัวลำภู!AH34</f>
        <v>4689091.25</v>
      </c>
      <c r="N117" s="98"/>
      <c r="O117" s="98"/>
      <c r="P117" s="98"/>
      <c r="Q117" s="90">
        <f t="shared" si="2"/>
        <v>-262311.08000000007</v>
      </c>
      <c r="R117" s="91">
        <f t="shared" si="3"/>
        <v>783.91715424119002</v>
      </c>
    </row>
    <row r="118" spans="1:18">
      <c r="A118" s="97">
        <v>13</v>
      </c>
      <c r="B118" s="98" t="s">
        <v>57</v>
      </c>
      <c r="C118" s="98" t="s">
        <v>279</v>
      </c>
      <c r="D118" s="98" t="s">
        <v>78</v>
      </c>
      <c r="E118" s="98" t="s">
        <v>1</v>
      </c>
      <c r="F118" s="98" t="s">
        <v>174</v>
      </c>
      <c r="G118" s="98" t="s">
        <v>627</v>
      </c>
      <c r="H118" s="99">
        <v>4300</v>
      </c>
      <c r="I118" s="97">
        <v>3</v>
      </c>
      <c r="J118" s="100">
        <f>หนองบัวลำภู!F35</f>
        <v>382359.8</v>
      </c>
      <c r="K118" s="101">
        <f>หนองบัวลำภู!AF35</f>
        <v>564399.52</v>
      </c>
      <c r="L118" s="102">
        <f>หนองบัวลำภู!AG35</f>
        <v>3374325.56</v>
      </c>
      <c r="M118" s="102">
        <f>หนองบัวลำภู!AH35</f>
        <v>3155558</v>
      </c>
      <c r="N118" s="98"/>
      <c r="O118" s="98"/>
      <c r="P118" s="98"/>
      <c r="Q118" s="90">
        <f t="shared" si="2"/>
        <v>218767.56000000006</v>
      </c>
      <c r="R118" s="91">
        <f t="shared" si="3"/>
        <v>784.72687441860467</v>
      </c>
    </row>
    <row r="119" spans="1:18" s="109" customFormat="1">
      <c r="A119" s="103">
        <v>2</v>
      </c>
      <c r="B119" s="104" t="s">
        <v>57</v>
      </c>
      <c r="C119" s="104"/>
      <c r="D119" s="104"/>
      <c r="E119" s="104" t="s">
        <v>71</v>
      </c>
      <c r="F119" s="104"/>
      <c r="G119" s="104" t="s">
        <v>281</v>
      </c>
      <c r="H119" s="110">
        <f>SUM(H106:H118)</f>
        <v>59249</v>
      </c>
      <c r="I119" s="103"/>
      <c r="J119" s="106">
        <f>SUM(J106:J118)</f>
        <v>4776571.57</v>
      </c>
      <c r="K119" s="106">
        <f>SUM(K106:K118)</f>
        <v>5690052.5800000001</v>
      </c>
      <c r="L119" s="106">
        <f>SUM(L106:L118)</f>
        <v>47162632.980000004</v>
      </c>
      <c r="M119" s="106">
        <f>SUM(M106:M118)</f>
        <v>47529741.240000002</v>
      </c>
      <c r="N119" s="104">
        <v>12</v>
      </c>
      <c r="O119" s="104">
        <v>12</v>
      </c>
      <c r="P119" s="104">
        <f>N119-O119</f>
        <v>0</v>
      </c>
      <c r="Q119" s="107">
        <f t="shared" si="2"/>
        <v>-367108.25999999791</v>
      </c>
      <c r="R119" s="108">
        <f>L119/H119</f>
        <v>796.00724029097546</v>
      </c>
    </row>
    <row r="120" spans="1:18">
      <c r="A120" s="97">
        <v>1</v>
      </c>
      <c r="B120" s="98" t="s">
        <v>57</v>
      </c>
      <c r="C120" s="98" t="s">
        <v>282</v>
      </c>
      <c r="D120" s="98" t="s">
        <v>85</v>
      </c>
      <c r="E120" s="98" t="s">
        <v>2</v>
      </c>
      <c r="F120" s="98" t="s">
        <v>204</v>
      </c>
      <c r="G120" s="98" t="s">
        <v>283</v>
      </c>
      <c r="H120" s="99"/>
      <c r="I120" s="97"/>
      <c r="J120" s="100"/>
      <c r="K120" s="101"/>
      <c r="L120" s="102"/>
      <c r="M120" s="102"/>
      <c r="N120" s="98"/>
      <c r="O120" s="98"/>
      <c r="P120" s="98"/>
    </row>
    <row r="121" spans="1:18">
      <c r="A121" s="97">
        <v>2</v>
      </c>
      <c r="B121" s="98" t="s">
        <v>57</v>
      </c>
      <c r="C121" s="98" t="s">
        <v>282</v>
      </c>
      <c r="D121" s="98" t="s">
        <v>85</v>
      </c>
      <c r="E121" s="98" t="s">
        <v>2</v>
      </c>
      <c r="F121" s="98" t="s">
        <v>174</v>
      </c>
      <c r="G121" s="98" t="s">
        <v>628</v>
      </c>
      <c r="H121" s="99">
        <v>1926</v>
      </c>
      <c r="I121" s="97">
        <v>2</v>
      </c>
      <c r="J121" s="100">
        <f>หนองบัวลำภู!F36</f>
        <v>356604.71</v>
      </c>
      <c r="K121" s="101">
        <f>หนองบัวลำภู!AF36</f>
        <v>392558.05000000005</v>
      </c>
      <c r="L121" s="102">
        <f>หนองบัวลำภู!AG36</f>
        <v>1867984.1600000001</v>
      </c>
      <c r="M121" s="102">
        <f>หนองบัวลำภู!AH36</f>
        <v>1887190.66</v>
      </c>
      <c r="N121" s="98"/>
      <c r="O121" s="98"/>
      <c r="P121" s="98"/>
      <c r="Q121" s="90">
        <f t="shared" si="2"/>
        <v>-19206.499999999767</v>
      </c>
      <c r="R121" s="91">
        <f t="shared" si="3"/>
        <v>969.87754932502605</v>
      </c>
    </row>
    <row r="122" spans="1:18">
      <c r="A122" s="97">
        <v>3</v>
      </c>
      <c r="B122" s="98" t="s">
        <v>57</v>
      </c>
      <c r="C122" s="98" t="s">
        <v>282</v>
      </c>
      <c r="D122" s="98" t="s">
        <v>85</v>
      </c>
      <c r="E122" s="98" t="s">
        <v>2</v>
      </c>
      <c r="F122" s="98" t="s">
        <v>174</v>
      </c>
      <c r="G122" s="98" t="s">
        <v>629</v>
      </c>
      <c r="H122" s="99">
        <v>4146</v>
      </c>
      <c r="I122" s="97">
        <v>3</v>
      </c>
      <c r="J122" s="100">
        <f>หนองบัวลำภู!F37</f>
        <v>549238.28</v>
      </c>
      <c r="K122" s="101">
        <f>หนองบัวลำภู!AF37</f>
        <v>765474.19000000006</v>
      </c>
      <c r="L122" s="102">
        <f>หนองบัวลำภู!AG37</f>
        <v>4140741.1500000004</v>
      </c>
      <c r="M122" s="102">
        <f>หนองบัวลำภู!AH37</f>
        <v>4057850.2700000005</v>
      </c>
      <c r="N122" s="98"/>
      <c r="O122" s="98"/>
      <c r="P122" s="98"/>
      <c r="Q122" s="90">
        <f t="shared" si="2"/>
        <v>82890.879999999888</v>
      </c>
      <c r="R122" s="91">
        <f t="shared" si="3"/>
        <v>998.73158465991321</v>
      </c>
    </row>
    <row r="123" spans="1:18">
      <c r="A123" s="97">
        <v>4</v>
      </c>
      <c r="B123" s="98" t="s">
        <v>57</v>
      </c>
      <c r="C123" s="98" t="s">
        <v>282</v>
      </c>
      <c r="D123" s="98" t="s">
        <v>85</v>
      </c>
      <c r="E123" s="98" t="s">
        <v>2</v>
      </c>
      <c r="F123" s="98" t="s">
        <v>174</v>
      </c>
      <c r="G123" s="98" t="s">
        <v>630</v>
      </c>
      <c r="H123" s="99">
        <v>1218</v>
      </c>
      <c r="I123" s="97">
        <v>1</v>
      </c>
      <c r="J123" s="100">
        <f>หนองบัวลำภู!F38</f>
        <v>468172.55</v>
      </c>
      <c r="K123" s="101">
        <f>หนองบัวลำภู!AF38</f>
        <v>554954.73</v>
      </c>
      <c r="L123" s="102">
        <f>หนองบัวลำภู!AG38</f>
        <v>2426708.1799999997</v>
      </c>
      <c r="M123" s="102">
        <f>หนองบัวลำภู!AH38</f>
        <v>2387550.89</v>
      </c>
      <c r="N123" s="98"/>
      <c r="O123" s="98"/>
      <c r="P123" s="98"/>
      <c r="Q123" s="90">
        <f t="shared" si="2"/>
        <v>39157.289999999572</v>
      </c>
      <c r="R123" s="91">
        <f t="shared" si="3"/>
        <v>1992.3712479474545</v>
      </c>
    </row>
    <row r="124" spans="1:18">
      <c r="A124" s="97">
        <v>5</v>
      </c>
      <c r="B124" s="98" t="s">
        <v>57</v>
      </c>
      <c r="C124" s="98" t="s">
        <v>282</v>
      </c>
      <c r="D124" s="98" t="s">
        <v>85</v>
      </c>
      <c r="E124" s="98" t="s">
        <v>2</v>
      </c>
      <c r="F124" s="98" t="s">
        <v>174</v>
      </c>
      <c r="G124" s="98" t="s">
        <v>631</v>
      </c>
      <c r="H124" s="99">
        <v>5296</v>
      </c>
      <c r="I124" s="97">
        <v>4</v>
      </c>
      <c r="J124" s="100">
        <f>หนองบัวลำภู!F39</f>
        <v>873337.25</v>
      </c>
      <c r="K124" s="101">
        <f>หนองบัวลำภู!AF39</f>
        <v>911628.16</v>
      </c>
      <c r="L124" s="102">
        <f>หนองบัวลำภู!AG39</f>
        <v>95179.41</v>
      </c>
      <c r="M124" s="102">
        <f>หนองบัวลำภู!AH39</f>
        <v>464116.79000000004</v>
      </c>
      <c r="N124" s="98"/>
      <c r="O124" s="98"/>
      <c r="P124" s="98"/>
      <c r="Q124" s="90">
        <f t="shared" si="2"/>
        <v>-368937.38</v>
      </c>
      <c r="R124" s="91">
        <f t="shared" si="3"/>
        <v>17.971942975830817</v>
      </c>
    </row>
    <row r="125" spans="1:18">
      <c r="A125" s="97">
        <v>6</v>
      </c>
      <c r="B125" s="98" t="s">
        <v>57</v>
      </c>
      <c r="C125" s="98" t="s">
        <v>282</v>
      </c>
      <c r="D125" s="98" t="s">
        <v>85</v>
      </c>
      <c r="E125" s="98" t="s">
        <v>2</v>
      </c>
      <c r="F125" s="98" t="s">
        <v>174</v>
      </c>
      <c r="G125" s="98" t="s">
        <v>632</v>
      </c>
      <c r="H125" s="99">
        <v>3642</v>
      </c>
      <c r="I125" s="97">
        <v>3</v>
      </c>
      <c r="J125" s="100">
        <f>หนองบัวลำภู!F40</f>
        <v>905761.26</v>
      </c>
      <c r="K125" s="101">
        <f>หนองบัวลำภู!AF40</f>
        <v>1257060</v>
      </c>
      <c r="L125" s="102">
        <f>หนองบัวลำภู!AG40</f>
        <v>3166938.8600000003</v>
      </c>
      <c r="M125" s="102">
        <f>หนองบัวลำภู!AH40</f>
        <v>3018305.88</v>
      </c>
      <c r="N125" s="98"/>
      <c r="O125" s="98"/>
      <c r="P125" s="98"/>
      <c r="Q125" s="90">
        <f t="shared" si="2"/>
        <v>148632.98000000045</v>
      </c>
      <c r="R125" s="91">
        <f t="shared" si="3"/>
        <v>869.56036792970906</v>
      </c>
    </row>
    <row r="126" spans="1:18">
      <c r="A126" s="97">
        <v>7</v>
      </c>
      <c r="B126" s="98" t="s">
        <v>57</v>
      </c>
      <c r="C126" s="98" t="s">
        <v>282</v>
      </c>
      <c r="D126" s="98" t="s">
        <v>85</v>
      </c>
      <c r="E126" s="98" t="s">
        <v>2</v>
      </c>
      <c r="F126" s="98" t="s">
        <v>174</v>
      </c>
      <c r="G126" s="98" t="s">
        <v>633</v>
      </c>
      <c r="H126" s="99">
        <v>3621</v>
      </c>
      <c r="I126" s="97">
        <v>3</v>
      </c>
      <c r="J126" s="100">
        <f>หนองบัวลำภู!F41</f>
        <v>1007984.84</v>
      </c>
      <c r="K126" s="101">
        <f>หนองบัวลำภู!AF41</f>
        <v>1326765.2399999998</v>
      </c>
      <c r="L126" s="102">
        <f>หนองบัวลำภู!AG41</f>
        <v>4272649.17</v>
      </c>
      <c r="M126" s="102">
        <f>หนองบัวลำภู!AH41</f>
        <v>4006939.9</v>
      </c>
      <c r="N126" s="98"/>
      <c r="O126" s="98"/>
      <c r="P126" s="98"/>
      <c r="Q126" s="90">
        <f t="shared" si="2"/>
        <v>265709.27</v>
      </c>
      <c r="R126" s="91">
        <f t="shared" si="3"/>
        <v>1179.9638690969346</v>
      </c>
    </row>
    <row r="127" spans="1:18">
      <c r="A127" s="97">
        <v>8</v>
      </c>
      <c r="B127" s="98" t="s">
        <v>57</v>
      </c>
      <c r="C127" s="98" t="s">
        <v>282</v>
      </c>
      <c r="D127" s="98" t="s">
        <v>85</v>
      </c>
      <c r="E127" s="98" t="s">
        <v>2</v>
      </c>
      <c r="F127" s="98" t="s">
        <v>174</v>
      </c>
      <c r="G127" s="98" t="s">
        <v>634</v>
      </c>
      <c r="H127" s="99">
        <v>1853</v>
      </c>
      <c r="I127" s="97">
        <v>2</v>
      </c>
      <c r="J127" s="100">
        <f>หนองบัวลำภู!F42</f>
        <v>525582.41</v>
      </c>
      <c r="K127" s="101">
        <f>หนองบัวลำภู!AF42</f>
        <v>658498.22</v>
      </c>
      <c r="L127" s="102">
        <f>หนองบัวลำภู!AG42</f>
        <v>2737664.99</v>
      </c>
      <c r="M127" s="102">
        <f>หนองบัวลำภู!AH42</f>
        <v>2720649.7800000003</v>
      </c>
      <c r="N127" s="98"/>
      <c r="O127" s="98"/>
      <c r="P127" s="98"/>
      <c r="Q127" s="90">
        <f t="shared" si="2"/>
        <v>17015.209999999963</v>
      </c>
      <c r="R127" s="91">
        <f t="shared" si="3"/>
        <v>1477.4230922827849</v>
      </c>
    </row>
    <row r="128" spans="1:18">
      <c r="A128" s="97">
        <v>9</v>
      </c>
      <c r="B128" s="98" t="s">
        <v>57</v>
      </c>
      <c r="C128" s="98" t="s">
        <v>282</v>
      </c>
      <c r="D128" s="98" t="s">
        <v>85</v>
      </c>
      <c r="E128" s="98" t="s">
        <v>2</v>
      </c>
      <c r="F128" s="98" t="s">
        <v>174</v>
      </c>
      <c r="G128" s="98" t="s">
        <v>635</v>
      </c>
      <c r="H128" s="99">
        <v>1606</v>
      </c>
      <c r="I128" s="97">
        <v>2</v>
      </c>
      <c r="J128" s="100">
        <f>หนองบัวลำภู!F43</f>
        <v>527982.18999999994</v>
      </c>
      <c r="K128" s="101">
        <f>หนองบัวลำภู!AF43</f>
        <v>625068.29999999993</v>
      </c>
      <c r="L128" s="102">
        <f>หนองบัวลำภู!AG43</f>
        <v>1929332.99</v>
      </c>
      <c r="M128" s="102">
        <f>หนองบัวลำภู!AH43</f>
        <v>1773006.78</v>
      </c>
      <c r="N128" s="98"/>
      <c r="O128" s="98"/>
      <c r="P128" s="98"/>
      <c r="Q128" s="90">
        <f t="shared" si="2"/>
        <v>156326.20999999996</v>
      </c>
      <c r="R128" s="91">
        <f t="shared" si="3"/>
        <v>1201.3281382316313</v>
      </c>
    </row>
    <row r="129" spans="1:18">
      <c r="A129" s="97">
        <v>10</v>
      </c>
      <c r="B129" s="98" t="s">
        <v>57</v>
      </c>
      <c r="C129" s="98" t="s">
        <v>282</v>
      </c>
      <c r="D129" s="98" t="s">
        <v>85</v>
      </c>
      <c r="E129" s="98" t="s">
        <v>2</v>
      </c>
      <c r="F129" s="98" t="s">
        <v>174</v>
      </c>
      <c r="G129" s="98" t="s">
        <v>636</v>
      </c>
      <c r="H129" s="99">
        <v>4293</v>
      </c>
      <c r="I129" s="97">
        <v>3</v>
      </c>
      <c r="J129" s="100">
        <f>หนองบัวลำภู!F44</f>
        <v>813876.49</v>
      </c>
      <c r="K129" s="101">
        <f>หนองบัวลำภู!AF44</f>
        <v>968663.52</v>
      </c>
      <c r="L129" s="102">
        <f>หนองบัวลำภู!AG44</f>
        <v>2952603.06</v>
      </c>
      <c r="M129" s="102">
        <f>หนองบัวลำภู!AH44</f>
        <v>3108331.2800000003</v>
      </c>
      <c r="N129" s="98"/>
      <c r="O129" s="98"/>
      <c r="P129" s="98"/>
      <c r="Q129" s="90">
        <f t="shared" si="2"/>
        <v>-155728.2200000002</v>
      </c>
      <c r="R129" s="91">
        <f t="shared" si="3"/>
        <v>687.77150244584209</v>
      </c>
    </row>
    <row r="130" spans="1:18">
      <c r="A130" s="97">
        <v>11</v>
      </c>
      <c r="B130" s="98" t="s">
        <v>57</v>
      </c>
      <c r="C130" s="98" t="s">
        <v>282</v>
      </c>
      <c r="D130" s="98" t="s">
        <v>85</v>
      </c>
      <c r="E130" s="98" t="s">
        <v>2</v>
      </c>
      <c r="F130" s="98" t="s">
        <v>174</v>
      </c>
      <c r="G130" s="98" t="s">
        <v>637</v>
      </c>
      <c r="H130" s="99">
        <v>2536</v>
      </c>
      <c r="I130" s="97">
        <v>2</v>
      </c>
      <c r="J130" s="100">
        <f>หนองบัวลำภู!F45</f>
        <v>476109.39</v>
      </c>
      <c r="K130" s="101">
        <f>หนองบัวลำภู!AF45</f>
        <v>717394.41</v>
      </c>
      <c r="L130" s="102">
        <f>หนองบัวลำภู!AG45</f>
        <v>1499380.79</v>
      </c>
      <c r="M130" s="102">
        <f>หนองบัวลำภู!AH45</f>
        <v>1332445.4000000001</v>
      </c>
      <c r="N130" s="98"/>
      <c r="O130" s="98"/>
      <c r="P130" s="98"/>
      <c r="Q130" s="90">
        <f t="shared" si="2"/>
        <v>166935.3899999999</v>
      </c>
      <c r="R130" s="91">
        <f t="shared" si="3"/>
        <v>591.23848186119881</v>
      </c>
    </row>
    <row r="131" spans="1:18">
      <c r="A131" s="97">
        <v>12</v>
      </c>
      <c r="B131" s="98" t="s">
        <v>57</v>
      </c>
      <c r="C131" s="98" t="s">
        <v>282</v>
      </c>
      <c r="D131" s="98" t="s">
        <v>85</v>
      </c>
      <c r="E131" s="98" t="s">
        <v>2</v>
      </c>
      <c r="F131" s="98" t="s">
        <v>174</v>
      </c>
      <c r="G131" s="98" t="s">
        <v>638</v>
      </c>
      <c r="H131" s="99">
        <v>3568</v>
      </c>
      <c r="I131" s="97">
        <v>3</v>
      </c>
      <c r="J131" s="100">
        <f>หนองบัวลำภู!F46</f>
        <v>425114.93</v>
      </c>
      <c r="K131" s="101">
        <f>หนองบัวลำภู!AF46</f>
        <v>535880.75</v>
      </c>
      <c r="L131" s="102">
        <f>หนองบัวลำภู!AG46</f>
        <v>1979467.72</v>
      </c>
      <c r="M131" s="102">
        <f>หนองบัวลำภู!AH46</f>
        <v>1804623.1300000001</v>
      </c>
      <c r="N131" s="98"/>
      <c r="O131" s="98"/>
      <c r="P131" s="98"/>
      <c r="Q131" s="90">
        <f t="shared" si="2"/>
        <v>174844.58999999985</v>
      </c>
      <c r="R131" s="91">
        <f t="shared" si="3"/>
        <v>554.7835538116592</v>
      </c>
    </row>
    <row r="132" spans="1:18">
      <c r="A132" s="97">
        <v>13</v>
      </c>
      <c r="B132" s="98" t="s">
        <v>57</v>
      </c>
      <c r="C132" s="98" t="s">
        <v>282</v>
      </c>
      <c r="D132" s="98" t="s">
        <v>85</v>
      </c>
      <c r="E132" s="98" t="s">
        <v>2</v>
      </c>
      <c r="F132" s="98" t="s">
        <v>174</v>
      </c>
      <c r="G132" s="98" t="s">
        <v>639</v>
      </c>
      <c r="H132" s="99">
        <v>2724</v>
      </c>
      <c r="I132" s="97">
        <v>2</v>
      </c>
      <c r="J132" s="100">
        <f>หนองบัวลำภู!F47</f>
        <v>167176.6</v>
      </c>
      <c r="K132" s="101">
        <f>หนองบัวลำภู!AF47</f>
        <v>233905.59</v>
      </c>
      <c r="L132" s="102">
        <f>หนองบัวลำภู!AG47</f>
        <v>2159480.09</v>
      </c>
      <c r="M132" s="102">
        <f>หนองบัวลำภู!AH47</f>
        <v>2408796.0699999998</v>
      </c>
      <c r="N132" s="98"/>
      <c r="O132" s="98"/>
      <c r="P132" s="98"/>
      <c r="Q132" s="90">
        <f t="shared" si="2"/>
        <v>-249315.97999999998</v>
      </c>
      <c r="R132" s="91">
        <f t="shared" si="3"/>
        <v>792.76067914831128</v>
      </c>
    </row>
    <row r="133" spans="1:18">
      <c r="A133" s="97">
        <v>14</v>
      </c>
      <c r="B133" s="98" t="s">
        <v>57</v>
      </c>
      <c r="C133" s="98" t="s">
        <v>282</v>
      </c>
      <c r="D133" s="98" t="s">
        <v>85</v>
      </c>
      <c r="E133" s="98" t="s">
        <v>2</v>
      </c>
      <c r="F133" s="98" t="s">
        <v>174</v>
      </c>
      <c r="G133" s="98" t="s">
        <v>640</v>
      </c>
      <c r="H133" s="99">
        <v>1550</v>
      </c>
      <c r="I133" s="97">
        <v>2</v>
      </c>
      <c r="J133" s="100">
        <f>หนองบัวลำภู!F48</f>
        <v>436592.89</v>
      </c>
      <c r="K133" s="101">
        <f>หนองบัวลำภู!AF48</f>
        <v>463961.87</v>
      </c>
      <c r="L133" s="102">
        <f>หนองบัวลำภู!AG48</f>
        <v>1810102.13</v>
      </c>
      <c r="M133" s="102">
        <f>หนองบัวลำภู!AH48</f>
        <v>1947958.0699999998</v>
      </c>
      <c r="N133" s="98"/>
      <c r="O133" s="98"/>
      <c r="P133" s="98"/>
      <c r="Q133" s="90">
        <f t="shared" si="2"/>
        <v>-137855.93999999994</v>
      </c>
      <c r="R133" s="91">
        <f t="shared" si="3"/>
        <v>1167.8078258064515</v>
      </c>
    </row>
    <row r="134" spans="1:18">
      <c r="A134" s="97">
        <v>15</v>
      </c>
      <c r="B134" s="98" t="s">
        <v>57</v>
      </c>
      <c r="C134" s="98" t="s">
        <v>282</v>
      </c>
      <c r="D134" s="98" t="s">
        <v>85</v>
      </c>
      <c r="E134" s="98" t="s">
        <v>2</v>
      </c>
      <c r="F134" s="98" t="s">
        <v>174</v>
      </c>
      <c r="G134" s="98" t="s">
        <v>641</v>
      </c>
      <c r="H134" s="99">
        <v>2348</v>
      </c>
      <c r="I134" s="97">
        <v>2</v>
      </c>
      <c r="J134" s="100">
        <f>หนองบัวลำภู!F49</f>
        <v>231017.74</v>
      </c>
      <c r="K134" s="101">
        <f>หนองบัวลำภู!AF49</f>
        <v>253133.56</v>
      </c>
      <c r="L134" s="102">
        <f>หนองบัวลำภู!AG49</f>
        <v>47637.74</v>
      </c>
      <c r="M134" s="102">
        <f>หนองบัวลำภู!AH49</f>
        <v>343351.23</v>
      </c>
      <c r="N134" s="98"/>
      <c r="O134" s="98"/>
      <c r="P134" s="98"/>
      <c r="Q134" s="90">
        <f t="shared" si="2"/>
        <v>-295713.49</v>
      </c>
      <c r="R134" s="91">
        <f t="shared" si="3"/>
        <v>20.288645655877342</v>
      </c>
    </row>
    <row r="135" spans="1:18" s="109" customFormat="1">
      <c r="A135" s="103">
        <v>3</v>
      </c>
      <c r="B135" s="104" t="s">
        <v>57</v>
      </c>
      <c r="C135" s="104"/>
      <c r="D135" s="104"/>
      <c r="E135" s="104" t="s">
        <v>71</v>
      </c>
      <c r="F135" s="104"/>
      <c r="G135" s="104" t="s">
        <v>284</v>
      </c>
      <c r="H135" s="110">
        <f>SUM(H120:H134)</f>
        <v>40327</v>
      </c>
      <c r="I135" s="103"/>
      <c r="J135" s="106">
        <f>SUM(J121:J134)</f>
        <v>7764551.5299999993</v>
      </c>
      <c r="K135" s="106">
        <f>SUM(K120:K134)</f>
        <v>9664946.5899999999</v>
      </c>
      <c r="L135" s="106">
        <f>SUM(L120:L134)</f>
        <v>31085870.439999994</v>
      </c>
      <c r="M135" s="106">
        <f>SUM(M120:M134)</f>
        <v>31261116.129999999</v>
      </c>
      <c r="N135" s="104">
        <v>14</v>
      </c>
      <c r="O135" s="104">
        <v>14</v>
      </c>
      <c r="P135" s="104">
        <f>N135-O135</f>
        <v>0</v>
      </c>
      <c r="Q135" s="107">
        <f t="shared" ref="Q135:Q198" si="5">L135-M135</f>
        <v>-175245.69000000507</v>
      </c>
      <c r="R135" s="108">
        <f>L135/H135</f>
        <v>770.84510228878901</v>
      </c>
    </row>
    <row r="136" spans="1:18">
      <c r="A136" s="97">
        <v>1</v>
      </c>
      <c r="B136" s="98" t="s">
        <v>57</v>
      </c>
      <c r="C136" s="98" t="s">
        <v>285</v>
      </c>
      <c r="D136" s="98" t="s">
        <v>92</v>
      </c>
      <c r="E136" s="98" t="s">
        <v>3</v>
      </c>
      <c r="F136" s="98" t="s">
        <v>204</v>
      </c>
      <c r="G136" s="98" t="s">
        <v>286</v>
      </c>
      <c r="H136" s="99"/>
      <c r="I136" s="97"/>
      <c r="J136" s="100"/>
      <c r="K136" s="101"/>
      <c r="L136" s="102"/>
      <c r="M136" s="102"/>
      <c r="N136" s="98"/>
      <c r="O136" s="98"/>
      <c r="P136" s="98"/>
    </row>
    <row r="137" spans="1:18">
      <c r="A137" s="97">
        <v>2</v>
      </c>
      <c r="B137" s="98" t="s">
        <v>57</v>
      </c>
      <c r="C137" s="98" t="s">
        <v>285</v>
      </c>
      <c r="D137" s="98" t="s">
        <v>92</v>
      </c>
      <c r="E137" s="98" t="s">
        <v>3</v>
      </c>
      <c r="F137" s="98" t="s">
        <v>174</v>
      </c>
      <c r="G137" s="98" t="s">
        <v>642</v>
      </c>
      <c r="H137" s="99">
        <v>5674</v>
      </c>
      <c r="I137" s="97">
        <v>4</v>
      </c>
      <c r="J137" s="100">
        <f>หนองบัวลำภู!F50</f>
        <v>539683.89</v>
      </c>
      <c r="K137" s="101">
        <f>หนองบัวลำภู!AF50</f>
        <v>558557.30999999994</v>
      </c>
      <c r="L137" s="102">
        <f>หนองบัวลำภู!AG50</f>
        <v>5432312.8899999997</v>
      </c>
      <c r="M137" s="102">
        <f>หนองบัวลำภู!AH50</f>
        <v>5756294.8399999999</v>
      </c>
      <c r="N137" s="98"/>
      <c r="O137" s="98"/>
      <c r="P137" s="98"/>
      <c r="Q137" s="90">
        <f t="shared" si="5"/>
        <v>-323981.95000000019</v>
      </c>
      <c r="R137" s="91">
        <f t="shared" ref="R137:R198" si="6">L137/H137</f>
        <v>957.40445717307011</v>
      </c>
    </row>
    <row r="138" spans="1:18">
      <c r="A138" s="97">
        <v>3</v>
      </c>
      <c r="B138" s="98" t="s">
        <v>57</v>
      </c>
      <c r="C138" s="98" t="s">
        <v>285</v>
      </c>
      <c r="D138" s="98" t="s">
        <v>92</v>
      </c>
      <c r="E138" s="98" t="s">
        <v>3</v>
      </c>
      <c r="F138" s="98" t="s">
        <v>174</v>
      </c>
      <c r="G138" s="98" t="s">
        <v>643</v>
      </c>
      <c r="H138" s="99">
        <v>5329</v>
      </c>
      <c r="I138" s="97">
        <v>4</v>
      </c>
      <c r="J138" s="100">
        <f>หนองบัวลำภู!F51</f>
        <v>1120273.17</v>
      </c>
      <c r="K138" s="101">
        <f>หนองบัวลำภู!AF51</f>
        <v>1244295.79</v>
      </c>
      <c r="L138" s="102">
        <f>หนองบัวลำภู!AG51</f>
        <v>5405384.9500000002</v>
      </c>
      <c r="M138" s="102">
        <f>หนองบัวลำภู!AH51</f>
        <v>4937967.3800000008</v>
      </c>
      <c r="N138" s="98"/>
      <c r="O138" s="98"/>
      <c r="P138" s="98"/>
      <c r="Q138" s="90">
        <f t="shared" si="5"/>
        <v>467417.56999999937</v>
      </c>
      <c r="R138" s="91">
        <f t="shared" si="6"/>
        <v>1014.3338243572904</v>
      </c>
    </row>
    <row r="139" spans="1:18">
      <c r="A139" s="97">
        <v>4</v>
      </c>
      <c r="B139" s="98" t="s">
        <v>57</v>
      </c>
      <c r="C139" s="98" t="s">
        <v>285</v>
      </c>
      <c r="D139" s="98" t="s">
        <v>92</v>
      </c>
      <c r="E139" s="98" t="s">
        <v>3</v>
      </c>
      <c r="F139" s="98" t="s">
        <v>174</v>
      </c>
      <c r="G139" s="98" t="s">
        <v>644</v>
      </c>
      <c r="H139" s="99">
        <v>3741</v>
      </c>
      <c r="I139" s="97">
        <v>3</v>
      </c>
      <c r="J139" s="100">
        <f>หนองบัวลำภู!F52</f>
        <v>629387.79</v>
      </c>
      <c r="K139" s="101">
        <f>หนองบัวลำภู!AF52</f>
        <v>660583.25</v>
      </c>
      <c r="L139" s="102">
        <f>หนองบัวลำภู!AG52</f>
        <v>3045957.3</v>
      </c>
      <c r="M139" s="102">
        <f>หนองบัวลำภู!AH52</f>
        <v>2872623.75</v>
      </c>
      <c r="N139" s="98"/>
      <c r="O139" s="98"/>
      <c r="P139" s="98"/>
      <c r="Q139" s="90">
        <f t="shared" si="5"/>
        <v>173333.54999999981</v>
      </c>
      <c r="R139" s="91">
        <f t="shared" si="6"/>
        <v>814.2093825180433</v>
      </c>
    </row>
    <row r="140" spans="1:18">
      <c r="A140" s="97">
        <v>5</v>
      </c>
      <c r="B140" s="98" t="s">
        <v>57</v>
      </c>
      <c r="C140" s="98" t="s">
        <v>285</v>
      </c>
      <c r="D140" s="98" t="s">
        <v>92</v>
      </c>
      <c r="E140" s="98" t="s">
        <v>3</v>
      </c>
      <c r="F140" s="98" t="s">
        <v>174</v>
      </c>
      <c r="G140" s="98" t="s">
        <v>645</v>
      </c>
      <c r="H140" s="99">
        <v>10085</v>
      </c>
      <c r="I140" s="97">
        <v>5</v>
      </c>
      <c r="J140" s="100">
        <f>หนองบัวลำภู!F53</f>
        <v>760912.69</v>
      </c>
      <c r="K140" s="101">
        <f>หนองบัวลำภู!AF53</f>
        <v>934019.46</v>
      </c>
      <c r="L140" s="102">
        <f>หนองบัวลำภู!AG53</f>
        <v>5584973.0899999999</v>
      </c>
      <c r="M140" s="102">
        <f>หนองบัวลำภู!AH53</f>
        <v>5608206.5699999994</v>
      </c>
      <c r="N140" s="98"/>
      <c r="O140" s="98"/>
      <c r="P140" s="98"/>
      <c r="Q140" s="90">
        <f t="shared" si="5"/>
        <v>-23233.479999999516</v>
      </c>
      <c r="R140" s="91">
        <f t="shared" si="6"/>
        <v>553.79009320773423</v>
      </c>
    </row>
    <row r="141" spans="1:18">
      <c r="A141" s="97">
        <v>6</v>
      </c>
      <c r="B141" s="98" t="s">
        <v>57</v>
      </c>
      <c r="C141" s="98" t="s">
        <v>285</v>
      </c>
      <c r="D141" s="98" t="s">
        <v>92</v>
      </c>
      <c r="E141" s="98" t="s">
        <v>3</v>
      </c>
      <c r="F141" s="98" t="s">
        <v>174</v>
      </c>
      <c r="G141" s="98" t="s">
        <v>646</v>
      </c>
      <c r="H141" s="99">
        <v>1758</v>
      </c>
      <c r="I141" s="97">
        <v>2</v>
      </c>
      <c r="J141" s="100">
        <f>หนองบัวลำภู!F54</f>
        <v>647157.23</v>
      </c>
      <c r="K141" s="101">
        <f>หนองบัวลำภู!AF54</f>
        <v>661848.05000000005</v>
      </c>
      <c r="L141" s="102">
        <f>หนองบัวลำภู!AG54</f>
        <v>2860420.89</v>
      </c>
      <c r="M141" s="102">
        <f>หนองบัวลำภู!AH54</f>
        <v>2480183.04</v>
      </c>
      <c r="N141" s="98"/>
      <c r="O141" s="98"/>
      <c r="P141" s="98"/>
      <c r="Q141" s="90">
        <f t="shared" si="5"/>
        <v>380237.85000000009</v>
      </c>
      <c r="R141" s="91">
        <f t="shared" si="6"/>
        <v>1627.0881058020479</v>
      </c>
    </row>
    <row r="142" spans="1:18">
      <c r="A142" s="97">
        <v>7</v>
      </c>
      <c r="B142" s="98" t="s">
        <v>57</v>
      </c>
      <c r="C142" s="98" t="s">
        <v>285</v>
      </c>
      <c r="D142" s="98" t="s">
        <v>92</v>
      </c>
      <c r="E142" s="98" t="s">
        <v>3</v>
      </c>
      <c r="F142" s="98" t="s">
        <v>174</v>
      </c>
      <c r="G142" s="98" t="s">
        <v>647</v>
      </c>
      <c r="H142" s="99">
        <v>3359</v>
      </c>
      <c r="I142" s="97">
        <v>3</v>
      </c>
      <c r="J142" s="100">
        <f>หนองบัวลำภู!F55</f>
        <v>301693.71000000002</v>
      </c>
      <c r="K142" s="101">
        <f>หนองบัวลำภู!AF55</f>
        <v>333358.35000000003</v>
      </c>
      <c r="L142" s="102">
        <f>หนองบัวลำภู!AG55</f>
        <v>4345160.8599999994</v>
      </c>
      <c r="M142" s="102">
        <f>หนองบัวลำภู!AH55</f>
        <v>4213110.83</v>
      </c>
      <c r="N142" s="98"/>
      <c r="O142" s="98"/>
      <c r="P142" s="98"/>
      <c r="Q142" s="90">
        <f t="shared" si="5"/>
        <v>132050.02999999933</v>
      </c>
      <c r="R142" s="91">
        <f t="shared" si="6"/>
        <v>1293.5876332241737</v>
      </c>
    </row>
    <row r="143" spans="1:18">
      <c r="A143" s="97">
        <v>8</v>
      </c>
      <c r="B143" s="98" t="s">
        <v>57</v>
      </c>
      <c r="C143" s="98" t="s">
        <v>285</v>
      </c>
      <c r="D143" s="98" t="s">
        <v>92</v>
      </c>
      <c r="E143" s="98" t="s">
        <v>3</v>
      </c>
      <c r="F143" s="98" t="s">
        <v>174</v>
      </c>
      <c r="G143" s="98" t="s">
        <v>1411</v>
      </c>
      <c r="H143" s="99">
        <v>5691</v>
      </c>
      <c r="I143" s="97">
        <v>4</v>
      </c>
      <c r="J143" s="100">
        <f>หนองบัวลำภู!F56</f>
        <v>455935.96</v>
      </c>
      <c r="K143" s="101">
        <f>หนองบัวลำภู!AF56</f>
        <v>497426.96000000008</v>
      </c>
      <c r="L143" s="102">
        <f>หนองบัวลำภู!AG56</f>
        <v>3632048.44</v>
      </c>
      <c r="M143" s="102">
        <f>หนองบัวลำภู!AH56</f>
        <v>3674019.71</v>
      </c>
      <c r="N143" s="98"/>
      <c r="O143" s="98"/>
      <c r="P143" s="98"/>
      <c r="Q143" s="90">
        <f t="shared" si="5"/>
        <v>-41971.270000000019</v>
      </c>
      <c r="R143" s="91">
        <f t="shared" si="6"/>
        <v>638.20917940607978</v>
      </c>
    </row>
    <row r="144" spans="1:18">
      <c r="A144" s="97">
        <v>9</v>
      </c>
      <c r="B144" s="98" t="s">
        <v>57</v>
      </c>
      <c r="C144" s="98" t="s">
        <v>285</v>
      </c>
      <c r="D144" s="98" t="s">
        <v>92</v>
      </c>
      <c r="E144" s="98" t="s">
        <v>3</v>
      </c>
      <c r="F144" s="98" t="s">
        <v>174</v>
      </c>
      <c r="G144" s="98" t="s">
        <v>649</v>
      </c>
      <c r="H144" s="99">
        <v>2989</v>
      </c>
      <c r="I144" s="97">
        <v>2</v>
      </c>
      <c r="J144" s="100">
        <f>หนองบัวลำภู!F57</f>
        <v>327477.21000000002</v>
      </c>
      <c r="K144" s="101">
        <f>หนองบัวลำภู!AF57</f>
        <v>342218.56</v>
      </c>
      <c r="L144" s="102">
        <f>หนองบัวลำภู!AG57</f>
        <v>3316774.75</v>
      </c>
      <c r="M144" s="102">
        <f>หนองบัวลำภู!AH57</f>
        <v>3358396.63</v>
      </c>
      <c r="N144" s="98"/>
      <c r="O144" s="98"/>
      <c r="P144" s="98"/>
      <c r="Q144" s="90">
        <f t="shared" si="5"/>
        <v>-41621.879999999888</v>
      </c>
      <c r="R144" s="91">
        <f t="shared" si="6"/>
        <v>1109.6603379056542</v>
      </c>
    </row>
    <row r="145" spans="1:18">
      <c r="A145" s="97">
        <v>10</v>
      </c>
      <c r="B145" s="98" t="s">
        <v>57</v>
      </c>
      <c r="C145" s="98" t="s">
        <v>285</v>
      </c>
      <c r="D145" s="98" t="s">
        <v>92</v>
      </c>
      <c r="E145" s="98" t="s">
        <v>3</v>
      </c>
      <c r="F145" s="98" t="s">
        <v>174</v>
      </c>
      <c r="G145" s="98" t="s">
        <v>650</v>
      </c>
      <c r="H145" s="99">
        <v>5028</v>
      </c>
      <c r="I145" s="97">
        <v>4</v>
      </c>
      <c r="J145" s="100">
        <f>หนองบัวลำภู!F58</f>
        <v>297791.34000000003</v>
      </c>
      <c r="K145" s="101">
        <f>หนองบัวลำภู!AF58</f>
        <v>369118.14</v>
      </c>
      <c r="L145" s="102">
        <f>หนองบัวลำภู!AG58</f>
        <v>5380280.5999999996</v>
      </c>
      <c r="M145" s="102">
        <f>หนองบัวลำภู!AH58</f>
        <v>5301365.6999999993</v>
      </c>
      <c r="N145" s="98"/>
      <c r="O145" s="98"/>
      <c r="P145" s="98"/>
      <c r="Q145" s="90">
        <f t="shared" si="5"/>
        <v>78914.900000000373</v>
      </c>
      <c r="R145" s="91">
        <f t="shared" si="6"/>
        <v>1070.0637629276052</v>
      </c>
    </row>
    <row r="146" spans="1:18">
      <c r="A146" s="97">
        <v>11</v>
      </c>
      <c r="B146" s="98" t="s">
        <v>57</v>
      </c>
      <c r="C146" s="98" t="s">
        <v>285</v>
      </c>
      <c r="D146" s="98" t="s">
        <v>92</v>
      </c>
      <c r="E146" s="98" t="s">
        <v>3</v>
      </c>
      <c r="F146" s="98" t="s">
        <v>174</v>
      </c>
      <c r="G146" s="98" t="s">
        <v>651</v>
      </c>
      <c r="H146" s="99">
        <v>3475</v>
      </c>
      <c r="I146" s="97">
        <v>3</v>
      </c>
      <c r="J146" s="100">
        <f>หนองบัวลำภู!F59</f>
        <v>461448.62</v>
      </c>
      <c r="K146" s="101">
        <f>หนองบัวลำภู!AF59</f>
        <v>626791.19999999995</v>
      </c>
      <c r="L146" s="102">
        <f>หนองบัวลำภู!AG59</f>
        <v>3147161.95</v>
      </c>
      <c r="M146" s="102">
        <f>หนองบัวลำภู!AH59</f>
        <v>2774279.73</v>
      </c>
      <c r="N146" s="98"/>
      <c r="O146" s="98"/>
      <c r="P146" s="98"/>
      <c r="Q146" s="90">
        <f t="shared" si="5"/>
        <v>372882.2200000002</v>
      </c>
      <c r="R146" s="91">
        <f t="shared" si="6"/>
        <v>905.65811510791377</v>
      </c>
    </row>
    <row r="147" spans="1:18">
      <c r="A147" s="97">
        <v>12</v>
      </c>
      <c r="B147" s="98" t="s">
        <v>57</v>
      </c>
      <c r="C147" s="98" t="s">
        <v>285</v>
      </c>
      <c r="D147" s="98" t="s">
        <v>92</v>
      </c>
      <c r="E147" s="98" t="s">
        <v>3</v>
      </c>
      <c r="F147" s="98" t="s">
        <v>174</v>
      </c>
      <c r="G147" s="98" t="s">
        <v>652</v>
      </c>
      <c r="H147" s="99">
        <v>2888</v>
      </c>
      <c r="I147" s="97">
        <v>2</v>
      </c>
      <c r="J147" s="100">
        <f>หนองบัวลำภู!F60</f>
        <v>136679.5</v>
      </c>
      <c r="K147" s="101">
        <f>หนองบัวลำภู!AF60</f>
        <v>148137.22</v>
      </c>
      <c r="L147" s="102">
        <f>หนองบัวลำภู!AG60</f>
        <v>2825058.7800000003</v>
      </c>
      <c r="M147" s="102">
        <f>หนองบัวลำภู!AH60</f>
        <v>2815750.08</v>
      </c>
      <c r="N147" s="98"/>
      <c r="O147" s="98"/>
      <c r="P147" s="98"/>
      <c r="Q147" s="90">
        <f t="shared" si="5"/>
        <v>9308.7000000001863</v>
      </c>
      <c r="R147" s="91">
        <f t="shared" si="6"/>
        <v>978.20594875346274</v>
      </c>
    </row>
    <row r="148" spans="1:18">
      <c r="A148" s="97">
        <v>13</v>
      </c>
      <c r="B148" s="98" t="s">
        <v>57</v>
      </c>
      <c r="C148" s="98" t="s">
        <v>285</v>
      </c>
      <c r="D148" s="98" t="s">
        <v>92</v>
      </c>
      <c r="E148" s="98" t="s">
        <v>3</v>
      </c>
      <c r="F148" s="98" t="s">
        <v>174</v>
      </c>
      <c r="G148" s="98" t="s">
        <v>653</v>
      </c>
      <c r="H148" s="99">
        <v>1354</v>
      </c>
      <c r="I148" s="97">
        <v>1</v>
      </c>
      <c r="J148" s="100">
        <f>หนองบัวลำภู!F61</f>
        <v>363999.89</v>
      </c>
      <c r="K148" s="101">
        <f>หนองบัวลำภู!AF61</f>
        <v>452460.94</v>
      </c>
      <c r="L148" s="102">
        <f>หนองบัวลำภู!AG61</f>
        <v>2417122.87</v>
      </c>
      <c r="M148" s="102">
        <f>หนองบัวลำภู!AH61</f>
        <v>2301329.0199999996</v>
      </c>
      <c r="N148" s="98"/>
      <c r="O148" s="98"/>
      <c r="P148" s="98"/>
      <c r="Q148" s="90">
        <f t="shared" si="5"/>
        <v>115793.85000000056</v>
      </c>
      <c r="R148" s="91">
        <f t="shared" si="6"/>
        <v>1785.1719867060563</v>
      </c>
    </row>
    <row r="149" spans="1:18">
      <c r="A149" s="97">
        <v>14</v>
      </c>
      <c r="B149" s="98" t="s">
        <v>57</v>
      </c>
      <c r="C149" s="98" t="s">
        <v>285</v>
      </c>
      <c r="D149" s="98" t="s">
        <v>92</v>
      </c>
      <c r="E149" s="98" t="s">
        <v>3</v>
      </c>
      <c r="F149" s="98" t="s">
        <v>174</v>
      </c>
      <c r="G149" s="98" t="s">
        <v>654</v>
      </c>
      <c r="H149" s="99">
        <v>3500</v>
      </c>
      <c r="I149" s="97">
        <v>3</v>
      </c>
      <c r="J149" s="100">
        <f>หนองบัวลำภู!F62</f>
        <v>547114.34</v>
      </c>
      <c r="K149" s="101">
        <f>หนองบัวลำภู!AF62</f>
        <v>617235.69999999995</v>
      </c>
      <c r="L149" s="102">
        <f>หนองบัวลำภู!AG62</f>
        <v>3295190.69</v>
      </c>
      <c r="M149" s="102">
        <f>หนองบัวลำภู!AH62</f>
        <v>3091717.9099999997</v>
      </c>
      <c r="N149" s="98"/>
      <c r="O149" s="98"/>
      <c r="P149" s="98"/>
      <c r="Q149" s="90">
        <f t="shared" si="5"/>
        <v>203472.78000000026</v>
      </c>
      <c r="R149" s="91">
        <f t="shared" si="6"/>
        <v>941.48305428571427</v>
      </c>
    </row>
    <row r="150" spans="1:18">
      <c r="A150" s="97">
        <v>15</v>
      </c>
      <c r="B150" s="98" t="s">
        <v>57</v>
      </c>
      <c r="C150" s="98" t="s">
        <v>285</v>
      </c>
      <c r="D150" s="98" t="s">
        <v>92</v>
      </c>
      <c r="E150" s="98" t="s">
        <v>3</v>
      </c>
      <c r="F150" s="98" t="s">
        <v>174</v>
      </c>
      <c r="G150" s="98" t="s">
        <v>655</v>
      </c>
      <c r="H150" s="99">
        <v>6506</v>
      </c>
      <c r="I150" s="97">
        <v>5</v>
      </c>
      <c r="J150" s="100">
        <f>หนองบัวลำภู!F63</f>
        <v>919385.05</v>
      </c>
      <c r="K150" s="101">
        <f>หนองบัวลำภู!AF63</f>
        <v>1017111.54</v>
      </c>
      <c r="L150" s="102">
        <f>หนองบัวลำภู!AG63</f>
        <v>5087678.93</v>
      </c>
      <c r="M150" s="102">
        <f>หนองบัวลำภู!AH63</f>
        <v>4947556.96</v>
      </c>
      <c r="N150" s="98"/>
      <c r="O150" s="98"/>
      <c r="P150" s="98"/>
      <c r="Q150" s="90">
        <f t="shared" si="5"/>
        <v>140121.96999999974</v>
      </c>
      <c r="R150" s="91">
        <f t="shared" si="6"/>
        <v>781.99799108515208</v>
      </c>
    </row>
    <row r="151" spans="1:18">
      <c r="A151" s="97">
        <v>16</v>
      </c>
      <c r="B151" s="98" t="s">
        <v>57</v>
      </c>
      <c r="C151" s="98" t="s">
        <v>285</v>
      </c>
      <c r="D151" s="98" t="s">
        <v>92</v>
      </c>
      <c r="E151" s="98" t="s">
        <v>3</v>
      </c>
      <c r="F151" s="98" t="s">
        <v>174</v>
      </c>
      <c r="G151" s="98" t="s">
        <v>656</v>
      </c>
      <c r="H151" s="99">
        <v>4556</v>
      </c>
      <c r="I151" s="97">
        <v>4</v>
      </c>
      <c r="J151" s="100">
        <f>หนองบัวลำภู!F64</f>
        <v>977316.49</v>
      </c>
      <c r="K151" s="101">
        <f>หนองบัวลำภู!AF64</f>
        <v>1094890.8</v>
      </c>
      <c r="L151" s="102">
        <f>หนองบัวลำภู!AG64</f>
        <v>4197559.4000000004</v>
      </c>
      <c r="M151" s="102">
        <f>หนองบัวลำภู!AH64</f>
        <v>3788518.56</v>
      </c>
      <c r="N151" s="98"/>
      <c r="O151" s="98"/>
      <c r="P151" s="98"/>
      <c r="Q151" s="90">
        <f t="shared" si="5"/>
        <v>409040.84000000032</v>
      </c>
      <c r="R151" s="91">
        <f t="shared" si="6"/>
        <v>921.32559262510983</v>
      </c>
    </row>
    <row r="152" spans="1:18">
      <c r="A152" s="97">
        <v>17</v>
      </c>
      <c r="B152" s="98" t="s">
        <v>57</v>
      </c>
      <c r="C152" s="98" t="s">
        <v>285</v>
      </c>
      <c r="D152" s="98" t="s">
        <v>92</v>
      </c>
      <c r="E152" s="98" t="s">
        <v>3</v>
      </c>
      <c r="F152" s="98" t="s">
        <v>174</v>
      </c>
      <c r="G152" s="98" t="s">
        <v>657</v>
      </c>
      <c r="H152" s="99">
        <v>3413</v>
      </c>
      <c r="I152" s="97">
        <v>3</v>
      </c>
      <c r="J152" s="100">
        <f>หนองบัวลำภู!F65</f>
        <v>587631.25</v>
      </c>
      <c r="K152" s="101">
        <f>หนองบัวลำภู!AF65</f>
        <v>640028.27</v>
      </c>
      <c r="L152" s="102">
        <f>หนองบัวลำภู!AG65</f>
        <v>3884619.56</v>
      </c>
      <c r="M152" s="102">
        <f>หนองบัวลำภู!AH65</f>
        <v>3638399.69</v>
      </c>
      <c r="N152" s="98"/>
      <c r="O152" s="98"/>
      <c r="P152" s="98"/>
      <c r="Q152" s="90">
        <f t="shared" si="5"/>
        <v>246219.87000000011</v>
      </c>
      <c r="R152" s="91">
        <f t="shared" si="6"/>
        <v>1138.1832874304132</v>
      </c>
    </row>
    <row r="153" spans="1:18">
      <c r="A153" s="97">
        <v>18</v>
      </c>
      <c r="B153" s="98" t="s">
        <v>57</v>
      </c>
      <c r="C153" s="98" t="s">
        <v>285</v>
      </c>
      <c r="D153" s="98" t="s">
        <v>92</v>
      </c>
      <c r="E153" s="98" t="s">
        <v>3</v>
      </c>
      <c r="F153" s="98" t="s">
        <v>174</v>
      </c>
      <c r="G153" s="98" t="s">
        <v>658</v>
      </c>
      <c r="H153" s="99">
        <v>3744</v>
      </c>
      <c r="I153" s="97">
        <v>3</v>
      </c>
      <c r="J153" s="100">
        <f>หนองบัวลำภู!F66</f>
        <v>809373.7</v>
      </c>
      <c r="K153" s="101">
        <f>หนองบัวลำภู!AF66</f>
        <v>835717.50999999989</v>
      </c>
      <c r="L153" s="102">
        <f>หนองบัวลำภู!AG66</f>
        <v>3197079.9800000004</v>
      </c>
      <c r="M153" s="102">
        <f>หนองบัวลำภู!AH66</f>
        <v>2909380.16</v>
      </c>
      <c r="N153" s="98"/>
      <c r="O153" s="98"/>
      <c r="P153" s="98"/>
      <c r="Q153" s="90">
        <f t="shared" si="5"/>
        <v>287699.8200000003</v>
      </c>
      <c r="R153" s="91">
        <f t="shared" si="6"/>
        <v>853.92093482906</v>
      </c>
    </row>
    <row r="154" spans="1:18" s="109" customFormat="1">
      <c r="A154" s="103">
        <v>4</v>
      </c>
      <c r="B154" s="104" t="s">
        <v>57</v>
      </c>
      <c r="C154" s="104"/>
      <c r="D154" s="104"/>
      <c r="E154" s="104" t="s">
        <v>71</v>
      </c>
      <c r="F154" s="104"/>
      <c r="G154" s="104" t="s">
        <v>287</v>
      </c>
      <c r="H154" s="110">
        <f>SUM(H136:H153)</f>
        <v>73090</v>
      </c>
      <c r="I154" s="103"/>
      <c r="J154" s="106">
        <f>SUM(J136:J153)</f>
        <v>9883261.8299999982</v>
      </c>
      <c r="K154" s="106">
        <f>SUM(K136:K153)</f>
        <v>11033799.049999999</v>
      </c>
      <c r="L154" s="106">
        <f>SUM(L136:L153)</f>
        <v>67054785.930000007</v>
      </c>
      <c r="M154" s="106">
        <f>SUM(M136:M153)</f>
        <v>64469100.559999987</v>
      </c>
      <c r="N154" s="104">
        <v>17</v>
      </c>
      <c r="O154" s="104">
        <v>17</v>
      </c>
      <c r="P154" s="104">
        <f>N154-O154</f>
        <v>0</v>
      </c>
      <c r="Q154" s="107">
        <f t="shared" si="5"/>
        <v>2585685.3700000197</v>
      </c>
      <c r="R154" s="108">
        <f>L154/H154</f>
        <v>917.42763620194296</v>
      </c>
    </row>
    <row r="155" spans="1:18">
      <c r="A155" s="97">
        <v>1</v>
      </c>
      <c r="B155" s="98" t="s">
        <v>57</v>
      </c>
      <c r="C155" s="98" t="s">
        <v>288</v>
      </c>
      <c r="D155" s="98" t="s">
        <v>99</v>
      </c>
      <c r="E155" s="98" t="s">
        <v>4</v>
      </c>
      <c r="F155" s="98" t="s">
        <v>204</v>
      </c>
      <c r="G155" s="98" t="s">
        <v>289</v>
      </c>
      <c r="H155" s="99"/>
      <c r="I155" s="97"/>
      <c r="J155" s="100"/>
      <c r="K155" s="101"/>
      <c r="L155" s="102"/>
      <c r="M155" s="102"/>
      <c r="N155" s="98"/>
      <c r="O155" s="98"/>
      <c r="P155" s="98"/>
    </row>
    <row r="156" spans="1:18">
      <c r="A156" s="97">
        <v>2</v>
      </c>
      <c r="B156" s="98" t="s">
        <v>57</v>
      </c>
      <c r="C156" s="98" t="s">
        <v>288</v>
      </c>
      <c r="D156" s="98" t="s">
        <v>99</v>
      </c>
      <c r="E156" s="98" t="s">
        <v>4</v>
      </c>
      <c r="F156" s="98" t="s">
        <v>174</v>
      </c>
      <c r="G156" s="98" t="s">
        <v>659</v>
      </c>
      <c r="H156" s="99">
        <v>3395</v>
      </c>
      <c r="I156" s="97">
        <v>3</v>
      </c>
      <c r="J156" s="100">
        <f>หนองบัวลำภู!F67</f>
        <v>820317.22</v>
      </c>
      <c r="K156" s="101">
        <f>หนองบัวลำภู!AF67</f>
        <v>899634.64</v>
      </c>
      <c r="L156" s="102">
        <f>หนองบัวลำภู!AG67</f>
        <v>2468057.4299999997</v>
      </c>
      <c r="M156" s="102">
        <f>หนองบัวลำภู!AH67</f>
        <v>2594326.98</v>
      </c>
      <c r="N156" s="98"/>
      <c r="O156" s="98"/>
      <c r="P156" s="98"/>
      <c r="Q156" s="90">
        <f t="shared" si="5"/>
        <v>-126269.55000000028</v>
      </c>
      <c r="R156" s="91">
        <f t="shared" si="6"/>
        <v>726.96831516936663</v>
      </c>
    </row>
    <row r="157" spans="1:18">
      <c r="A157" s="97">
        <v>3</v>
      </c>
      <c r="B157" s="98" t="s">
        <v>57</v>
      </c>
      <c r="C157" s="98" t="s">
        <v>288</v>
      </c>
      <c r="D157" s="98" t="s">
        <v>99</v>
      </c>
      <c r="E157" s="98" t="s">
        <v>4</v>
      </c>
      <c r="F157" s="98" t="s">
        <v>174</v>
      </c>
      <c r="G157" s="98" t="s">
        <v>660</v>
      </c>
      <c r="H157" s="99">
        <v>3310</v>
      </c>
      <c r="I157" s="97">
        <v>3</v>
      </c>
      <c r="J157" s="100">
        <f>หนองบัวลำภู!F68</f>
        <v>348242.23</v>
      </c>
      <c r="K157" s="100">
        <f>หนองบัวลำภู!AF68</f>
        <v>466090.42</v>
      </c>
      <c r="L157" s="102">
        <f>หนองบัวลำภู!AG68</f>
        <v>2519085.9700000002</v>
      </c>
      <c r="M157" s="102">
        <f>หนองบัวลำภู!AH68</f>
        <v>2563339.6300000004</v>
      </c>
      <c r="N157" s="98"/>
      <c r="O157" s="98"/>
      <c r="P157" s="98"/>
      <c r="Q157" s="90">
        <f t="shared" si="5"/>
        <v>-44253.660000000149</v>
      </c>
      <c r="R157" s="91">
        <f t="shared" si="6"/>
        <v>761.05316314199399</v>
      </c>
    </row>
    <row r="158" spans="1:18">
      <c r="A158" s="97">
        <v>4</v>
      </c>
      <c r="B158" s="98" t="s">
        <v>57</v>
      </c>
      <c r="C158" s="98" t="s">
        <v>288</v>
      </c>
      <c r="D158" s="98" t="s">
        <v>99</v>
      </c>
      <c r="E158" s="98" t="s">
        <v>4</v>
      </c>
      <c r="F158" s="98" t="s">
        <v>174</v>
      </c>
      <c r="G158" s="98" t="s">
        <v>661</v>
      </c>
      <c r="H158" s="99">
        <v>9421</v>
      </c>
      <c r="I158" s="97">
        <v>5</v>
      </c>
      <c r="J158" s="100">
        <f>หนองบัวลำภู!F69</f>
        <v>829333.34</v>
      </c>
      <c r="K158" s="101">
        <f>หนองบัวลำภู!AF69</f>
        <v>808428.03999999992</v>
      </c>
      <c r="L158" s="102">
        <f>หนองบัวลำภู!AG69</f>
        <v>5364626.42</v>
      </c>
      <c r="M158" s="102">
        <f>หนองบัวลำภู!AH69</f>
        <v>5096354.08</v>
      </c>
      <c r="N158" s="98"/>
      <c r="O158" s="98"/>
      <c r="P158" s="98"/>
      <c r="Q158" s="90">
        <f t="shared" si="5"/>
        <v>268272.33999999985</v>
      </c>
      <c r="R158" s="91">
        <f t="shared" si="6"/>
        <v>569.43280118883342</v>
      </c>
    </row>
    <row r="159" spans="1:18">
      <c r="A159" s="97">
        <v>5</v>
      </c>
      <c r="B159" s="98" t="s">
        <v>57</v>
      </c>
      <c r="C159" s="98" t="s">
        <v>288</v>
      </c>
      <c r="D159" s="98" t="s">
        <v>99</v>
      </c>
      <c r="E159" s="98" t="s">
        <v>4</v>
      </c>
      <c r="F159" s="98" t="s">
        <v>174</v>
      </c>
      <c r="G159" s="98" t="s">
        <v>662</v>
      </c>
      <c r="H159" s="99">
        <v>2850</v>
      </c>
      <c r="I159" s="97">
        <v>2</v>
      </c>
      <c r="J159" s="100">
        <f>หนองบัวลำภู!F70</f>
        <v>205406.41</v>
      </c>
      <c r="K159" s="100">
        <f>หนองบัวลำภู!AF70</f>
        <v>334086.49</v>
      </c>
      <c r="L159" s="102">
        <f>หนองบัวลำภู!AG70</f>
        <v>2257991.8600000003</v>
      </c>
      <c r="M159" s="102">
        <f>หนองบัวลำภู!AH70</f>
        <v>2351908.56</v>
      </c>
      <c r="N159" s="98"/>
      <c r="O159" s="98"/>
      <c r="P159" s="98"/>
      <c r="Q159" s="90">
        <f t="shared" si="5"/>
        <v>-93916.699999999721</v>
      </c>
      <c r="R159" s="91">
        <f t="shared" si="6"/>
        <v>792.27784561403519</v>
      </c>
    </row>
    <row r="160" spans="1:18">
      <c r="A160" s="97">
        <v>6</v>
      </c>
      <c r="B160" s="98" t="s">
        <v>57</v>
      </c>
      <c r="C160" s="98" t="s">
        <v>288</v>
      </c>
      <c r="D160" s="98" t="s">
        <v>99</v>
      </c>
      <c r="E160" s="98" t="s">
        <v>4</v>
      </c>
      <c r="F160" s="98" t="s">
        <v>174</v>
      </c>
      <c r="G160" s="98" t="s">
        <v>663</v>
      </c>
      <c r="H160" s="99">
        <v>3674</v>
      </c>
      <c r="I160" s="97">
        <v>3</v>
      </c>
      <c r="J160" s="100">
        <f>หนองบัวลำภู!F71</f>
        <v>581740.78</v>
      </c>
      <c r="K160" s="101">
        <f>หนองบัวลำภู!AF71</f>
        <v>833714.56</v>
      </c>
      <c r="L160" s="102">
        <f>หนองบัวลำภู!AG71</f>
        <v>3456916.1</v>
      </c>
      <c r="M160" s="102">
        <f>หนองบัวลำภู!AH71</f>
        <v>3726046</v>
      </c>
      <c r="N160" s="98"/>
      <c r="O160" s="98"/>
      <c r="P160" s="98"/>
      <c r="Q160" s="90">
        <f t="shared" si="5"/>
        <v>-269129.89999999991</v>
      </c>
      <c r="R160" s="91">
        <f t="shared" si="6"/>
        <v>940.91347305389229</v>
      </c>
    </row>
    <row r="161" spans="1:18">
      <c r="A161" s="97">
        <v>7</v>
      </c>
      <c r="B161" s="98" t="s">
        <v>57</v>
      </c>
      <c r="C161" s="98" t="s">
        <v>288</v>
      </c>
      <c r="D161" s="98" t="s">
        <v>99</v>
      </c>
      <c r="E161" s="98" t="s">
        <v>4</v>
      </c>
      <c r="F161" s="98" t="s">
        <v>174</v>
      </c>
      <c r="G161" s="98" t="s">
        <v>664</v>
      </c>
      <c r="H161" s="99">
        <v>3134</v>
      </c>
      <c r="I161" s="97">
        <v>3</v>
      </c>
      <c r="J161" s="100">
        <f>หนองบัวลำภู!F72</f>
        <v>568096.71</v>
      </c>
      <c r="K161" s="101">
        <f>หนองบัวลำภู!AF72</f>
        <v>706208.84</v>
      </c>
      <c r="L161" s="102">
        <f>หนองบัวลำภู!AG72</f>
        <v>3296039.87</v>
      </c>
      <c r="M161" s="102">
        <f>หนองบัวลำภู!AH72</f>
        <v>3061536.95</v>
      </c>
      <c r="N161" s="98"/>
      <c r="O161" s="98"/>
      <c r="P161" s="98"/>
      <c r="Q161" s="90">
        <f t="shared" si="5"/>
        <v>234502.91999999993</v>
      </c>
      <c r="R161" s="91">
        <f t="shared" si="6"/>
        <v>1051.7038513082323</v>
      </c>
    </row>
    <row r="162" spans="1:18">
      <c r="A162" s="97">
        <v>8</v>
      </c>
      <c r="B162" s="98" t="s">
        <v>57</v>
      </c>
      <c r="C162" s="98" t="s">
        <v>288</v>
      </c>
      <c r="D162" s="98" t="s">
        <v>99</v>
      </c>
      <c r="E162" s="98" t="s">
        <v>4</v>
      </c>
      <c r="F162" s="98" t="s">
        <v>174</v>
      </c>
      <c r="G162" s="98" t="s">
        <v>665</v>
      </c>
      <c r="H162" s="99">
        <v>3983</v>
      </c>
      <c r="I162" s="97">
        <v>3</v>
      </c>
      <c r="J162" s="100">
        <f>หนองบัวลำภู!F73</f>
        <v>536585.02</v>
      </c>
      <c r="K162" s="100">
        <f>หนองบัวลำภู!AF73</f>
        <v>708030.97000000009</v>
      </c>
      <c r="L162" s="102">
        <f>หนองบัวลำภู!AG73</f>
        <v>2709798.9400000004</v>
      </c>
      <c r="M162" s="102">
        <f>หนองบัวลำภู!AH73</f>
        <v>2349542.3400000003</v>
      </c>
      <c r="N162" s="98"/>
      <c r="O162" s="98"/>
      <c r="P162" s="98"/>
      <c r="Q162" s="90">
        <f t="shared" si="5"/>
        <v>360256.60000000009</v>
      </c>
      <c r="R162" s="91">
        <f t="shared" si="6"/>
        <v>680.3411850364048</v>
      </c>
    </row>
    <row r="163" spans="1:18">
      <c r="A163" s="97">
        <v>9</v>
      </c>
      <c r="B163" s="98" t="s">
        <v>57</v>
      </c>
      <c r="C163" s="98" t="s">
        <v>288</v>
      </c>
      <c r="D163" s="98" t="s">
        <v>99</v>
      </c>
      <c r="E163" s="98" t="s">
        <v>4</v>
      </c>
      <c r="F163" s="98" t="s">
        <v>174</v>
      </c>
      <c r="G163" s="98" t="s">
        <v>666</v>
      </c>
      <c r="H163" s="99">
        <v>4514</v>
      </c>
      <c r="I163" s="97">
        <v>4</v>
      </c>
      <c r="J163" s="100">
        <f>หนองบัวลำภู!F74</f>
        <v>578444.53</v>
      </c>
      <c r="K163" s="100">
        <f>หนองบัวลำภู!AF74</f>
        <v>293776.27</v>
      </c>
      <c r="L163" s="102">
        <f>หนองบัวลำภู!AG74</f>
        <v>3471948.5</v>
      </c>
      <c r="M163" s="102">
        <f>หนองบัวลำภู!AH74</f>
        <v>3741772.25</v>
      </c>
      <c r="N163" s="98"/>
      <c r="O163" s="98"/>
      <c r="P163" s="98"/>
      <c r="Q163" s="90">
        <f t="shared" si="5"/>
        <v>-269823.75</v>
      </c>
      <c r="R163" s="91">
        <f t="shared" si="6"/>
        <v>769.15119627824549</v>
      </c>
    </row>
    <row r="164" spans="1:18">
      <c r="A164" s="97">
        <v>10</v>
      </c>
      <c r="B164" s="98" t="s">
        <v>57</v>
      </c>
      <c r="C164" s="98" t="s">
        <v>288</v>
      </c>
      <c r="D164" s="98" t="s">
        <v>99</v>
      </c>
      <c r="E164" s="98" t="s">
        <v>4</v>
      </c>
      <c r="F164" s="98" t="s">
        <v>174</v>
      </c>
      <c r="G164" s="98" t="s">
        <v>667</v>
      </c>
      <c r="H164" s="99">
        <v>2730</v>
      </c>
      <c r="I164" s="97">
        <v>2</v>
      </c>
      <c r="J164" s="100">
        <f>หนองบัวลำภู!F75</f>
        <v>478828.31</v>
      </c>
      <c r="K164" s="100">
        <f>หนองบัวลำภู!AF75</f>
        <v>551009.56000000006</v>
      </c>
      <c r="L164" s="102">
        <f>หนองบัวลำภู!AG75</f>
        <v>2599223.69</v>
      </c>
      <c r="M164" s="102">
        <f>หนองบัวลำภู!AH75</f>
        <v>2396442.81</v>
      </c>
      <c r="N164" s="98"/>
      <c r="O164" s="98"/>
      <c r="P164" s="98"/>
      <c r="Q164" s="90">
        <f t="shared" si="5"/>
        <v>202780.87999999989</v>
      </c>
      <c r="R164" s="91">
        <f t="shared" si="6"/>
        <v>952.09658974358967</v>
      </c>
    </row>
    <row r="165" spans="1:18">
      <c r="A165" s="97">
        <v>11</v>
      </c>
      <c r="B165" s="98" t="s">
        <v>57</v>
      </c>
      <c r="C165" s="98" t="s">
        <v>288</v>
      </c>
      <c r="D165" s="98" t="s">
        <v>99</v>
      </c>
      <c r="E165" s="98" t="s">
        <v>4</v>
      </c>
      <c r="F165" s="98" t="s">
        <v>174</v>
      </c>
      <c r="G165" s="98" t="s">
        <v>668</v>
      </c>
      <c r="H165" s="99">
        <v>2300</v>
      </c>
      <c r="I165" s="97">
        <v>2</v>
      </c>
      <c r="J165" s="100">
        <f>หนองบัวลำภู!F76</f>
        <v>61296.99</v>
      </c>
      <c r="K165" s="101">
        <f>หนองบัวลำภู!AF76</f>
        <v>34430.669999999991</v>
      </c>
      <c r="L165" s="102">
        <f>หนองบัวลำภู!AG76</f>
        <v>2678555.73</v>
      </c>
      <c r="M165" s="102">
        <f>หนองบัวลำภู!AH76</f>
        <v>2872059.71</v>
      </c>
      <c r="N165" s="98"/>
      <c r="O165" s="98"/>
      <c r="P165" s="98"/>
      <c r="Q165" s="90">
        <f t="shared" si="5"/>
        <v>-193503.97999999998</v>
      </c>
      <c r="R165" s="91">
        <f t="shared" si="6"/>
        <v>1164.5894478260871</v>
      </c>
    </row>
    <row r="166" spans="1:18">
      <c r="A166" s="97">
        <v>12</v>
      </c>
      <c r="B166" s="98" t="s">
        <v>57</v>
      </c>
      <c r="C166" s="98" t="s">
        <v>288</v>
      </c>
      <c r="D166" s="98" t="s">
        <v>99</v>
      </c>
      <c r="E166" s="98" t="s">
        <v>4</v>
      </c>
      <c r="F166" s="98" t="s">
        <v>174</v>
      </c>
      <c r="G166" s="98" t="s">
        <v>669</v>
      </c>
      <c r="H166" s="99">
        <v>4344</v>
      </c>
      <c r="I166" s="97">
        <v>3</v>
      </c>
      <c r="J166" s="100">
        <f>หนองบัวลำภู!F77</f>
        <v>579094.32999999996</v>
      </c>
      <c r="K166" s="101">
        <f>หนองบัวลำภู!AF77</f>
        <v>710844.14999999991</v>
      </c>
      <c r="L166" s="102">
        <f>หนองบัวลำภู!AG77</f>
        <v>3942320.56</v>
      </c>
      <c r="M166" s="102">
        <f>หนองบัวลำภู!AH77</f>
        <v>3845580.3699999996</v>
      </c>
      <c r="N166" s="98"/>
      <c r="O166" s="98"/>
      <c r="P166" s="98"/>
      <c r="Q166" s="90">
        <f t="shared" si="5"/>
        <v>96740.19000000041</v>
      </c>
      <c r="R166" s="91">
        <f t="shared" si="6"/>
        <v>907.53235727440153</v>
      </c>
    </row>
    <row r="167" spans="1:18">
      <c r="A167" s="97">
        <v>13</v>
      </c>
      <c r="B167" s="98" t="s">
        <v>57</v>
      </c>
      <c r="C167" s="98" t="s">
        <v>288</v>
      </c>
      <c r="D167" s="98" t="s">
        <v>99</v>
      </c>
      <c r="E167" s="98" t="s">
        <v>4</v>
      </c>
      <c r="F167" s="98" t="s">
        <v>174</v>
      </c>
      <c r="G167" s="98" t="s">
        <v>670</v>
      </c>
      <c r="H167" s="99">
        <v>1502</v>
      </c>
      <c r="I167" s="97">
        <v>1</v>
      </c>
      <c r="J167" s="100">
        <f>หนองบัวลำภู!F78</f>
        <v>301347.34999999998</v>
      </c>
      <c r="K167" s="100">
        <f>หนองบัวลำภู!AF78</f>
        <v>339925.11</v>
      </c>
      <c r="L167" s="102">
        <f>หนองบัวลำภู!AG78</f>
        <v>1831895.0699999998</v>
      </c>
      <c r="M167" s="102">
        <f>หนองบัวลำภู!AH78</f>
        <v>1683596.3099999998</v>
      </c>
      <c r="N167" s="98"/>
      <c r="O167" s="98"/>
      <c r="P167" s="98"/>
      <c r="Q167" s="90">
        <f t="shared" si="5"/>
        <v>148298.76</v>
      </c>
      <c r="R167" s="91">
        <f t="shared" si="6"/>
        <v>1219.6371970705725</v>
      </c>
    </row>
    <row r="168" spans="1:18">
      <c r="A168" s="97">
        <v>14</v>
      </c>
      <c r="B168" s="98" t="s">
        <v>57</v>
      </c>
      <c r="C168" s="98" t="s">
        <v>288</v>
      </c>
      <c r="D168" s="98" t="s">
        <v>99</v>
      </c>
      <c r="E168" s="98" t="s">
        <v>4</v>
      </c>
      <c r="F168" s="98" t="s">
        <v>174</v>
      </c>
      <c r="G168" s="98" t="s">
        <v>671</v>
      </c>
      <c r="H168" s="99">
        <v>2803</v>
      </c>
      <c r="I168" s="97">
        <v>2</v>
      </c>
      <c r="J168" s="100">
        <f>หนองบัวลำภู!F79</f>
        <v>319364.74</v>
      </c>
      <c r="K168" s="101">
        <f>หนองบัวลำภู!AF79</f>
        <v>403789.18</v>
      </c>
      <c r="L168" s="102">
        <f>หนองบัวลำภู!AG79</f>
        <v>3143111.3</v>
      </c>
      <c r="M168" s="102">
        <f>หนองบัวลำภู!AH79</f>
        <v>3221923.48</v>
      </c>
      <c r="N168" s="98"/>
      <c r="O168" s="98"/>
      <c r="P168" s="98"/>
      <c r="Q168" s="90">
        <f t="shared" si="5"/>
        <v>-78812.180000000168</v>
      </c>
      <c r="R168" s="91">
        <f t="shared" si="6"/>
        <v>1121.3383160899036</v>
      </c>
    </row>
    <row r="169" spans="1:18" s="109" customFormat="1">
      <c r="A169" s="103">
        <v>5</v>
      </c>
      <c r="B169" s="104" t="s">
        <v>57</v>
      </c>
      <c r="C169" s="104"/>
      <c r="D169" s="104"/>
      <c r="E169" s="104" t="s">
        <v>71</v>
      </c>
      <c r="F169" s="104"/>
      <c r="G169" s="104" t="s">
        <v>290</v>
      </c>
      <c r="H169" s="110">
        <f>SUM(H155:H168)</f>
        <v>47960</v>
      </c>
      <c r="I169" s="103"/>
      <c r="J169" s="106">
        <f>SUM(J155:J168)</f>
        <v>6208097.96</v>
      </c>
      <c r="K169" s="106">
        <f>SUM(K155:K168)</f>
        <v>7089968.9000000013</v>
      </c>
      <c r="L169" s="106">
        <f>SUM(L155:L168)</f>
        <v>39739571.439999998</v>
      </c>
      <c r="M169" s="106">
        <f>SUM(M155:M168)</f>
        <v>39504429.469999999</v>
      </c>
      <c r="N169" s="104">
        <v>13</v>
      </c>
      <c r="O169" s="104">
        <v>13</v>
      </c>
      <c r="P169" s="104">
        <f>N169-O169</f>
        <v>0</v>
      </c>
      <c r="Q169" s="107">
        <f t="shared" si="5"/>
        <v>235141.96999999881</v>
      </c>
      <c r="R169" s="108">
        <f>L169/H169</f>
        <v>828.59823686405332</v>
      </c>
    </row>
    <row r="170" spans="1:18">
      <c r="A170" s="97">
        <v>1</v>
      </c>
      <c r="B170" s="98" t="s">
        <v>57</v>
      </c>
      <c r="C170" s="98" t="s">
        <v>291</v>
      </c>
      <c r="D170" s="98" t="s">
        <v>106</v>
      </c>
      <c r="E170" s="98" t="s">
        <v>5</v>
      </c>
      <c r="F170" s="98" t="s">
        <v>204</v>
      </c>
      <c r="G170" s="98" t="s">
        <v>292</v>
      </c>
      <c r="H170" s="99"/>
      <c r="I170" s="97"/>
      <c r="J170" s="100"/>
      <c r="K170" s="101"/>
      <c r="L170" s="102"/>
      <c r="M170" s="102"/>
      <c r="N170" s="98"/>
      <c r="O170" s="98"/>
      <c r="P170" s="98"/>
    </row>
    <row r="171" spans="1:18">
      <c r="A171" s="97">
        <v>2</v>
      </c>
      <c r="B171" s="98" t="s">
        <v>57</v>
      </c>
      <c r="C171" s="98" t="s">
        <v>291</v>
      </c>
      <c r="D171" s="98" t="s">
        <v>106</v>
      </c>
      <c r="E171" s="98" t="s">
        <v>5</v>
      </c>
      <c r="F171" s="98" t="s">
        <v>174</v>
      </c>
      <c r="G171" s="98" t="s">
        <v>672</v>
      </c>
      <c r="H171" s="99">
        <v>4273</v>
      </c>
      <c r="I171" s="97">
        <v>3</v>
      </c>
      <c r="J171" s="100">
        <f>หนองบัวลำภู!F80</f>
        <v>755188</v>
      </c>
      <c r="K171" s="101">
        <f>หนองบัวลำภู!AF80</f>
        <v>754187.08000000007</v>
      </c>
      <c r="L171" s="102">
        <f>หนองบัวลำภู!AG80</f>
        <v>3543008.08</v>
      </c>
      <c r="M171" s="102">
        <f>หนองบัวลำภู!AH80</f>
        <v>3829181.33</v>
      </c>
      <c r="N171" s="98"/>
      <c r="O171" s="98"/>
      <c r="P171" s="98"/>
      <c r="Q171" s="90">
        <f t="shared" si="5"/>
        <v>-286173.25</v>
      </c>
      <c r="R171" s="91">
        <f t="shared" si="6"/>
        <v>829.16173180435294</v>
      </c>
    </row>
    <row r="172" spans="1:18">
      <c r="A172" s="97">
        <v>3</v>
      </c>
      <c r="B172" s="98" t="s">
        <v>57</v>
      </c>
      <c r="C172" s="98" t="s">
        <v>291</v>
      </c>
      <c r="D172" s="98" t="s">
        <v>106</v>
      </c>
      <c r="E172" s="98" t="s">
        <v>5</v>
      </c>
      <c r="F172" s="98" t="s">
        <v>174</v>
      </c>
      <c r="G172" s="98" t="s">
        <v>673</v>
      </c>
      <c r="H172" s="99">
        <v>1852</v>
      </c>
      <c r="I172" s="97">
        <v>2</v>
      </c>
      <c r="J172" s="100">
        <f>หนองบัวลำภู!F81</f>
        <v>482339.01</v>
      </c>
      <c r="K172" s="101">
        <f>หนองบัวลำภู!AF81</f>
        <v>506721.4</v>
      </c>
      <c r="L172" s="102">
        <f>หนองบัวลำภู!AG81</f>
        <v>2630718.7199999997</v>
      </c>
      <c r="M172" s="102">
        <f>หนองบัวลำภู!AH81</f>
        <v>2574778.2999999998</v>
      </c>
      <c r="N172" s="98"/>
      <c r="O172" s="98"/>
      <c r="P172" s="98"/>
      <c r="Q172" s="90">
        <f t="shared" si="5"/>
        <v>55940.419999999925</v>
      </c>
      <c r="R172" s="91">
        <f t="shared" si="6"/>
        <v>1420.4744708423325</v>
      </c>
    </row>
    <row r="173" spans="1:18">
      <c r="A173" s="97">
        <v>4</v>
      </c>
      <c r="B173" s="98" t="s">
        <v>57</v>
      </c>
      <c r="C173" s="98" t="s">
        <v>291</v>
      </c>
      <c r="D173" s="98" t="s">
        <v>106</v>
      </c>
      <c r="E173" s="98" t="s">
        <v>5</v>
      </c>
      <c r="F173" s="98" t="s">
        <v>174</v>
      </c>
      <c r="G173" s="98" t="s">
        <v>674</v>
      </c>
      <c r="H173" s="99">
        <v>4269</v>
      </c>
      <c r="I173" s="97">
        <v>3</v>
      </c>
      <c r="J173" s="100">
        <f>หนองบัวลำภู!F82</f>
        <v>1037119.8</v>
      </c>
      <c r="K173" s="101">
        <f>หนองบัวลำภู!AF82</f>
        <v>1061552.45</v>
      </c>
      <c r="L173" s="102">
        <f>หนองบัวลำภู!AG82</f>
        <v>2884581.4000000004</v>
      </c>
      <c r="M173" s="102">
        <f>หนองบัวลำภู!AH82</f>
        <v>2577944.85</v>
      </c>
      <c r="N173" s="98"/>
      <c r="O173" s="98"/>
      <c r="P173" s="98"/>
      <c r="Q173" s="90">
        <f t="shared" si="5"/>
        <v>306636.55000000028</v>
      </c>
      <c r="R173" s="91">
        <f t="shared" si="6"/>
        <v>675.70423986882179</v>
      </c>
    </row>
    <row r="174" spans="1:18">
      <c r="A174" s="97">
        <v>5</v>
      </c>
      <c r="B174" s="98" t="s">
        <v>57</v>
      </c>
      <c r="C174" s="98" t="s">
        <v>291</v>
      </c>
      <c r="D174" s="98" t="s">
        <v>106</v>
      </c>
      <c r="E174" s="98" t="s">
        <v>5</v>
      </c>
      <c r="F174" s="98" t="s">
        <v>174</v>
      </c>
      <c r="G174" s="98" t="s">
        <v>675</v>
      </c>
      <c r="H174" s="99">
        <v>4484</v>
      </c>
      <c r="I174" s="97">
        <v>3</v>
      </c>
      <c r="J174" s="100">
        <f>หนองบัวลำภู!F83</f>
        <v>1044169.63</v>
      </c>
      <c r="K174" s="101">
        <f>หนองบัวลำภู!AF83</f>
        <v>1067092.6399999999</v>
      </c>
      <c r="L174" s="102">
        <f>หนองบัวลำภู!AG83</f>
        <v>3428414.3099999996</v>
      </c>
      <c r="M174" s="102">
        <f>หนองบัวลำภู!AH83</f>
        <v>3528754.91</v>
      </c>
      <c r="N174" s="98"/>
      <c r="O174" s="98"/>
      <c r="P174" s="98"/>
      <c r="Q174" s="90">
        <f t="shared" si="5"/>
        <v>-100340.60000000056</v>
      </c>
      <c r="R174" s="91">
        <f t="shared" si="6"/>
        <v>764.58838314005345</v>
      </c>
    </row>
    <row r="175" spans="1:18">
      <c r="A175" s="97">
        <v>6</v>
      </c>
      <c r="B175" s="98" t="s">
        <v>57</v>
      </c>
      <c r="C175" s="98" t="s">
        <v>291</v>
      </c>
      <c r="D175" s="98" t="s">
        <v>106</v>
      </c>
      <c r="E175" s="98" t="s">
        <v>5</v>
      </c>
      <c r="F175" s="98" t="s">
        <v>174</v>
      </c>
      <c r="G175" s="98" t="s">
        <v>676</v>
      </c>
      <c r="H175" s="99">
        <v>2010</v>
      </c>
      <c r="I175" s="97">
        <v>2</v>
      </c>
      <c r="J175" s="100">
        <f>หนองบัวลำภู!F84</f>
        <v>255494.28</v>
      </c>
      <c r="K175" s="101">
        <f>หนองบัวลำภู!AF84</f>
        <v>248920.09000000003</v>
      </c>
      <c r="L175" s="102">
        <f>หนองบัวลำภู!AG84</f>
        <v>2205553.66</v>
      </c>
      <c r="M175" s="102">
        <f>หนองบัวลำภู!AH84</f>
        <v>2455289.6399999997</v>
      </c>
      <c r="N175" s="98"/>
      <c r="O175" s="98"/>
      <c r="P175" s="98"/>
      <c r="Q175" s="90">
        <f t="shared" si="5"/>
        <v>-249735.97999999952</v>
      </c>
      <c r="R175" s="91">
        <f t="shared" si="6"/>
        <v>1097.2903781094528</v>
      </c>
    </row>
    <row r="176" spans="1:18">
      <c r="A176" s="97">
        <v>7</v>
      </c>
      <c r="B176" s="98" t="s">
        <v>57</v>
      </c>
      <c r="C176" s="98" t="s">
        <v>291</v>
      </c>
      <c r="D176" s="98" t="s">
        <v>106</v>
      </c>
      <c r="E176" s="98" t="s">
        <v>5</v>
      </c>
      <c r="F176" s="98" t="s">
        <v>174</v>
      </c>
      <c r="G176" s="98" t="s">
        <v>677</v>
      </c>
      <c r="H176" s="99">
        <v>5203</v>
      </c>
      <c r="I176" s="97">
        <v>4</v>
      </c>
      <c r="J176" s="100">
        <f>หนองบัวลำภู!F85</f>
        <v>627195.18000000005</v>
      </c>
      <c r="K176" s="101">
        <f>หนองบัวลำภู!AF85</f>
        <v>685535.88</v>
      </c>
      <c r="L176" s="102">
        <f>หนองบัวลำภู!AG85</f>
        <v>3406576.18</v>
      </c>
      <c r="M176" s="102">
        <f>หนองบัวลำภู!AH85</f>
        <v>3537253.5</v>
      </c>
      <c r="N176" s="98"/>
      <c r="O176" s="98"/>
      <c r="P176" s="98"/>
      <c r="Q176" s="90">
        <f t="shared" si="5"/>
        <v>-130677.31999999983</v>
      </c>
      <c r="R176" s="91">
        <f t="shared" si="6"/>
        <v>654.73307322698452</v>
      </c>
    </row>
    <row r="177" spans="1:18">
      <c r="A177" s="97">
        <v>8</v>
      </c>
      <c r="B177" s="98" t="s">
        <v>57</v>
      </c>
      <c r="C177" s="98" t="s">
        <v>291</v>
      </c>
      <c r="D177" s="98" t="s">
        <v>106</v>
      </c>
      <c r="E177" s="98" t="s">
        <v>5</v>
      </c>
      <c r="F177" s="98" t="s">
        <v>174</v>
      </c>
      <c r="G177" s="98" t="s">
        <v>678</v>
      </c>
      <c r="H177" s="99">
        <v>3490</v>
      </c>
      <c r="I177" s="97">
        <v>3</v>
      </c>
      <c r="J177" s="100">
        <f>หนองบัวลำภู!F86</f>
        <v>1068743.05</v>
      </c>
      <c r="K177" s="101">
        <f>หนองบัวลำภู!AF86</f>
        <v>1099105.1399999999</v>
      </c>
      <c r="L177" s="102">
        <f>หนองบัวลำภู!AG86</f>
        <v>3057282.2199999997</v>
      </c>
      <c r="M177" s="102">
        <f>หนองบัวลำภู!AH86</f>
        <v>2960508</v>
      </c>
      <c r="N177" s="98"/>
      <c r="O177" s="98"/>
      <c r="P177" s="98"/>
      <c r="Q177" s="90">
        <f t="shared" si="5"/>
        <v>96774.219999999739</v>
      </c>
      <c r="R177" s="91">
        <f t="shared" si="6"/>
        <v>876.01209742120341</v>
      </c>
    </row>
    <row r="178" spans="1:18" s="109" customFormat="1">
      <c r="A178" s="103">
        <v>6</v>
      </c>
      <c r="B178" s="104" t="s">
        <v>57</v>
      </c>
      <c r="C178" s="104"/>
      <c r="D178" s="104"/>
      <c r="E178" s="104" t="s">
        <v>71</v>
      </c>
      <c r="F178" s="104"/>
      <c r="G178" s="104" t="s">
        <v>293</v>
      </c>
      <c r="H178" s="110">
        <f>SUM(H170:H177)</f>
        <v>25581</v>
      </c>
      <c r="I178" s="103"/>
      <c r="J178" s="106">
        <f>SUM(J170:J177)</f>
        <v>5270248.9499999993</v>
      </c>
      <c r="K178" s="106">
        <f>SUM(K170:K177)</f>
        <v>5423114.6799999988</v>
      </c>
      <c r="L178" s="106">
        <f>SUM(L170:L177)</f>
        <v>21156134.569999997</v>
      </c>
      <c r="M178" s="106">
        <f>SUM(M170:M177)</f>
        <v>21463710.530000001</v>
      </c>
      <c r="N178" s="104">
        <v>7</v>
      </c>
      <c r="O178" s="104">
        <v>7</v>
      </c>
      <c r="P178" s="104">
        <v>0</v>
      </c>
      <c r="Q178" s="107">
        <f t="shared" si="5"/>
        <v>-307575.96000000462</v>
      </c>
      <c r="R178" s="108">
        <f t="shared" si="6"/>
        <v>827.02531449122387</v>
      </c>
    </row>
    <row r="179" spans="1:18" s="109" customFormat="1" ht="25.2" thickBot="1">
      <c r="A179" s="118"/>
      <c r="B179" s="119" t="s">
        <v>57</v>
      </c>
      <c r="C179" s="119" t="s">
        <v>57</v>
      </c>
      <c r="D179" s="119" t="s">
        <v>57</v>
      </c>
      <c r="E179" s="119" t="s">
        <v>57</v>
      </c>
      <c r="F179" s="119"/>
      <c r="G179" s="119" t="s">
        <v>294</v>
      </c>
      <c r="H179" s="120">
        <f>H105+H119+H135+H154+H169+H178</f>
        <v>331181</v>
      </c>
      <c r="I179" s="118"/>
      <c r="J179" s="121">
        <f t="shared" ref="J179:N179" si="7">J105+J119+J135+J154+J169+J178</f>
        <v>50543490.060000002</v>
      </c>
      <c r="K179" s="122">
        <f t="shared" si="7"/>
        <v>56354752.950000003</v>
      </c>
      <c r="L179" s="121">
        <f t="shared" si="7"/>
        <v>277097729.81999999</v>
      </c>
      <c r="M179" s="121">
        <f t="shared" si="7"/>
        <v>291673803.40999997</v>
      </c>
      <c r="N179" s="119">
        <f t="shared" si="7"/>
        <v>83</v>
      </c>
      <c r="O179" s="119">
        <f>O105+O119+O135+O154+O169+O178</f>
        <v>83</v>
      </c>
      <c r="P179" s="119">
        <f>N179-O179</f>
        <v>0</v>
      </c>
      <c r="Q179" s="107">
        <f t="shared" si="5"/>
        <v>-14576073.589999974</v>
      </c>
      <c r="R179" s="108">
        <f t="shared" si="6"/>
        <v>836.69573381323198</v>
      </c>
    </row>
    <row r="180" spans="1:18" s="109" customFormat="1" ht="25.8" thickTop="1" thickBot="1">
      <c r="A180" s="123"/>
      <c r="B180" s="124"/>
      <c r="C180" s="124"/>
      <c r="D180" s="124"/>
      <c r="E180" s="381" t="s">
        <v>295</v>
      </c>
      <c r="F180" s="382"/>
      <c r="G180" s="383"/>
      <c r="H180" s="125"/>
      <c r="I180" s="123"/>
      <c r="J180" s="126">
        <f>J179/O179</f>
        <v>608957.71156626509</v>
      </c>
      <c r="K180" s="127">
        <f>K179/O179</f>
        <v>678972.9271084338</v>
      </c>
      <c r="L180" s="126">
        <f>L179/O179</f>
        <v>3338526.8653012048</v>
      </c>
      <c r="M180" s="126">
        <f>M179/O179</f>
        <v>3514142.2097590356</v>
      </c>
      <c r="N180" s="124"/>
      <c r="O180" s="124"/>
      <c r="P180" s="124"/>
      <c r="Q180" s="90">
        <f t="shared" si="5"/>
        <v>-175615.34445783077</v>
      </c>
      <c r="R180" s="91"/>
    </row>
    <row r="181" spans="1:18" s="109" customFormat="1" ht="25.2" thickTop="1">
      <c r="A181" s="134">
        <v>1</v>
      </c>
      <c r="B181" s="135" t="s">
        <v>58</v>
      </c>
      <c r="C181" s="135" t="s">
        <v>296</v>
      </c>
      <c r="D181" s="135" t="s">
        <v>297</v>
      </c>
      <c r="E181" s="135" t="s">
        <v>37</v>
      </c>
      <c r="F181" s="135" t="s">
        <v>298</v>
      </c>
      <c r="G181" s="135" t="s">
        <v>37</v>
      </c>
      <c r="H181" s="136"/>
      <c r="I181" s="134"/>
      <c r="J181" s="137"/>
      <c r="K181" s="138"/>
      <c r="L181" s="139"/>
      <c r="M181" s="139"/>
      <c r="N181" s="140"/>
      <c r="O181" s="140"/>
      <c r="P181" s="140"/>
      <c r="Q181" s="107"/>
      <c r="R181" s="108"/>
    </row>
    <row r="182" spans="1:18">
      <c r="A182" s="97">
        <v>2</v>
      </c>
      <c r="B182" s="98" t="s">
        <v>58</v>
      </c>
      <c r="C182" s="98" t="s">
        <v>296</v>
      </c>
      <c r="D182" s="98" t="s">
        <v>297</v>
      </c>
      <c r="E182" s="98" t="s">
        <v>37</v>
      </c>
      <c r="F182" s="98" t="s">
        <v>174</v>
      </c>
      <c r="G182" s="98" t="s">
        <v>807</v>
      </c>
      <c r="H182" s="99">
        <v>7213</v>
      </c>
      <c r="I182" s="97">
        <v>5</v>
      </c>
      <c r="J182" s="100">
        <f>อุดรธานี!F10</f>
        <v>403435.38</v>
      </c>
      <c r="K182" s="101">
        <f>อุดรธานี!AQ10</f>
        <v>981057.57</v>
      </c>
      <c r="L182" s="102">
        <f>อุดรธานี!AR10</f>
        <v>5398413.5199999996</v>
      </c>
      <c r="M182" s="102">
        <f>อุดรธานี!AS10</f>
        <v>5622796.04</v>
      </c>
      <c r="N182" s="98"/>
      <c r="O182" s="98"/>
      <c r="P182" s="98"/>
      <c r="Q182" s="90">
        <f t="shared" si="5"/>
        <v>-224382.52000000048</v>
      </c>
      <c r="R182" s="91">
        <f t="shared" si="6"/>
        <v>748.42832663246907</v>
      </c>
    </row>
    <row r="183" spans="1:18">
      <c r="A183" s="97">
        <v>3</v>
      </c>
      <c r="B183" s="98" t="s">
        <v>58</v>
      </c>
      <c r="C183" s="98" t="s">
        <v>296</v>
      </c>
      <c r="D183" s="98" t="s">
        <v>297</v>
      </c>
      <c r="E183" s="98" t="s">
        <v>37</v>
      </c>
      <c r="F183" s="98" t="s">
        <v>174</v>
      </c>
      <c r="G183" s="98" t="s">
        <v>808</v>
      </c>
      <c r="H183" s="99">
        <v>7809</v>
      </c>
      <c r="I183" s="97">
        <v>5</v>
      </c>
      <c r="J183" s="100">
        <f>อุดรธานี!F11</f>
        <v>208484.4</v>
      </c>
      <c r="K183" s="101">
        <f>อุดรธานี!AQ11</f>
        <v>801306.60000000009</v>
      </c>
      <c r="L183" s="102">
        <f>อุดรธานี!AR11</f>
        <v>5348059.17</v>
      </c>
      <c r="M183" s="102">
        <f>อุดรธานี!AS11</f>
        <v>5780501.6000000006</v>
      </c>
      <c r="N183" s="98"/>
      <c r="O183" s="98"/>
      <c r="P183" s="98"/>
      <c r="Q183" s="90">
        <f t="shared" si="5"/>
        <v>-432442.43000000063</v>
      </c>
      <c r="R183" s="91">
        <f t="shared" si="6"/>
        <v>684.8583903188628</v>
      </c>
    </row>
    <row r="184" spans="1:18">
      <c r="A184" s="97"/>
      <c r="B184" s="98" t="s">
        <v>58</v>
      </c>
      <c r="C184" s="98" t="s">
        <v>300</v>
      </c>
      <c r="D184" s="98" t="s">
        <v>297</v>
      </c>
      <c r="E184" s="98" t="s">
        <v>37</v>
      </c>
      <c r="F184" s="98" t="s">
        <v>174</v>
      </c>
      <c r="G184" s="98" t="s">
        <v>3334</v>
      </c>
      <c r="H184" s="99">
        <v>11016</v>
      </c>
      <c r="I184" s="97">
        <v>5</v>
      </c>
      <c r="J184" s="100">
        <f>อุดรธานี!F12</f>
        <v>235311.24</v>
      </c>
      <c r="K184" s="101">
        <f>อุดรธานี!AQ12</f>
        <v>701572.16999999993</v>
      </c>
      <c r="L184" s="102">
        <f>อุดรธานี!AR12</f>
        <v>4415038.29</v>
      </c>
      <c r="M184" s="102">
        <f>อุดรธานี!AS12</f>
        <v>6713471.3600000003</v>
      </c>
      <c r="N184" s="98"/>
      <c r="O184" s="98"/>
      <c r="P184" s="98"/>
    </row>
    <row r="185" spans="1:18">
      <c r="A185" s="97">
        <v>4</v>
      </c>
      <c r="B185" s="98" t="s">
        <v>58</v>
      </c>
      <c r="C185" s="98" t="s">
        <v>296</v>
      </c>
      <c r="D185" s="98" t="s">
        <v>297</v>
      </c>
      <c r="E185" s="98" t="s">
        <v>37</v>
      </c>
      <c r="F185" s="98" t="s">
        <v>174</v>
      </c>
      <c r="G185" s="98" t="s">
        <v>809</v>
      </c>
      <c r="H185" s="99">
        <v>5373</v>
      </c>
      <c r="I185" s="97">
        <v>4</v>
      </c>
      <c r="J185" s="100">
        <f>อุดรธานี!F13</f>
        <v>1172671.82</v>
      </c>
      <c r="K185" s="101">
        <f>อุดรธานี!AQ13</f>
        <v>1621725.71</v>
      </c>
      <c r="L185" s="102">
        <f>อุดรธานี!AR13</f>
        <v>8160961.3999999994</v>
      </c>
      <c r="M185" s="102">
        <f>อุดรธานี!AS13</f>
        <v>4530210.96</v>
      </c>
      <c r="N185" s="98"/>
      <c r="O185" s="98"/>
      <c r="P185" s="98"/>
      <c r="Q185" s="90">
        <f t="shared" si="5"/>
        <v>3630750.4399999995</v>
      </c>
      <c r="R185" s="91">
        <f t="shared" si="6"/>
        <v>1518.8835659780382</v>
      </c>
    </row>
    <row r="186" spans="1:18">
      <c r="A186" s="97">
        <v>5</v>
      </c>
      <c r="B186" s="98" t="s">
        <v>58</v>
      </c>
      <c r="C186" s="98" t="s">
        <v>296</v>
      </c>
      <c r="D186" s="98" t="s">
        <v>297</v>
      </c>
      <c r="E186" s="98" t="s">
        <v>37</v>
      </c>
      <c r="F186" s="98" t="s">
        <v>174</v>
      </c>
      <c r="G186" s="98" t="s">
        <v>810</v>
      </c>
      <c r="H186" s="99">
        <v>4595</v>
      </c>
      <c r="I186" s="97">
        <v>4</v>
      </c>
      <c r="J186" s="100">
        <f>อุดรธานี!F14</f>
        <v>116413.7</v>
      </c>
      <c r="K186" s="101">
        <f>อุดรธานี!AQ14</f>
        <v>331179.52000000002</v>
      </c>
      <c r="L186" s="102">
        <f>อุดรธานี!AR14</f>
        <v>4768342.66</v>
      </c>
      <c r="M186" s="102">
        <f>อุดรธานี!AS14</f>
        <v>3971970.7399999998</v>
      </c>
      <c r="N186" s="98"/>
      <c r="O186" s="98"/>
      <c r="P186" s="98"/>
      <c r="Q186" s="90">
        <f t="shared" si="5"/>
        <v>796371.92000000039</v>
      </c>
      <c r="R186" s="91">
        <f t="shared" si="6"/>
        <v>1037.7241915125137</v>
      </c>
    </row>
    <row r="187" spans="1:18">
      <c r="A187" s="97">
        <v>6</v>
      </c>
      <c r="B187" s="98" t="s">
        <v>58</v>
      </c>
      <c r="C187" s="98" t="s">
        <v>296</v>
      </c>
      <c r="D187" s="98" t="s">
        <v>297</v>
      </c>
      <c r="E187" s="98" t="s">
        <v>37</v>
      </c>
      <c r="F187" s="98" t="s">
        <v>174</v>
      </c>
      <c r="G187" s="98" t="s">
        <v>811</v>
      </c>
      <c r="H187" s="99">
        <v>8160</v>
      </c>
      <c r="I187" s="97">
        <v>5</v>
      </c>
      <c r="J187" s="100">
        <f>อุดรธานี!F15</f>
        <v>289493.86</v>
      </c>
      <c r="K187" s="101">
        <f>อุดรธานี!AQ15</f>
        <v>1151684.75</v>
      </c>
      <c r="L187" s="102">
        <f>อุดรธานี!AR15</f>
        <v>8874029.0899999999</v>
      </c>
      <c r="M187" s="102">
        <f>อุดรธานี!AS15</f>
        <v>6046584.04</v>
      </c>
      <c r="N187" s="98"/>
      <c r="O187" s="98"/>
      <c r="P187" s="98"/>
      <c r="Q187" s="90">
        <f t="shared" si="5"/>
        <v>2827445.05</v>
      </c>
      <c r="R187" s="91">
        <f t="shared" si="6"/>
        <v>1087.5035649509803</v>
      </c>
    </row>
    <row r="188" spans="1:18">
      <c r="A188" s="97">
        <v>7</v>
      </c>
      <c r="B188" s="98" t="s">
        <v>58</v>
      </c>
      <c r="C188" s="98" t="s">
        <v>296</v>
      </c>
      <c r="D188" s="98" t="s">
        <v>297</v>
      </c>
      <c r="E188" s="98" t="s">
        <v>37</v>
      </c>
      <c r="F188" s="98" t="s">
        <v>174</v>
      </c>
      <c r="G188" s="98" t="s">
        <v>812</v>
      </c>
      <c r="H188" s="99">
        <v>9211</v>
      </c>
      <c r="I188" s="97">
        <v>5</v>
      </c>
      <c r="J188" s="100">
        <f>อุดรธานี!F16</f>
        <v>336839.48</v>
      </c>
      <c r="K188" s="101">
        <f>อุดรธานี!AQ16</f>
        <v>837869.34</v>
      </c>
      <c r="L188" s="102">
        <f>อุดรธานี!AR16</f>
        <v>7962606.2299999995</v>
      </c>
      <c r="M188" s="102">
        <f>อุดรธานี!AS16</f>
        <v>6636441.4699999997</v>
      </c>
      <c r="N188" s="98"/>
      <c r="O188" s="98"/>
      <c r="P188" s="98"/>
      <c r="Q188" s="90">
        <f t="shared" si="5"/>
        <v>1326164.7599999998</v>
      </c>
      <c r="R188" s="91">
        <f t="shared" si="6"/>
        <v>864.46707523613065</v>
      </c>
    </row>
    <row r="189" spans="1:18">
      <c r="A189" s="97">
        <v>8</v>
      </c>
      <c r="B189" s="98" t="s">
        <v>58</v>
      </c>
      <c r="C189" s="98" t="s">
        <v>296</v>
      </c>
      <c r="D189" s="98" t="s">
        <v>297</v>
      </c>
      <c r="E189" s="98" t="s">
        <v>37</v>
      </c>
      <c r="F189" s="98" t="s">
        <v>174</v>
      </c>
      <c r="G189" s="98" t="s">
        <v>813</v>
      </c>
      <c r="H189" s="99">
        <v>4740</v>
      </c>
      <c r="I189" s="97">
        <v>4</v>
      </c>
      <c r="J189" s="100">
        <f>อุดรธานี!F17</f>
        <v>151738.88</v>
      </c>
      <c r="K189" s="101">
        <f>อุดรธานี!AQ17</f>
        <v>351016.73</v>
      </c>
      <c r="L189" s="102">
        <f>อุดรธานี!AR17</f>
        <v>5150441.42</v>
      </c>
      <c r="M189" s="102">
        <f>อุดรธานี!AS17</f>
        <v>3299770.4699999997</v>
      </c>
      <c r="N189" s="98"/>
      <c r="O189" s="98"/>
      <c r="P189" s="98"/>
      <c r="Q189" s="90">
        <f t="shared" si="5"/>
        <v>1850670.9500000002</v>
      </c>
      <c r="R189" s="91">
        <f t="shared" si="6"/>
        <v>1086.591016877637</v>
      </c>
    </row>
    <row r="190" spans="1:18">
      <c r="A190" s="97">
        <v>9</v>
      </c>
      <c r="B190" s="98" t="s">
        <v>58</v>
      </c>
      <c r="C190" s="98" t="s">
        <v>296</v>
      </c>
      <c r="D190" s="98" t="s">
        <v>297</v>
      </c>
      <c r="E190" s="98" t="s">
        <v>37</v>
      </c>
      <c r="F190" s="98" t="s">
        <v>174</v>
      </c>
      <c r="G190" s="98" t="s">
        <v>814</v>
      </c>
      <c r="H190" s="99">
        <v>8307</v>
      </c>
      <c r="I190" s="97">
        <v>5</v>
      </c>
      <c r="J190" s="100">
        <f>อุดรธานี!F18</f>
        <v>441233.14</v>
      </c>
      <c r="K190" s="101">
        <f>อุดรธานี!AQ18</f>
        <v>825026.2</v>
      </c>
      <c r="L190" s="102">
        <f>อุดรธานี!AR18</f>
        <v>6009942.6600000001</v>
      </c>
      <c r="M190" s="102">
        <f>อุดรธานี!AS18</f>
        <v>6580703</v>
      </c>
      <c r="N190" s="98"/>
      <c r="O190" s="98"/>
      <c r="P190" s="98"/>
      <c r="Q190" s="90">
        <f t="shared" si="5"/>
        <v>-570760.33999999985</v>
      </c>
      <c r="R190" s="91">
        <f t="shared" si="6"/>
        <v>723.47931383170817</v>
      </c>
    </row>
    <row r="191" spans="1:18">
      <c r="A191" s="97">
        <v>10</v>
      </c>
      <c r="B191" s="98" t="s">
        <v>58</v>
      </c>
      <c r="C191" s="98" t="s">
        <v>296</v>
      </c>
      <c r="D191" s="98" t="s">
        <v>297</v>
      </c>
      <c r="E191" s="98" t="s">
        <v>37</v>
      </c>
      <c r="F191" s="98" t="s">
        <v>174</v>
      </c>
      <c r="G191" s="98" t="s">
        <v>815</v>
      </c>
      <c r="H191" s="99">
        <v>9108</v>
      </c>
      <c r="I191" s="97">
        <v>5</v>
      </c>
      <c r="J191" s="100">
        <f>อุดรธานี!F19</f>
        <v>1699499.53</v>
      </c>
      <c r="K191" s="101">
        <f>อุดรธานี!AQ19</f>
        <v>2118923.75</v>
      </c>
      <c r="L191" s="102">
        <f>อุดรธานี!AR19</f>
        <v>6744344.5800000001</v>
      </c>
      <c r="M191" s="102">
        <f>อุดรธานี!AS19</f>
        <v>6680468.8199999994</v>
      </c>
      <c r="N191" s="98"/>
      <c r="O191" s="98"/>
      <c r="P191" s="98"/>
      <c r="Q191" s="90">
        <f t="shared" si="5"/>
        <v>63875.760000000708</v>
      </c>
      <c r="R191" s="91">
        <f t="shared" si="6"/>
        <v>740.48579051383399</v>
      </c>
    </row>
    <row r="192" spans="1:18">
      <c r="A192" s="97">
        <v>11</v>
      </c>
      <c r="B192" s="98" t="s">
        <v>58</v>
      </c>
      <c r="C192" s="98" t="s">
        <v>296</v>
      </c>
      <c r="D192" s="98" t="s">
        <v>297</v>
      </c>
      <c r="E192" s="98" t="s">
        <v>37</v>
      </c>
      <c r="F192" s="98" t="s">
        <v>174</v>
      </c>
      <c r="G192" s="98" t="s">
        <v>816</v>
      </c>
      <c r="H192" s="99">
        <v>6368</v>
      </c>
      <c r="I192" s="97">
        <v>5</v>
      </c>
      <c r="J192" s="100">
        <f>อุดรธานี!F20</f>
        <v>1292249.3799999999</v>
      </c>
      <c r="K192" s="101">
        <f>อุดรธานี!AQ20</f>
        <v>1727608.92</v>
      </c>
      <c r="L192" s="102">
        <f>อุดรธานี!AR20</f>
        <v>5539762.8500000006</v>
      </c>
      <c r="M192" s="102">
        <f>อุดรธานี!AS20</f>
        <v>5738150.6200000001</v>
      </c>
      <c r="N192" s="98"/>
      <c r="O192" s="98"/>
      <c r="P192" s="98"/>
      <c r="Q192" s="90">
        <f t="shared" si="5"/>
        <v>-198387.76999999955</v>
      </c>
      <c r="R192" s="91">
        <f t="shared" si="6"/>
        <v>869.93763347989955</v>
      </c>
    </row>
    <row r="193" spans="1:18">
      <c r="A193" s="97">
        <v>12</v>
      </c>
      <c r="B193" s="98" t="s">
        <v>58</v>
      </c>
      <c r="C193" s="98" t="s">
        <v>296</v>
      </c>
      <c r="D193" s="98" t="s">
        <v>297</v>
      </c>
      <c r="E193" s="98" t="s">
        <v>37</v>
      </c>
      <c r="F193" s="98" t="s">
        <v>174</v>
      </c>
      <c r="G193" s="98" t="s">
        <v>817</v>
      </c>
      <c r="H193" s="99">
        <v>5228</v>
      </c>
      <c r="I193" s="97">
        <v>4</v>
      </c>
      <c r="J193" s="100">
        <f>อุดรธานี!F21</f>
        <v>148943.79</v>
      </c>
      <c r="K193" s="101">
        <f>อุดรธานี!AQ21</f>
        <v>528659.34</v>
      </c>
      <c r="L193" s="102">
        <f>อุดรธานี!AR21</f>
        <v>4777073.16</v>
      </c>
      <c r="M193" s="102">
        <f>อุดรธานี!AS21</f>
        <v>3707231.93</v>
      </c>
      <c r="N193" s="98"/>
      <c r="O193" s="98"/>
      <c r="P193" s="98"/>
      <c r="Q193" s="90">
        <f t="shared" si="5"/>
        <v>1069841.23</v>
      </c>
      <c r="R193" s="91">
        <f t="shared" si="6"/>
        <v>913.74773527161437</v>
      </c>
    </row>
    <row r="194" spans="1:18">
      <c r="A194" s="97">
        <v>13</v>
      </c>
      <c r="B194" s="98" t="s">
        <v>58</v>
      </c>
      <c r="C194" s="98" t="s">
        <v>296</v>
      </c>
      <c r="D194" s="98" t="s">
        <v>297</v>
      </c>
      <c r="E194" s="98" t="s">
        <v>37</v>
      </c>
      <c r="F194" s="98" t="s">
        <v>174</v>
      </c>
      <c r="G194" s="98" t="s">
        <v>818</v>
      </c>
      <c r="H194" s="99">
        <v>10722</v>
      </c>
      <c r="I194" s="97">
        <v>5</v>
      </c>
      <c r="J194" s="100">
        <f>อุดรธานี!F22</f>
        <v>1589958.79</v>
      </c>
      <c r="K194" s="101">
        <f>อุดรธานี!AQ22</f>
        <v>1883886.06</v>
      </c>
      <c r="L194" s="102">
        <f>อุดรธานี!AR22</f>
        <v>9460728.3399999999</v>
      </c>
      <c r="M194" s="102">
        <f>อุดรธานี!AS22</f>
        <v>8887155.5299999993</v>
      </c>
      <c r="N194" s="98"/>
      <c r="O194" s="98"/>
      <c r="P194" s="98"/>
      <c r="Q194" s="90">
        <f t="shared" si="5"/>
        <v>573572.81000000052</v>
      </c>
      <c r="R194" s="91">
        <f t="shared" si="6"/>
        <v>882.36600820742399</v>
      </c>
    </row>
    <row r="195" spans="1:18">
      <c r="A195" s="97">
        <v>14</v>
      </c>
      <c r="B195" s="98" t="s">
        <v>58</v>
      </c>
      <c r="C195" s="98" t="s">
        <v>296</v>
      </c>
      <c r="D195" s="98" t="s">
        <v>297</v>
      </c>
      <c r="E195" s="98" t="s">
        <v>37</v>
      </c>
      <c r="F195" s="98" t="s">
        <v>174</v>
      </c>
      <c r="G195" s="98" t="s">
        <v>819</v>
      </c>
      <c r="H195" s="99">
        <v>9139</v>
      </c>
      <c r="I195" s="97">
        <v>5</v>
      </c>
      <c r="J195" s="100">
        <f>อุดรธานี!F23</f>
        <v>392920.77</v>
      </c>
      <c r="K195" s="101">
        <f>อุดรธานี!AQ23</f>
        <v>999430.77999999991</v>
      </c>
      <c r="L195" s="102">
        <f>อุดรธานี!AR23</f>
        <v>10786839.75</v>
      </c>
      <c r="M195" s="102">
        <f>อุดรธานี!AS23</f>
        <v>7881717.4799999995</v>
      </c>
      <c r="N195" s="98"/>
      <c r="O195" s="98"/>
      <c r="P195" s="98"/>
      <c r="Q195" s="90">
        <f t="shared" si="5"/>
        <v>2905122.2700000005</v>
      </c>
      <c r="R195" s="91">
        <f t="shared" si="6"/>
        <v>1180.3085403216983</v>
      </c>
    </row>
    <row r="196" spans="1:18">
      <c r="A196" s="97">
        <v>15</v>
      </c>
      <c r="B196" s="98" t="s">
        <v>58</v>
      </c>
      <c r="C196" s="98" t="s">
        <v>296</v>
      </c>
      <c r="D196" s="98" t="s">
        <v>297</v>
      </c>
      <c r="E196" s="98" t="s">
        <v>37</v>
      </c>
      <c r="F196" s="98" t="s">
        <v>174</v>
      </c>
      <c r="G196" s="98" t="s">
        <v>820</v>
      </c>
      <c r="H196" s="99">
        <v>13991</v>
      </c>
      <c r="I196" s="97">
        <v>5</v>
      </c>
      <c r="J196" s="100">
        <f>อุดรธานี!F24</f>
        <v>795743.38</v>
      </c>
      <c r="K196" s="101">
        <f>อุดรธานี!AQ24</f>
        <v>1778847.15</v>
      </c>
      <c r="L196" s="102">
        <f>อุดรธานี!AR24</f>
        <v>10018890.199999999</v>
      </c>
      <c r="M196" s="102">
        <f>อุดรธานี!AS24</f>
        <v>8791713.0099999998</v>
      </c>
      <c r="N196" s="98"/>
      <c r="O196" s="98"/>
      <c r="P196" s="98"/>
      <c r="Q196" s="90">
        <f t="shared" si="5"/>
        <v>1227177.1899999995</v>
      </c>
      <c r="R196" s="91">
        <f t="shared" si="6"/>
        <v>716.0953613036952</v>
      </c>
    </row>
    <row r="197" spans="1:18">
      <c r="A197" s="97">
        <v>16</v>
      </c>
      <c r="B197" s="98" t="s">
        <v>58</v>
      </c>
      <c r="C197" s="98" t="s">
        <v>296</v>
      </c>
      <c r="D197" s="98" t="s">
        <v>297</v>
      </c>
      <c r="E197" s="98" t="s">
        <v>37</v>
      </c>
      <c r="F197" s="98" t="s">
        <v>174</v>
      </c>
      <c r="G197" s="98" t="s">
        <v>821</v>
      </c>
      <c r="H197" s="99">
        <v>6392</v>
      </c>
      <c r="I197" s="97">
        <v>5</v>
      </c>
      <c r="J197" s="100">
        <f>อุดรธานี!F25</f>
        <v>542650.39</v>
      </c>
      <c r="K197" s="101">
        <f>อุดรธานี!AQ25</f>
        <v>897896.64000000013</v>
      </c>
      <c r="L197" s="102">
        <f>อุดรธานี!AR25</f>
        <v>7718224.3399999999</v>
      </c>
      <c r="M197" s="102">
        <f>อุดรธานี!AS25</f>
        <v>6883661</v>
      </c>
      <c r="N197" s="98"/>
      <c r="O197" s="98"/>
      <c r="P197" s="98"/>
      <c r="Q197" s="90">
        <f t="shared" si="5"/>
        <v>834563.33999999985</v>
      </c>
      <c r="R197" s="91">
        <f t="shared" si="6"/>
        <v>1207.4819055068835</v>
      </c>
    </row>
    <row r="198" spans="1:18">
      <c r="A198" s="97">
        <v>17</v>
      </c>
      <c r="B198" s="98" t="s">
        <v>58</v>
      </c>
      <c r="C198" s="98" t="s">
        <v>296</v>
      </c>
      <c r="D198" s="98" t="s">
        <v>297</v>
      </c>
      <c r="E198" s="98" t="s">
        <v>37</v>
      </c>
      <c r="F198" s="98" t="s">
        <v>174</v>
      </c>
      <c r="G198" s="98" t="s">
        <v>822</v>
      </c>
      <c r="H198" s="99">
        <v>4858</v>
      </c>
      <c r="I198" s="97">
        <v>4</v>
      </c>
      <c r="J198" s="100">
        <f>อุดรธานี!F26</f>
        <v>765867.88</v>
      </c>
      <c r="K198" s="101">
        <f>อุดรธานี!AQ26</f>
        <v>1200869.4100000001</v>
      </c>
      <c r="L198" s="102">
        <f>อุดรธานี!AR26</f>
        <v>5908844.4000000004</v>
      </c>
      <c r="M198" s="102">
        <f>อุดรธานี!AS26</f>
        <v>4084606.5900000003</v>
      </c>
      <c r="N198" s="98"/>
      <c r="O198" s="98"/>
      <c r="P198" s="98"/>
      <c r="Q198" s="90">
        <f t="shared" si="5"/>
        <v>1824237.81</v>
      </c>
      <c r="R198" s="91">
        <f t="shared" si="6"/>
        <v>1216.3121449156033</v>
      </c>
    </row>
    <row r="199" spans="1:18">
      <c r="A199" s="97">
        <v>18</v>
      </c>
      <c r="B199" s="98" t="s">
        <v>58</v>
      </c>
      <c r="C199" s="98" t="s">
        <v>296</v>
      </c>
      <c r="D199" s="98" t="s">
        <v>297</v>
      </c>
      <c r="E199" s="98" t="s">
        <v>37</v>
      </c>
      <c r="F199" s="98" t="s">
        <v>174</v>
      </c>
      <c r="G199" s="98" t="s">
        <v>823</v>
      </c>
      <c r="H199" s="99">
        <v>5038</v>
      </c>
      <c r="I199" s="97">
        <v>4</v>
      </c>
      <c r="J199" s="100">
        <f>อุดรธานี!F27</f>
        <v>142681.25</v>
      </c>
      <c r="K199" s="101">
        <f>อุดรธานี!AQ27</f>
        <v>462958.80000000005</v>
      </c>
      <c r="L199" s="102">
        <f>อุดรธานี!AR27</f>
        <v>5137279.66</v>
      </c>
      <c r="M199" s="102">
        <f>อุดรธานี!AS27</f>
        <v>4133816.52</v>
      </c>
      <c r="N199" s="98"/>
      <c r="O199" s="98"/>
      <c r="P199" s="98"/>
      <c r="Q199" s="90">
        <f t="shared" ref="Q199:Q261" si="8">L199-M199</f>
        <v>1003463.1400000001</v>
      </c>
      <c r="R199" s="91">
        <f t="shared" ref="R199:R261" si="9">L199/H199</f>
        <v>1019.7061651448988</v>
      </c>
    </row>
    <row r="200" spans="1:18">
      <c r="A200" s="97">
        <v>19</v>
      </c>
      <c r="B200" s="98" t="s">
        <v>58</v>
      </c>
      <c r="C200" s="98" t="s">
        <v>296</v>
      </c>
      <c r="D200" s="98" t="s">
        <v>297</v>
      </c>
      <c r="E200" s="98" t="s">
        <v>37</v>
      </c>
      <c r="F200" s="98" t="s">
        <v>174</v>
      </c>
      <c r="G200" s="98" t="s">
        <v>824</v>
      </c>
      <c r="H200" s="99">
        <v>5026</v>
      </c>
      <c r="I200" s="97">
        <v>4</v>
      </c>
      <c r="J200" s="100">
        <f>อุดรธานี!F28</f>
        <v>689969.41</v>
      </c>
      <c r="K200" s="101">
        <f>อุดรธานี!AQ28</f>
        <v>782203.8600000001</v>
      </c>
      <c r="L200" s="102">
        <f>อุดรธานี!AR28</f>
        <v>6397337.1200000001</v>
      </c>
      <c r="M200" s="102">
        <f>อุดรธานี!AS28</f>
        <v>4957285.6800000006</v>
      </c>
      <c r="N200" s="98"/>
      <c r="O200" s="98"/>
      <c r="P200" s="98"/>
      <c r="Q200" s="90">
        <f t="shared" si="8"/>
        <v>1440051.4399999995</v>
      </c>
      <c r="R200" s="91">
        <f t="shared" si="9"/>
        <v>1272.8486112216474</v>
      </c>
    </row>
    <row r="201" spans="1:18">
      <c r="A201" s="97">
        <v>20</v>
      </c>
      <c r="B201" s="98" t="s">
        <v>58</v>
      </c>
      <c r="C201" s="98" t="s">
        <v>296</v>
      </c>
      <c r="D201" s="98" t="s">
        <v>297</v>
      </c>
      <c r="E201" s="98" t="s">
        <v>37</v>
      </c>
      <c r="F201" s="98" t="s">
        <v>174</v>
      </c>
      <c r="G201" s="98" t="s">
        <v>825</v>
      </c>
      <c r="H201" s="99">
        <v>4590</v>
      </c>
      <c r="I201" s="97">
        <v>4</v>
      </c>
      <c r="J201" s="100">
        <f>อุดรธานี!F29</f>
        <v>62179.06</v>
      </c>
      <c r="K201" s="101">
        <f>อุดรธานี!AQ29</f>
        <v>5335.6100000000006</v>
      </c>
      <c r="L201" s="102">
        <f>อุดรธานี!AR29</f>
        <v>4386254.63</v>
      </c>
      <c r="M201" s="102">
        <f>อุดรธานี!AS29</f>
        <v>4295661.78</v>
      </c>
      <c r="N201" s="98"/>
      <c r="O201" s="98"/>
      <c r="P201" s="98"/>
      <c r="Q201" s="90">
        <f t="shared" si="8"/>
        <v>90592.849999999627</v>
      </c>
      <c r="R201" s="91">
        <f t="shared" si="9"/>
        <v>955.61103050108932</v>
      </c>
    </row>
    <row r="202" spans="1:18">
      <c r="A202" s="97">
        <v>21</v>
      </c>
      <c r="B202" s="98" t="s">
        <v>58</v>
      </c>
      <c r="C202" s="98" t="s">
        <v>296</v>
      </c>
      <c r="D202" s="98" t="s">
        <v>297</v>
      </c>
      <c r="E202" s="98" t="s">
        <v>37</v>
      </c>
      <c r="F202" s="98" t="s">
        <v>174</v>
      </c>
      <c r="G202" s="98" t="s">
        <v>826</v>
      </c>
      <c r="H202" s="99">
        <v>7725</v>
      </c>
      <c r="I202" s="97">
        <v>5</v>
      </c>
      <c r="J202" s="100">
        <f>อุดรธานี!F30</f>
        <v>258578.74</v>
      </c>
      <c r="K202" s="101">
        <f>อุดรธานี!AQ30</f>
        <v>512621.51999999996</v>
      </c>
      <c r="L202" s="102">
        <f>อุดรธานี!AR30</f>
        <v>6387645.9199999999</v>
      </c>
      <c r="M202" s="102">
        <f>อุดรธานี!AS30</f>
        <v>4857470.13</v>
      </c>
      <c r="N202" s="98"/>
      <c r="O202" s="98"/>
      <c r="P202" s="98"/>
      <c r="Q202" s="90">
        <f t="shared" si="8"/>
        <v>1530175.79</v>
      </c>
      <c r="R202" s="91">
        <f t="shared" si="9"/>
        <v>826.8797307443366</v>
      </c>
    </row>
    <row r="203" spans="1:18">
      <c r="A203" s="97">
        <v>22</v>
      </c>
      <c r="B203" s="98" t="s">
        <v>58</v>
      </c>
      <c r="C203" s="98" t="s">
        <v>296</v>
      </c>
      <c r="D203" s="98" t="s">
        <v>297</v>
      </c>
      <c r="E203" s="98" t="s">
        <v>37</v>
      </c>
      <c r="F203" s="98" t="s">
        <v>174</v>
      </c>
      <c r="G203" s="98" t="s">
        <v>827</v>
      </c>
      <c r="H203" s="99">
        <v>5622</v>
      </c>
      <c r="I203" s="97">
        <v>4</v>
      </c>
      <c r="J203" s="100">
        <f>อุดรธานี!F31</f>
        <v>1531652.07</v>
      </c>
      <c r="K203" s="101">
        <f>อุดรธานี!AQ31</f>
        <v>1831705.03</v>
      </c>
      <c r="L203" s="102">
        <f>อุดรธานี!AR31</f>
        <v>5573092.6299999999</v>
      </c>
      <c r="M203" s="102">
        <f>อุดรธานี!AS31</f>
        <v>3348676.0300000003</v>
      </c>
      <c r="N203" s="98"/>
      <c r="O203" s="98"/>
      <c r="P203" s="98"/>
      <c r="Q203" s="90">
        <f t="shared" si="8"/>
        <v>2224416.5999999996</v>
      </c>
      <c r="R203" s="91">
        <f t="shared" si="9"/>
        <v>991.30071682675202</v>
      </c>
    </row>
    <row r="204" spans="1:18">
      <c r="A204" s="97">
        <v>23</v>
      </c>
      <c r="B204" s="98" t="s">
        <v>58</v>
      </c>
      <c r="C204" s="98" t="s">
        <v>296</v>
      </c>
      <c r="D204" s="98" t="s">
        <v>297</v>
      </c>
      <c r="E204" s="98" t="s">
        <v>37</v>
      </c>
      <c r="F204" s="98" t="s">
        <v>174</v>
      </c>
      <c r="G204" s="98" t="s">
        <v>828</v>
      </c>
      <c r="H204" s="99">
        <v>5752</v>
      </c>
      <c r="I204" s="97">
        <v>4</v>
      </c>
      <c r="J204" s="100">
        <f>อุดรธานี!F32</f>
        <v>507135.49</v>
      </c>
      <c r="K204" s="101">
        <f>อุดรธานี!AQ32</f>
        <v>716615.37</v>
      </c>
      <c r="L204" s="102">
        <f>อุดรธานี!AR32</f>
        <v>6597039.5</v>
      </c>
      <c r="M204" s="102">
        <f>อุดรธานี!AS32</f>
        <v>4700744.72</v>
      </c>
      <c r="N204" s="98"/>
      <c r="O204" s="98"/>
      <c r="P204" s="98"/>
      <c r="Q204" s="90">
        <f t="shared" si="8"/>
        <v>1896294.7800000003</v>
      </c>
      <c r="R204" s="91">
        <f t="shared" si="9"/>
        <v>1146.9122913769124</v>
      </c>
    </row>
    <row r="205" spans="1:18">
      <c r="A205" s="97">
        <v>24</v>
      </c>
      <c r="B205" s="98" t="s">
        <v>58</v>
      </c>
      <c r="C205" s="98" t="s">
        <v>296</v>
      </c>
      <c r="D205" s="98" t="s">
        <v>297</v>
      </c>
      <c r="E205" s="98" t="s">
        <v>37</v>
      </c>
      <c r="F205" s="98" t="s">
        <v>174</v>
      </c>
      <c r="G205" s="98" t="s">
        <v>829</v>
      </c>
      <c r="H205" s="99">
        <v>3706</v>
      </c>
      <c r="I205" s="97">
        <v>3</v>
      </c>
      <c r="J205" s="100">
        <f>อุดรธานี!F33</f>
        <v>795809.86</v>
      </c>
      <c r="K205" s="101">
        <f>อุดรธานี!AQ33</f>
        <v>942459.80999999994</v>
      </c>
      <c r="L205" s="102">
        <f>อุดรธานี!AR33</f>
        <v>4788710.5199999996</v>
      </c>
      <c r="M205" s="102">
        <f>อุดรธานี!AS33</f>
        <v>3711440.3</v>
      </c>
      <c r="N205" s="98"/>
      <c r="O205" s="98"/>
      <c r="P205" s="98"/>
      <c r="Q205" s="90">
        <f t="shared" si="8"/>
        <v>1077270.2199999997</v>
      </c>
      <c r="R205" s="91">
        <f t="shared" si="9"/>
        <v>1292.1507069616837</v>
      </c>
    </row>
    <row r="206" spans="1:18">
      <c r="A206" s="97">
        <v>25</v>
      </c>
      <c r="B206" s="98" t="s">
        <v>58</v>
      </c>
      <c r="C206" s="98" t="s">
        <v>296</v>
      </c>
      <c r="D206" s="98" t="s">
        <v>297</v>
      </c>
      <c r="E206" s="98" t="s">
        <v>37</v>
      </c>
      <c r="F206" s="98" t="s">
        <v>174</v>
      </c>
      <c r="G206" s="98" t="s">
        <v>830</v>
      </c>
      <c r="H206" s="99">
        <v>6469</v>
      </c>
      <c r="I206" s="97">
        <v>5</v>
      </c>
      <c r="J206" s="100">
        <f>อุดรธานี!F34</f>
        <v>324007.40999999997</v>
      </c>
      <c r="K206" s="101">
        <f>อุดรธานี!AQ34</f>
        <v>768740.65</v>
      </c>
      <c r="L206" s="102">
        <f>อุดรธานี!AR34</f>
        <v>7072771.8700000001</v>
      </c>
      <c r="M206" s="102">
        <f>อุดรธานี!AS34</f>
        <v>5002810.66</v>
      </c>
      <c r="N206" s="98"/>
      <c r="O206" s="98"/>
      <c r="P206" s="98"/>
      <c r="Q206" s="90">
        <f t="shared" si="8"/>
        <v>2069961.21</v>
      </c>
      <c r="R206" s="91">
        <f t="shared" si="9"/>
        <v>1093.3331071262946</v>
      </c>
    </row>
    <row r="207" spans="1:18">
      <c r="A207" s="97">
        <v>26</v>
      </c>
      <c r="B207" s="98" t="s">
        <v>58</v>
      </c>
      <c r="C207" s="98" t="s">
        <v>296</v>
      </c>
      <c r="D207" s="98" t="s">
        <v>297</v>
      </c>
      <c r="E207" s="98" t="s">
        <v>37</v>
      </c>
      <c r="F207" s="98" t="s">
        <v>174</v>
      </c>
      <c r="G207" s="98" t="s">
        <v>831</v>
      </c>
      <c r="H207" s="99">
        <v>8575</v>
      </c>
      <c r="I207" s="97">
        <v>5</v>
      </c>
      <c r="J207" s="100">
        <f>อุดรธานี!F35</f>
        <v>425436.51</v>
      </c>
      <c r="K207" s="101">
        <f>อุดรธานี!AQ35</f>
        <v>885011.33</v>
      </c>
      <c r="L207" s="102">
        <f>อุดรธานี!AR35</f>
        <v>6732697.79</v>
      </c>
      <c r="M207" s="102">
        <f>อุดรธานี!AS35</f>
        <v>4675439.92</v>
      </c>
      <c r="N207" s="98"/>
      <c r="O207" s="98"/>
      <c r="P207" s="98"/>
      <c r="Q207" s="90">
        <f t="shared" si="8"/>
        <v>2057257.87</v>
      </c>
      <c r="R207" s="91">
        <f t="shared" si="9"/>
        <v>785.1542612244898</v>
      </c>
    </row>
    <row r="208" spans="1:18">
      <c r="A208" s="97">
        <v>27</v>
      </c>
      <c r="B208" s="98" t="s">
        <v>58</v>
      </c>
      <c r="C208" s="98" t="s">
        <v>296</v>
      </c>
      <c r="D208" s="98" t="s">
        <v>297</v>
      </c>
      <c r="E208" s="98" t="s">
        <v>37</v>
      </c>
      <c r="F208" s="98" t="s">
        <v>174</v>
      </c>
      <c r="G208" s="98" t="s">
        <v>832</v>
      </c>
      <c r="H208" s="99">
        <v>2704</v>
      </c>
      <c r="I208" s="97">
        <v>2</v>
      </c>
      <c r="J208" s="100">
        <f>อุดรธานี!F36</f>
        <v>265413.24</v>
      </c>
      <c r="K208" s="101">
        <f>อุดรธานี!AQ36</f>
        <v>379195.85</v>
      </c>
      <c r="L208" s="102">
        <f>อุดรธานี!AR36</f>
        <v>5014179.43</v>
      </c>
      <c r="M208" s="102">
        <f>อุดรธานี!AS36</f>
        <v>3538616.13</v>
      </c>
      <c r="N208" s="98"/>
      <c r="O208" s="98"/>
      <c r="P208" s="98"/>
      <c r="Q208" s="90">
        <f t="shared" si="8"/>
        <v>1475563.2999999998</v>
      </c>
      <c r="R208" s="91">
        <f t="shared" si="9"/>
        <v>1854.3562980769229</v>
      </c>
    </row>
    <row r="209" spans="1:18">
      <c r="A209" s="97">
        <v>28</v>
      </c>
      <c r="B209" s="98" t="s">
        <v>58</v>
      </c>
      <c r="C209" s="98" t="s">
        <v>296</v>
      </c>
      <c r="D209" s="98" t="s">
        <v>297</v>
      </c>
      <c r="E209" s="98" t="s">
        <v>37</v>
      </c>
      <c r="F209" s="98" t="s">
        <v>174</v>
      </c>
      <c r="G209" s="98" t="s">
        <v>833</v>
      </c>
      <c r="H209" s="99">
        <v>5541</v>
      </c>
      <c r="I209" s="97">
        <v>4</v>
      </c>
      <c r="J209" s="100">
        <f>อุดรธานี!F37</f>
        <v>391139.79</v>
      </c>
      <c r="K209" s="101">
        <f>อุดรธานี!AQ37</f>
        <v>643503.73</v>
      </c>
      <c r="L209" s="102">
        <f>อุดรธานี!AR37</f>
        <v>6088829.5</v>
      </c>
      <c r="M209" s="102">
        <f>อุดรธานี!AS37</f>
        <v>2741367.43</v>
      </c>
      <c r="N209" s="98"/>
      <c r="O209" s="98"/>
      <c r="P209" s="98"/>
      <c r="Q209" s="90">
        <f t="shared" si="8"/>
        <v>3347462.07</v>
      </c>
      <c r="R209" s="91">
        <f t="shared" si="9"/>
        <v>1098.8683450640679</v>
      </c>
    </row>
    <row r="210" spans="1:18" s="109" customFormat="1">
      <c r="A210" s="103">
        <v>1</v>
      </c>
      <c r="B210" s="104" t="s">
        <v>58</v>
      </c>
      <c r="C210" s="104"/>
      <c r="D210" s="104"/>
      <c r="E210" s="104" t="s">
        <v>71</v>
      </c>
      <c r="F210" s="104"/>
      <c r="G210" s="104" t="s">
        <v>299</v>
      </c>
      <c r="H210" s="110">
        <f>SUM(H181:H209)</f>
        <v>192978</v>
      </c>
      <c r="I210" s="103"/>
      <c r="J210" s="106">
        <f>SUM(J181:J209)</f>
        <v>15977458.640000002</v>
      </c>
      <c r="K210" s="141">
        <f>SUM(K181:K209)</f>
        <v>26668912.199999999</v>
      </c>
      <c r="L210" s="106">
        <f>SUM(L181:L209)</f>
        <v>181218380.63</v>
      </c>
      <c r="M210" s="106">
        <f>SUM(M181:M209)</f>
        <v>147800483.96000001</v>
      </c>
      <c r="N210" s="104">
        <v>28</v>
      </c>
      <c r="O210" s="104">
        <v>28</v>
      </c>
      <c r="P210" s="104">
        <f>N210-O210</f>
        <v>0</v>
      </c>
      <c r="Q210" s="107">
        <f t="shared" si="8"/>
        <v>33417896.669999987</v>
      </c>
      <c r="R210" s="108">
        <f>L210/H210</f>
        <v>939.06238343230837</v>
      </c>
    </row>
    <row r="211" spans="1:18">
      <c r="A211" s="97">
        <v>1</v>
      </c>
      <c r="B211" s="98" t="s">
        <v>58</v>
      </c>
      <c r="C211" s="98" t="s">
        <v>300</v>
      </c>
      <c r="D211" s="98" t="s">
        <v>79</v>
      </c>
      <c r="E211" s="98" t="s">
        <v>38</v>
      </c>
      <c r="F211" s="98" t="s">
        <v>204</v>
      </c>
      <c r="G211" s="98" t="s">
        <v>301</v>
      </c>
      <c r="H211" s="99"/>
      <c r="I211" s="97"/>
      <c r="J211" s="100"/>
      <c r="K211" s="101"/>
      <c r="L211" s="102"/>
      <c r="M211" s="102"/>
      <c r="N211" s="98"/>
      <c r="O211" s="98"/>
      <c r="P211" s="98"/>
    </row>
    <row r="212" spans="1:18">
      <c r="A212" s="97">
        <v>2</v>
      </c>
      <c r="B212" s="98" t="s">
        <v>58</v>
      </c>
      <c r="C212" s="98" t="s">
        <v>300</v>
      </c>
      <c r="D212" s="98" t="s">
        <v>79</v>
      </c>
      <c r="E212" s="98" t="s">
        <v>38</v>
      </c>
      <c r="F212" s="98" t="s">
        <v>174</v>
      </c>
      <c r="G212" s="98" t="s">
        <v>834</v>
      </c>
      <c r="H212" s="99">
        <v>3427</v>
      </c>
      <c r="I212" s="97">
        <v>3</v>
      </c>
      <c r="J212" s="100">
        <f>อุดรธานี!F38</f>
        <v>927802.37</v>
      </c>
      <c r="K212" s="101">
        <f>อุดรธานี!AQ38</f>
        <v>981929.86</v>
      </c>
      <c r="L212" s="102">
        <f>อุดรธานี!AR38</f>
        <v>6007105</v>
      </c>
      <c r="M212" s="102">
        <f>อุดรธานี!AS38</f>
        <v>3826787.2800000003</v>
      </c>
      <c r="N212" s="98"/>
      <c r="O212" s="98"/>
      <c r="P212" s="98"/>
      <c r="Q212" s="90">
        <f t="shared" si="8"/>
        <v>2180317.7199999997</v>
      </c>
      <c r="R212" s="91">
        <f t="shared" si="9"/>
        <v>1752.8756930259703</v>
      </c>
    </row>
    <row r="213" spans="1:18">
      <c r="A213" s="97">
        <v>3</v>
      </c>
      <c r="B213" s="98" t="s">
        <v>58</v>
      </c>
      <c r="C213" s="98" t="s">
        <v>300</v>
      </c>
      <c r="D213" s="98" t="s">
        <v>79</v>
      </c>
      <c r="E213" s="98" t="s">
        <v>38</v>
      </c>
      <c r="F213" s="98" t="s">
        <v>174</v>
      </c>
      <c r="G213" s="98" t="s">
        <v>835</v>
      </c>
      <c r="H213" s="99">
        <v>4040</v>
      </c>
      <c r="I213" s="97">
        <v>3</v>
      </c>
      <c r="J213" s="100">
        <f>อุดรธานี!F39</f>
        <v>1428403.31</v>
      </c>
      <c r="K213" s="101">
        <f>อุดรธานี!AQ39</f>
        <v>1436108.85</v>
      </c>
      <c r="L213" s="102">
        <f>อุดรธานี!AR39</f>
        <v>6028354.8599999994</v>
      </c>
      <c r="M213" s="102">
        <f>อุดรธานี!AS39</f>
        <v>4006453.3399999994</v>
      </c>
      <c r="N213" s="98"/>
      <c r="O213" s="98"/>
      <c r="P213" s="98"/>
      <c r="Q213" s="90">
        <f t="shared" si="8"/>
        <v>2021901.52</v>
      </c>
      <c r="R213" s="91">
        <f t="shared" si="9"/>
        <v>1492.1670445544553</v>
      </c>
    </row>
    <row r="214" spans="1:18">
      <c r="A214" s="97">
        <v>4</v>
      </c>
      <c r="B214" s="98" t="s">
        <v>58</v>
      </c>
      <c r="C214" s="98" t="s">
        <v>300</v>
      </c>
      <c r="D214" s="98" t="s">
        <v>79</v>
      </c>
      <c r="E214" s="98" t="s">
        <v>38</v>
      </c>
      <c r="F214" s="98" t="s">
        <v>174</v>
      </c>
      <c r="G214" s="98" t="s">
        <v>836</v>
      </c>
      <c r="H214" s="99">
        <v>3777</v>
      </c>
      <c r="I214" s="97">
        <v>3</v>
      </c>
      <c r="J214" s="100">
        <f>อุดรธานี!F40</f>
        <v>761439.59</v>
      </c>
      <c r="K214" s="101">
        <f>อุดรธานี!AQ40</f>
        <v>829300.09</v>
      </c>
      <c r="L214" s="102">
        <f>อุดรธานี!AR40</f>
        <v>7961534.96</v>
      </c>
      <c r="M214" s="102">
        <f>อุดรธานี!AS40</f>
        <v>5686473.8600000003</v>
      </c>
      <c r="N214" s="98"/>
      <c r="O214" s="98"/>
      <c r="P214" s="98"/>
      <c r="Q214" s="90">
        <f t="shared" si="8"/>
        <v>2275061.0999999996</v>
      </c>
      <c r="R214" s="91">
        <f t="shared" si="9"/>
        <v>2107.8991157002911</v>
      </c>
    </row>
    <row r="215" spans="1:18">
      <c r="A215" s="97">
        <v>5</v>
      </c>
      <c r="B215" s="98" t="s">
        <v>58</v>
      </c>
      <c r="C215" s="98" t="s">
        <v>300</v>
      </c>
      <c r="D215" s="98" t="s">
        <v>79</v>
      </c>
      <c r="E215" s="98" t="s">
        <v>38</v>
      </c>
      <c r="F215" s="98" t="s">
        <v>174</v>
      </c>
      <c r="G215" s="98" t="s">
        <v>837</v>
      </c>
      <c r="H215" s="99">
        <v>3629</v>
      </c>
      <c r="I215" s="97">
        <v>3</v>
      </c>
      <c r="J215" s="100">
        <f>อุดรธานี!F41</f>
        <v>479586.82</v>
      </c>
      <c r="K215" s="101">
        <f>อุดรธานี!AQ41</f>
        <v>541718.4</v>
      </c>
      <c r="L215" s="102">
        <f>อุดรธานี!AR41</f>
        <v>6577432.2400000002</v>
      </c>
      <c r="M215" s="102">
        <f>อุดรธานี!AS41</f>
        <v>3910249.22</v>
      </c>
      <c r="N215" s="98"/>
      <c r="O215" s="98"/>
      <c r="P215" s="98"/>
      <c r="Q215" s="90">
        <f t="shared" si="8"/>
        <v>2667183.02</v>
      </c>
      <c r="R215" s="91">
        <f t="shared" si="9"/>
        <v>1812.464105814274</v>
      </c>
    </row>
    <row r="216" spans="1:18">
      <c r="A216" s="97">
        <v>6</v>
      </c>
      <c r="B216" s="98" t="s">
        <v>58</v>
      </c>
      <c r="C216" s="98" t="s">
        <v>300</v>
      </c>
      <c r="D216" s="98" t="s">
        <v>79</v>
      </c>
      <c r="E216" s="98" t="s">
        <v>38</v>
      </c>
      <c r="F216" s="98" t="s">
        <v>174</v>
      </c>
      <c r="G216" s="98" t="s">
        <v>838</v>
      </c>
      <c r="H216" s="99">
        <v>7375</v>
      </c>
      <c r="I216" s="97">
        <v>5</v>
      </c>
      <c r="J216" s="100">
        <f>อุดรธานี!F42</f>
        <v>1035026.15</v>
      </c>
      <c r="K216" s="101">
        <f>อุดรธานี!AQ42</f>
        <v>1074289.42</v>
      </c>
      <c r="L216" s="102">
        <f>อุดรธานี!AR42</f>
        <v>9686992.959999999</v>
      </c>
      <c r="M216" s="102">
        <f>อุดรธานี!AS42</f>
        <v>7019991.2599999998</v>
      </c>
      <c r="N216" s="98"/>
      <c r="O216" s="98"/>
      <c r="P216" s="98"/>
      <c r="Q216" s="90">
        <f t="shared" si="8"/>
        <v>2667001.6999999993</v>
      </c>
      <c r="R216" s="91">
        <f t="shared" si="9"/>
        <v>1313.4905708474575</v>
      </c>
    </row>
    <row r="217" spans="1:18">
      <c r="A217" s="97">
        <v>7</v>
      </c>
      <c r="B217" s="98" t="s">
        <v>58</v>
      </c>
      <c r="C217" s="98" t="s">
        <v>300</v>
      </c>
      <c r="D217" s="98" t="s">
        <v>79</v>
      </c>
      <c r="E217" s="98" t="s">
        <v>38</v>
      </c>
      <c r="F217" s="98" t="s">
        <v>174</v>
      </c>
      <c r="G217" s="98" t="s">
        <v>839</v>
      </c>
      <c r="H217" s="99">
        <v>7220</v>
      </c>
      <c r="I217" s="97">
        <v>5</v>
      </c>
      <c r="J217" s="100">
        <f>อุดรธานี!F43</f>
        <v>1144602.17</v>
      </c>
      <c r="K217" s="101">
        <f>อุดรธานี!AQ43</f>
        <v>1169629.42</v>
      </c>
      <c r="L217" s="102">
        <f>อุดรธานี!AR43</f>
        <v>9529557.4000000004</v>
      </c>
      <c r="M217" s="102">
        <f>อุดรธานี!AS43</f>
        <v>6604017.5200000005</v>
      </c>
      <c r="N217" s="98"/>
      <c r="O217" s="98"/>
      <c r="P217" s="98"/>
      <c r="Q217" s="90">
        <f t="shared" si="8"/>
        <v>2925539.88</v>
      </c>
      <c r="R217" s="91">
        <f t="shared" si="9"/>
        <v>1319.8832963988921</v>
      </c>
    </row>
    <row r="218" spans="1:18">
      <c r="A218" s="97">
        <v>8</v>
      </c>
      <c r="B218" s="98" t="s">
        <v>58</v>
      </c>
      <c r="C218" s="98" t="s">
        <v>300</v>
      </c>
      <c r="D218" s="98" t="s">
        <v>79</v>
      </c>
      <c r="E218" s="98" t="s">
        <v>38</v>
      </c>
      <c r="F218" s="98" t="s">
        <v>174</v>
      </c>
      <c r="G218" s="98" t="s">
        <v>840</v>
      </c>
      <c r="H218" s="99">
        <v>2933</v>
      </c>
      <c r="I218" s="97">
        <v>2</v>
      </c>
      <c r="J218" s="100">
        <f>อุดรธานี!F44</f>
        <v>257799.17</v>
      </c>
      <c r="K218" s="101">
        <f>อุดรธานี!AQ44</f>
        <v>304925.48000000004</v>
      </c>
      <c r="L218" s="102">
        <f>อุดรธานี!AR44</f>
        <v>5765518.9299999997</v>
      </c>
      <c r="M218" s="102">
        <f>อุดรธานี!AS44</f>
        <v>4009483.3300000005</v>
      </c>
      <c r="N218" s="98"/>
      <c r="O218" s="98"/>
      <c r="P218" s="98"/>
      <c r="Q218" s="90">
        <f t="shared" si="8"/>
        <v>1756035.5999999992</v>
      </c>
      <c r="R218" s="91">
        <f t="shared" si="9"/>
        <v>1965.7411967269006</v>
      </c>
    </row>
    <row r="219" spans="1:18">
      <c r="A219" s="97">
        <v>9</v>
      </c>
      <c r="B219" s="98" t="s">
        <v>58</v>
      </c>
      <c r="C219" s="98" t="s">
        <v>300</v>
      </c>
      <c r="D219" s="98" t="s">
        <v>79</v>
      </c>
      <c r="E219" s="98" t="s">
        <v>38</v>
      </c>
      <c r="F219" s="98" t="s">
        <v>174</v>
      </c>
      <c r="G219" s="98" t="s">
        <v>841</v>
      </c>
      <c r="H219" s="99">
        <v>3400</v>
      </c>
      <c r="I219" s="97">
        <v>3</v>
      </c>
      <c r="J219" s="100">
        <f>อุดรธานี!F45</f>
        <v>423200.27</v>
      </c>
      <c r="K219" s="101">
        <f>อุดรธานี!AQ45</f>
        <v>403999.81</v>
      </c>
      <c r="L219" s="102">
        <f>อุดรธานี!AR45</f>
        <v>5683088.6400000006</v>
      </c>
      <c r="M219" s="102">
        <f>อุดรธานี!AS45</f>
        <v>4379632.9399999995</v>
      </c>
      <c r="N219" s="98"/>
      <c r="O219" s="98"/>
      <c r="P219" s="98"/>
      <c r="Q219" s="90">
        <f t="shared" si="8"/>
        <v>1303455.7000000011</v>
      </c>
      <c r="R219" s="91">
        <f t="shared" si="9"/>
        <v>1671.4966588235295</v>
      </c>
    </row>
    <row r="220" spans="1:18">
      <c r="A220" s="97">
        <v>10</v>
      </c>
      <c r="B220" s="98" t="s">
        <v>58</v>
      </c>
      <c r="C220" s="98" t="s">
        <v>300</v>
      </c>
      <c r="D220" s="98" t="s">
        <v>79</v>
      </c>
      <c r="E220" s="98" t="s">
        <v>38</v>
      </c>
      <c r="F220" s="98" t="s">
        <v>174</v>
      </c>
      <c r="G220" s="98" t="s">
        <v>842</v>
      </c>
      <c r="H220" s="99">
        <v>2041</v>
      </c>
      <c r="I220" s="97">
        <v>2</v>
      </c>
      <c r="J220" s="100">
        <f>อุดรธานี!F46</f>
        <v>501723.47</v>
      </c>
      <c r="K220" s="101">
        <f>อุดรธานี!AQ46</f>
        <v>555769.51</v>
      </c>
      <c r="L220" s="102">
        <f>อุดรธานี!AR46</f>
        <v>4161972.14</v>
      </c>
      <c r="M220" s="102">
        <f>อุดรธานี!AS46</f>
        <v>3208724.0700000003</v>
      </c>
      <c r="N220" s="98"/>
      <c r="O220" s="98"/>
      <c r="P220" s="98"/>
      <c r="Q220" s="90">
        <f t="shared" si="8"/>
        <v>953248.06999999983</v>
      </c>
      <c r="R220" s="91">
        <f t="shared" si="9"/>
        <v>2039.1828221460069</v>
      </c>
    </row>
    <row r="221" spans="1:18">
      <c r="A221" s="97">
        <v>11</v>
      </c>
      <c r="B221" s="98" t="s">
        <v>58</v>
      </c>
      <c r="C221" s="98" t="s">
        <v>300</v>
      </c>
      <c r="D221" s="98" t="s">
        <v>79</v>
      </c>
      <c r="E221" s="98" t="s">
        <v>38</v>
      </c>
      <c r="F221" s="98" t="s">
        <v>174</v>
      </c>
      <c r="G221" s="98" t="s">
        <v>843</v>
      </c>
      <c r="H221" s="99">
        <v>3738</v>
      </c>
      <c r="I221" s="97">
        <v>3</v>
      </c>
      <c r="J221" s="100">
        <f>อุดรธานี!F47</f>
        <v>756387.66</v>
      </c>
      <c r="K221" s="101">
        <f>อุดรธานี!AQ47</f>
        <v>819126.45</v>
      </c>
      <c r="L221" s="102">
        <f>อุดรธานี!AR47</f>
        <v>5308401.12</v>
      </c>
      <c r="M221" s="102">
        <f>อุดรธานี!AS47</f>
        <v>3692750.03</v>
      </c>
      <c r="N221" s="98"/>
      <c r="O221" s="98"/>
      <c r="P221" s="98"/>
      <c r="Q221" s="90">
        <f t="shared" si="8"/>
        <v>1615651.0900000003</v>
      </c>
      <c r="R221" s="91">
        <f t="shared" si="9"/>
        <v>1420.1180096308187</v>
      </c>
    </row>
    <row r="222" spans="1:18">
      <c r="A222" s="97">
        <v>12</v>
      </c>
      <c r="B222" s="98" t="s">
        <v>58</v>
      </c>
      <c r="C222" s="98" t="s">
        <v>300</v>
      </c>
      <c r="D222" s="98" t="s">
        <v>79</v>
      </c>
      <c r="E222" s="98" t="s">
        <v>38</v>
      </c>
      <c r="F222" s="98" t="s">
        <v>174</v>
      </c>
      <c r="G222" s="98" t="s">
        <v>844</v>
      </c>
      <c r="H222" s="99">
        <v>3574</v>
      </c>
      <c r="I222" s="97">
        <v>3</v>
      </c>
      <c r="J222" s="100">
        <f>อุดรธานี!F48</f>
        <v>1174447.3500000001</v>
      </c>
      <c r="K222" s="101">
        <f>อุดรธานี!AQ48</f>
        <v>1179039.1000000001</v>
      </c>
      <c r="L222" s="102">
        <f>อุดรธานี!AR48</f>
        <v>7481022.6500000004</v>
      </c>
      <c r="M222" s="102">
        <f>อุดรธานี!AS48</f>
        <v>3566284.1799999997</v>
      </c>
      <c r="N222" s="98"/>
      <c r="O222" s="98"/>
      <c r="P222" s="98"/>
      <c r="Q222" s="90">
        <f t="shared" si="8"/>
        <v>3914738.4700000007</v>
      </c>
      <c r="R222" s="91">
        <f t="shared" si="9"/>
        <v>2093.1792529378849</v>
      </c>
    </row>
    <row r="223" spans="1:18" s="109" customFormat="1">
      <c r="A223" s="103">
        <v>2</v>
      </c>
      <c r="B223" s="104" t="s">
        <v>58</v>
      </c>
      <c r="C223" s="104"/>
      <c r="D223" s="104"/>
      <c r="E223" s="104" t="s">
        <v>71</v>
      </c>
      <c r="F223" s="104"/>
      <c r="G223" s="104" t="s">
        <v>302</v>
      </c>
      <c r="H223" s="110">
        <f>SUM(H211:H222)</f>
        <v>45154</v>
      </c>
      <c r="I223" s="103"/>
      <c r="J223" s="106">
        <f>SUM(J211:J222)</f>
        <v>8890418.3300000001</v>
      </c>
      <c r="K223" s="106">
        <f>SUM(K211:K222)</f>
        <v>9295836.3899999987</v>
      </c>
      <c r="L223" s="106">
        <f>SUM(L211:L222)</f>
        <v>74190980.900000006</v>
      </c>
      <c r="M223" s="106">
        <f>SUM(M211:M222)</f>
        <v>49910847.030000001</v>
      </c>
      <c r="N223" s="104">
        <v>11</v>
      </c>
      <c r="O223" s="104">
        <v>11</v>
      </c>
      <c r="P223" s="104">
        <f>N223-O223</f>
        <v>0</v>
      </c>
      <c r="Q223" s="107">
        <f t="shared" si="8"/>
        <v>24280133.870000005</v>
      </c>
      <c r="R223" s="108">
        <f>L223/H223</f>
        <v>1643.0655290782656</v>
      </c>
    </row>
    <row r="224" spans="1:18">
      <c r="A224" s="97">
        <v>1</v>
      </c>
      <c r="B224" s="98" t="s">
        <v>58</v>
      </c>
      <c r="C224" s="98" t="s">
        <v>25</v>
      </c>
      <c r="D224" s="98" t="s">
        <v>86</v>
      </c>
      <c r="E224" s="98" t="s">
        <v>26</v>
      </c>
      <c r="F224" s="98" t="s">
        <v>204</v>
      </c>
      <c r="G224" s="98" t="s">
        <v>303</v>
      </c>
      <c r="H224" s="99"/>
      <c r="I224" s="97"/>
      <c r="J224" s="100"/>
      <c r="K224" s="101"/>
      <c r="L224" s="102"/>
      <c r="M224" s="102"/>
      <c r="N224" s="98"/>
      <c r="O224" s="98"/>
      <c r="P224" s="98"/>
    </row>
    <row r="225" spans="1:18">
      <c r="A225" s="97">
        <v>2</v>
      </c>
      <c r="B225" s="98" t="s">
        <v>58</v>
      </c>
      <c r="C225" s="98" t="s">
        <v>25</v>
      </c>
      <c r="D225" s="98" t="s">
        <v>86</v>
      </c>
      <c r="E225" s="98" t="s">
        <v>26</v>
      </c>
      <c r="F225" s="98" t="s">
        <v>174</v>
      </c>
      <c r="G225" s="98" t="s">
        <v>845</v>
      </c>
      <c r="H225" s="99">
        <v>3277</v>
      </c>
      <c r="I225" s="97">
        <v>3</v>
      </c>
      <c r="J225" s="100">
        <f>อุดรธานี!F49</f>
        <v>148829.51</v>
      </c>
      <c r="K225" s="101">
        <f>อุดรธานี!AQ49</f>
        <v>371275.57</v>
      </c>
      <c r="L225" s="102">
        <f>อุดรธานี!AR49</f>
        <v>4483426.13</v>
      </c>
      <c r="M225" s="102">
        <f>อุดรธานี!AS49</f>
        <v>2897599.11</v>
      </c>
      <c r="N225" s="98"/>
      <c r="O225" s="98"/>
      <c r="P225" s="98"/>
      <c r="Q225" s="90">
        <f t="shared" si="8"/>
        <v>1585827.02</v>
      </c>
      <c r="R225" s="91">
        <f t="shared" si="9"/>
        <v>1368.1495666768385</v>
      </c>
    </row>
    <row r="226" spans="1:18">
      <c r="A226" s="97">
        <v>3</v>
      </c>
      <c r="B226" s="98" t="s">
        <v>58</v>
      </c>
      <c r="C226" s="98" t="s">
        <v>25</v>
      </c>
      <c r="D226" s="98" t="s">
        <v>86</v>
      </c>
      <c r="E226" s="98" t="s">
        <v>26</v>
      </c>
      <c r="F226" s="98" t="s">
        <v>174</v>
      </c>
      <c r="G226" s="98" t="s">
        <v>846</v>
      </c>
      <c r="H226" s="99">
        <v>3411</v>
      </c>
      <c r="I226" s="97">
        <v>3</v>
      </c>
      <c r="J226" s="100">
        <f>อุดรธานี!F50</f>
        <v>217902.33</v>
      </c>
      <c r="K226" s="101">
        <f>อุดรธานี!AQ50</f>
        <v>27927.22</v>
      </c>
      <c r="L226" s="102">
        <f>อุดรธานี!AR50</f>
        <v>6383281.2300000004</v>
      </c>
      <c r="M226" s="102">
        <f>อุดรธานี!AS50</f>
        <v>4101440.55</v>
      </c>
      <c r="N226" s="98"/>
      <c r="O226" s="98"/>
      <c r="P226" s="98"/>
      <c r="Q226" s="90">
        <f t="shared" si="8"/>
        <v>2281840.6800000006</v>
      </c>
      <c r="R226" s="91">
        <f t="shared" si="9"/>
        <v>1871.3811873350926</v>
      </c>
    </row>
    <row r="227" spans="1:18" s="147" customFormat="1">
      <c r="A227" s="142">
        <v>4</v>
      </c>
      <c r="B227" s="143" t="s">
        <v>58</v>
      </c>
      <c r="C227" s="143" t="s">
        <v>25</v>
      </c>
      <c r="D227" s="143" t="s">
        <v>86</v>
      </c>
      <c r="E227" s="143" t="s">
        <v>26</v>
      </c>
      <c r="F227" s="143" t="s">
        <v>174</v>
      </c>
      <c r="G227" s="143" t="s">
        <v>847</v>
      </c>
      <c r="H227" s="144">
        <v>2894</v>
      </c>
      <c r="I227" s="145">
        <v>2</v>
      </c>
      <c r="J227" s="150">
        <f>อุดรธานี!F51</f>
        <v>59212.06</v>
      </c>
      <c r="K227" s="101">
        <f>อุดรธานี!AQ51</f>
        <v>76755.12000000001</v>
      </c>
      <c r="L227" s="102">
        <f>อุดรธานี!AR51</f>
        <v>4736899.21</v>
      </c>
      <c r="M227" s="102">
        <f>อุดรธานี!AS51</f>
        <v>2999842.79</v>
      </c>
      <c r="N227" s="143"/>
      <c r="O227" s="143"/>
      <c r="P227" s="143"/>
      <c r="Q227" s="146">
        <f t="shared" si="8"/>
        <v>1737056.42</v>
      </c>
      <c r="R227" s="146">
        <f t="shared" si="9"/>
        <v>1636.800003455425</v>
      </c>
    </row>
    <row r="228" spans="1:18" s="147" customFormat="1">
      <c r="A228" s="142">
        <v>5</v>
      </c>
      <c r="B228" s="143" t="s">
        <v>58</v>
      </c>
      <c r="C228" s="143" t="s">
        <v>25</v>
      </c>
      <c r="D228" s="143" t="s">
        <v>86</v>
      </c>
      <c r="E228" s="143" t="s">
        <v>26</v>
      </c>
      <c r="F228" s="143" t="s">
        <v>174</v>
      </c>
      <c r="G228" s="143" t="s">
        <v>848</v>
      </c>
      <c r="H228" s="144">
        <v>2458</v>
      </c>
      <c r="I228" s="145">
        <v>2</v>
      </c>
      <c r="J228" s="150">
        <f>อุดรธานี!F52</f>
        <v>209590.62</v>
      </c>
      <c r="K228" s="101">
        <f>อุดรธานี!AQ52</f>
        <v>367312.3</v>
      </c>
      <c r="L228" s="102">
        <f>อุดรธานี!AR52</f>
        <v>5785171.3900000006</v>
      </c>
      <c r="M228" s="102">
        <f>อุดรธานี!AS52</f>
        <v>4103723.09</v>
      </c>
      <c r="N228" s="143"/>
      <c r="O228" s="143"/>
      <c r="P228" s="143"/>
      <c r="Q228" s="146">
        <f t="shared" si="8"/>
        <v>1681448.3000000007</v>
      </c>
      <c r="R228" s="146">
        <f t="shared" si="9"/>
        <v>2353.6091903986985</v>
      </c>
    </row>
    <row r="229" spans="1:18" s="147" customFormat="1">
      <c r="A229" s="142">
        <v>6</v>
      </c>
      <c r="B229" s="143" t="s">
        <v>58</v>
      </c>
      <c r="C229" s="143" t="s">
        <v>25</v>
      </c>
      <c r="D229" s="143" t="s">
        <v>86</v>
      </c>
      <c r="E229" s="143" t="s">
        <v>26</v>
      </c>
      <c r="F229" s="143" t="s">
        <v>174</v>
      </c>
      <c r="G229" s="143" t="s">
        <v>849</v>
      </c>
      <c r="H229" s="144">
        <v>5253</v>
      </c>
      <c r="I229" s="145">
        <v>4</v>
      </c>
      <c r="J229" s="150">
        <f>อุดรธานี!F53</f>
        <v>260810.9</v>
      </c>
      <c r="K229" s="101">
        <f>อุดรธานี!AQ53</f>
        <v>574177.04999999993</v>
      </c>
      <c r="L229" s="102">
        <f>อุดรธานี!AR53</f>
        <v>5203031.8699999992</v>
      </c>
      <c r="M229" s="102">
        <f>อุดรธานี!AS53</f>
        <v>4591252.05</v>
      </c>
      <c r="N229" s="143"/>
      <c r="O229" s="143"/>
      <c r="P229" s="143"/>
      <c r="Q229" s="146">
        <f t="shared" si="8"/>
        <v>611779.81999999937</v>
      </c>
      <c r="R229" s="146">
        <f t="shared" si="9"/>
        <v>990.48769655434978</v>
      </c>
    </row>
    <row r="230" spans="1:18" s="154" customFormat="1">
      <c r="A230" s="148">
        <v>7</v>
      </c>
      <c r="B230" s="149" t="s">
        <v>58</v>
      </c>
      <c r="C230" s="149" t="s">
        <v>25</v>
      </c>
      <c r="D230" s="149" t="s">
        <v>86</v>
      </c>
      <c r="E230" s="149" t="s">
        <v>26</v>
      </c>
      <c r="F230" s="149" t="s">
        <v>174</v>
      </c>
      <c r="G230" s="149" t="s">
        <v>850</v>
      </c>
      <c r="H230" s="144">
        <v>2165</v>
      </c>
      <c r="I230" s="148">
        <v>2</v>
      </c>
      <c r="J230" s="150">
        <f>อุดรธานี!F54</f>
        <v>302022.94</v>
      </c>
      <c r="K230" s="101">
        <f>อุดรธานี!AQ54</f>
        <v>534962.74</v>
      </c>
      <c r="L230" s="102">
        <f>อุดรธานี!AR54</f>
        <v>4945424.76</v>
      </c>
      <c r="M230" s="102">
        <f>อุดรธานี!AS54</f>
        <v>2782277.2899999996</v>
      </c>
      <c r="N230" s="149"/>
      <c r="O230" s="149"/>
      <c r="P230" s="149"/>
      <c r="Q230" s="152">
        <f t="shared" si="8"/>
        <v>2163147.4700000002</v>
      </c>
      <c r="R230" s="153">
        <f t="shared" si="9"/>
        <v>2284.2608591224016</v>
      </c>
    </row>
    <row r="231" spans="1:18" s="154" customFormat="1">
      <c r="A231" s="148">
        <v>8</v>
      </c>
      <c r="B231" s="149" t="s">
        <v>58</v>
      </c>
      <c r="C231" s="149" t="s">
        <v>25</v>
      </c>
      <c r="D231" s="149" t="s">
        <v>86</v>
      </c>
      <c r="E231" s="149" t="s">
        <v>26</v>
      </c>
      <c r="F231" s="149" t="s">
        <v>174</v>
      </c>
      <c r="G231" s="149" t="s">
        <v>851</v>
      </c>
      <c r="H231" s="144">
        <v>2520</v>
      </c>
      <c r="I231" s="148">
        <v>2</v>
      </c>
      <c r="J231" s="150">
        <f>อุดรธานี!F55</f>
        <v>289673.45</v>
      </c>
      <c r="K231" s="101">
        <f>อุดรธานี!AQ55</f>
        <v>415916.47000000003</v>
      </c>
      <c r="L231" s="102">
        <f>อุดรธานี!AR55</f>
        <v>4485219.21</v>
      </c>
      <c r="M231" s="102">
        <f>อุดรธานี!AS55</f>
        <v>2591718.4099999997</v>
      </c>
      <c r="N231" s="149"/>
      <c r="O231" s="149"/>
      <c r="P231" s="149"/>
      <c r="Q231" s="152">
        <f t="shared" si="8"/>
        <v>1893500.8000000003</v>
      </c>
      <c r="R231" s="153">
        <f t="shared" si="9"/>
        <v>1779.8488928571428</v>
      </c>
    </row>
    <row r="232" spans="1:18" s="147" customFormat="1">
      <c r="A232" s="142">
        <v>9</v>
      </c>
      <c r="B232" s="143" t="s">
        <v>58</v>
      </c>
      <c r="C232" s="143" t="s">
        <v>25</v>
      </c>
      <c r="D232" s="143" t="s">
        <v>86</v>
      </c>
      <c r="E232" s="143" t="s">
        <v>26</v>
      </c>
      <c r="F232" s="143" t="s">
        <v>174</v>
      </c>
      <c r="G232" s="143" t="s">
        <v>852</v>
      </c>
      <c r="H232" s="144">
        <v>7151</v>
      </c>
      <c r="I232" s="145">
        <v>5</v>
      </c>
      <c r="J232" s="150">
        <f>อุดรธานี!F56</f>
        <v>288471.42</v>
      </c>
      <c r="K232" s="101">
        <f>อุดรธานี!AQ56</f>
        <v>462163.12</v>
      </c>
      <c r="L232" s="102">
        <f>อุดรธานี!AR56</f>
        <v>6294751.7400000002</v>
      </c>
      <c r="M232" s="102">
        <f>อุดรธานี!AS56</f>
        <v>5505174.1900000004</v>
      </c>
      <c r="N232" s="143"/>
      <c r="O232" s="143"/>
      <c r="P232" s="143"/>
      <c r="Q232" s="146">
        <f t="shared" si="8"/>
        <v>789577.54999999981</v>
      </c>
      <c r="R232" s="146">
        <f t="shared" si="9"/>
        <v>880.26174521046016</v>
      </c>
    </row>
    <row r="233" spans="1:18" s="154" customFormat="1">
      <c r="A233" s="148">
        <v>10</v>
      </c>
      <c r="B233" s="149" t="s">
        <v>58</v>
      </c>
      <c r="C233" s="149" t="s">
        <v>25</v>
      </c>
      <c r="D233" s="149" t="s">
        <v>86</v>
      </c>
      <c r="E233" s="149" t="s">
        <v>26</v>
      </c>
      <c r="F233" s="149" t="s">
        <v>174</v>
      </c>
      <c r="G233" s="149" t="s">
        <v>853</v>
      </c>
      <c r="H233" s="144">
        <v>6762</v>
      </c>
      <c r="I233" s="148">
        <v>5</v>
      </c>
      <c r="J233" s="150">
        <f>อุดรธานี!F57</f>
        <v>228192.15</v>
      </c>
      <c r="K233" s="101">
        <f>อุดรธานี!AQ57</f>
        <v>354294.55</v>
      </c>
      <c r="L233" s="102">
        <f>อุดรธานี!AR57</f>
        <v>5887207.4500000002</v>
      </c>
      <c r="M233" s="102">
        <f>อุดรธานี!AS57</f>
        <v>4214643.8899999997</v>
      </c>
      <c r="N233" s="149"/>
      <c r="O233" s="149"/>
      <c r="P233" s="149"/>
      <c r="Q233" s="152">
        <f t="shared" si="8"/>
        <v>1672563.5600000005</v>
      </c>
      <c r="R233" s="153">
        <f t="shared" si="9"/>
        <v>870.6310928719314</v>
      </c>
    </row>
    <row r="234" spans="1:18" s="147" customFormat="1">
      <c r="A234" s="142">
        <v>11</v>
      </c>
      <c r="B234" s="143" t="s">
        <v>58</v>
      </c>
      <c r="C234" s="143" t="s">
        <v>25</v>
      </c>
      <c r="D234" s="143" t="s">
        <v>86</v>
      </c>
      <c r="E234" s="143" t="s">
        <v>26</v>
      </c>
      <c r="F234" s="143" t="s">
        <v>174</v>
      </c>
      <c r="G234" s="143" t="s">
        <v>854</v>
      </c>
      <c r="H234" s="144">
        <v>3820</v>
      </c>
      <c r="I234" s="145">
        <v>3</v>
      </c>
      <c r="J234" s="150">
        <f>อุดรธานี!F58</f>
        <v>531111.04</v>
      </c>
      <c r="K234" s="101">
        <f>อุดรธานี!AQ58</f>
        <v>1593818.92</v>
      </c>
      <c r="L234" s="102">
        <f>อุดรธานี!AR58</f>
        <v>6792492.1600000001</v>
      </c>
      <c r="M234" s="102">
        <f>อุดรธานี!AS58</f>
        <v>4227652.4600000009</v>
      </c>
      <c r="N234" s="143"/>
      <c r="O234" s="143"/>
      <c r="P234" s="143"/>
      <c r="Q234" s="146">
        <f t="shared" si="8"/>
        <v>2564839.6999999993</v>
      </c>
      <c r="R234" s="146">
        <f t="shared" si="9"/>
        <v>1778.1393089005237</v>
      </c>
    </row>
    <row r="235" spans="1:18" s="147" customFormat="1">
      <c r="A235" s="142">
        <v>12</v>
      </c>
      <c r="B235" s="143" t="s">
        <v>58</v>
      </c>
      <c r="C235" s="143" t="s">
        <v>25</v>
      </c>
      <c r="D235" s="143" t="s">
        <v>86</v>
      </c>
      <c r="E235" s="143" t="s">
        <v>26</v>
      </c>
      <c r="F235" s="143" t="s">
        <v>174</v>
      </c>
      <c r="G235" s="143" t="s">
        <v>855</v>
      </c>
      <c r="H235" s="144">
        <v>2779</v>
      </c>
      <c r="I235" s="145">
        <v>2</v>
      </c>
      <c r="J235" s="150">
        <f>อุดรธานี!F59</f>
        <v>215806.16</v>
      </c>
      <c r="K235" s="101">
        <f>อุดรธานี!AQ59</f>
        <v>450506.92000000004</v>
      </c>
      <c r="L235" s="102">
        <f>อุดรธานี!AR59</f>
        <v>5236229.2700000005</v>
      </c>
      <c r="M235" s="102">
        <f>อุดรธานี!AS59</f>
        <v>2996532.27</v>
      </c>
      <c r="N235" s="143"/>
      <c r="O235" s="143"/>
      <c r="P235" s="143"/>
      <c r="Q235" s="146">
        <f t="shared" si="8"/>
        <v>2239697.0000000005</v>
      </c>
      <c r="R235" s="146">
        <f t="shared" si="9"/>
        <v>1884.2134832673626</v>
      </c>
    </row>
    <row r="236" spans="1:18" s="109" customFormat="1">
      <c r="A236" s="103">
        <v>3</v>
      </c>
      <c r="B236" s="104" t="s">
        <v>58</v>
      </c>
      <c r="C236" s="104"/>
      <c r="D236" s="104"/>
      <c r="E236" s="104" t="s">
        <v>71</v>
      </c>
      <c r="F236" s="104"/>
      <c r="G236" s="104" t="s">
        <v>304</v>
      </c>
      <c r="H236" s="110">
        <f>SUM(H224:H235)</f>
        <v>42490</v>
      </c>
      <c r="I236" s="103"/>
      <c r="J236" s="106">
        <f>SUM(J224:J235)</f>
        <v>2751622.58</v>
      </c>
      <c r="K236" s="106">
        <f>SUM(K224:K235)</f>
        <v>5229109.9799999995</v>
      </c>
      <c r="L236" s="106">
        <f>SUM(L224:L235)</f>
        <v>60233134.420000009</v>
      </c>
      <c r="M236" s="106">
        <f>SUM(M224:M235)</f>
        <v>41011856.100000001</v>
      </c>
      <c r="N236" s="104">
        <v>11</v>
      </c>
      <c r="O236" s="104">
        <v>11</v>
      </c>
      <c r="P236" s="104">
        <f>N236-O236</f>
        <v>0</v>
      </c>
      <c r="Q236" s="155">
        <f t="shared" si="8"/>
        <v>19221278.320000008</v>
      </c>
      <c r="R236" s="108">
        <f>L236/H236</f>
        <v>1417.583770769593</v>
      </c>
    </row>
    <row r="237" spans="1:18">
      <c r="A237" s="97">
        <v>1</v>
      </c>
      <c r="B237" s="98" t="s">
        <v>58</v>
      </c>
      <c r="C237" s="98" t="s">
        <v>27</v>
      </c>
      <c r="D237" s="98" t="s">
        <v>93</v>
      </c>
      <c r="E237" s="98" t="s">
        <v>28</v>
      </c>
      <c r="F237" s="98" t="s">
        <v>171</v>
      </c>
      <c r="G237" s="98" t="s">
        <v>305</v>
      </c>
      <c r="H237" s="99"/>
      <c r="I237" s="97"/>
      <c r="J237" s="100"/>
      <c r="K237" s="101"/>
      <c r="L237" s="102"/>
      <c r="M237" s="102"/>
      <c r="N237" s="98"/>
      <c r="O237" s="98"/>
      <c r="P237" s="98"/>
    </row>
    <row r="238" spans="1:18" s="117" customFormat="1">
      <c r="A238" s="111">
        <v>2</v>
      </c>
      <c r="B238" s="112" t="s">
        <v>58</v>
      </c>
      <c r="C238" s="112" t="s">
        <v>27</v>
      </c>
      <c r="D238" s="112" t="s">
        <v>93</v>
      </c>
      <c r="E238" s="112" t="s">
        <v>28</v>
      </c>
      <c r="F238" s="112" t="s">
        <v>174</v>
      </c>
      <c r="G238" s="112" t="s">
        <v>856</v>
      </c>
      <c r="H238" s="113">
        <v>4680</v>
      </c>
      <c r="I238" s="111">
        <v>4</v>
      </c>
      <c r="J238" s="102">
        <f>อุดรธานี!F60</f>
        <v>1598141.91</v>
      </c>
      <c r="K238" s="101">
        <f>อุดรธานี!AQ60</f>
        <v>1781172.43</v>
      </c>
      <c r="L238" s="102">
        <f>อุดรธานี!AR60</f>
        <v>5973099.4199999999</v>
      </c>
      <c r="M238" s="102">
        <f>อุดรธานี!AS60</f>
        <v>3388060.46</v>
      </c>
      <c r="N238" s="156"/>
      <c r="O238" s="156"/>
      <c r="P238" s="156"/>
      <c r="Q238" s="115">
        <f t="shared" si="8"/>
        <v>2585038.96</v>
      </c>
      <c r="R238" s="116">
        <f t="shared" si="9"/>
        <v>1276.3032948717948</v>
      </c>
    </row>
    <row r="239" spans="1:18">
      <c r="A239" s="97">
        <v>3</v>
      </c>
      <c r="B239" s="98" t="s">
        <v>58</v>
      </c>
      <c r="C239" s="98" t="s">
        <v>27</v>
      </c>
      <c r="D239" s="98" t="s">
        <v>93</v>
      </c>
      <c r="E239" s="98" t="s">
        <v>28</v>
      </c>
      <c r="F239" s="98" t="s">
        <v>174</v>
      </c>
      <c r="G239" s="98" t="s">
        <v>857</v>
      </c>
      <c r="H239" s="99">
        <v>8548</v>
      </c>
      <c r="I239" s="97">
        <v>5</v>
      </c>
      <c r="J239" s="150">
        <f>อุดรธานี!F61</f>
        <v>2994405.83</v>
      </c>
      <c r="K239" s="101">
        <f>อุดรธานี!AQ61</f>
        <v>3300663.0000000005</v>
      </c>
      <c r="L239" s="102">
        <f>อุดรธานี!AR61</f>
        <v>16088860.699999999</v>
      </c>
      <c r="M239" s="102">
        <f>อุดรธานี!AS61</f>
        <v>9068332.7000000011</v>
      </c>
      <c r="N239" s="98"/>
      <c r="O239" s="98"/>
      <c r="P239" s="98"/>
      <c r="Q239" s="90">
        <f t="shared" si="8"/>
        <v>7020527.9999999981</v>
      </c>
      <c r="R239" s="91">
        <f t="shared" si="9"/>
        <v>1882.1783692091717</v>
      </c>
    </row>
    <row r="240" spans="1:18">
      <c r="A240" s="111">
        <v>4</v>
      </c>
      <c r="B240" s="98" t="s">
        <v>58</v>
      </c>
      <c r="C240" s="98" t="s">
        <v>27</v>
      </c>
      <c r="D240" s="98" t="s">
        <v>93</v>
      </c>
      <c r="E240" s="98" t="s">
        <v>28</v>
      </c>
      <c r="F240" s="98" t="s">
        <v>174</v>
      </c>
      <c r="G240" s="98" t="s">
        <v>858</v>
      </c>
      <c r="H240" s="99">
        <v>4511</v>
      </c>
      <c r="I240" s="97">
        <v>4</v>
      </c>
      <c r="J240" s="150">
        <f>อุดรธานี!F62</f>
        <v>470620.56</v>
      </c>
      <c r="K240" s="101">
        <f>อุดรธานี!AQ62</f>
        <v>1116026.8</v>
      </c>
      <c r="L240" s="102">
        <f>อุดรธานี!AR62</f>
        <v>5753622.8499999996</v>
      </c>
      <c r="M240" s="102">
        <f>อุดรธานี!AS62</f>
        <v>3277958.0300000003</v>
      </c>
      <c r="N240" s="98"/>
      <c r="O240" s="98"/>
      <c r="P240" s="98"/>
      <c r="Q240" s="90">
        <f t="shared" si="8"/>
        <v>2475664.8199999994</v>
      </c>
      <c r="R240" s="91">
        <f t="shared" si="9"/>
        <v>1275.4650520948792</v>
      </c>
    </row>
    <row r="241" spans="1:18">
      <c r="A241" s="97">
        <v>5</v>
      </c>
      <c r="B241" s="98" t="s">
        <v>58</v>
      </c>
      <c r="C241" s="98" t="s">
        <v>27</v>
      </c>
      <c r="D241" s="98" t="s">
        <v>93</v>
      </c>
      <c r="E241" s="98" t="s">
        <v>28</v>
      </c>
      <c r="F241" s="98" t="s">
        <v>174</v>
      </c>
      <c r="G241" s="98" t="s">
        <v>859</v>
      </c>
      <c r="H241" s="99">
        <v>3134</v>
      </c>
      <c r="I241" s="97">
        <v>3</v>
      </c>
      <c r="J241" s="150">
        <f>อุดรธานี!F63</f>
        <v>674084.4</v>
      </c>
      <c r="K241" s="101">
        <f>อุดรธานี!AQ63</f>
        <v>878133.94</v>
      </c>
      <c r="L241" s="102">
        <f>อุดรธานี!AR63</f>
        <v>3493104.21</v>
      </c>
      <c r="M241" s="102">
        <f>อุดรธานี!AS63</f>
        <v>2516120</v>
      </c>
      <c r="N241" s="98"/>
      <c r="O241" s="98"/>
      <c r="P241" s="98"/>
      <c r="Q241" s="90">
        <f t="shared" si="8"/>
        <v>976984.21</v>
      </c>
      <c r="R241" s="91">
        <f t="shared" si="9"/>
        <v>1114.5833471601786</v>
      </c>
    </row>
    <row r="242" spans="1:18">
      <c r="A242" s="111">
        <v>6</v>
      </c>
      <c r="B242" s="98" t="s">
        <v>58</v>
      </c>
      <c r="C242" s="98" t="s">
        <v>27</v>
      </c>
      <c r="D242" s="98" t="s">
        <v>93</v>
      </c>
      <c r="E242" s="98" t="s">
        <v>28</v>
      </c>
      <c r="F242" s="98" t="s">
        <v>174</v>
      </c>
      <c r="G242" s="98" t="s">
        <v>860</v>
      </c>
      <c r="H242" s="99">
        <v>7157</v>
      </c>
      <c r="I242" s="97">
        <v>5</v>
      </c>
      <c r="J242" s="150">
        <f>อุดรธานี!F64</f>
        <v>787866.68</v>
      </c>
      <c r="K242" s="101">
        <f>อุดรธานี!AQ64</f>
        <v>1027897.9700000001</v>
      </c>
      <c r="L242" s="102">
        <f>อุดรธานี!AR64</f>
        <v>4437964.53</v>
      </c>
      <c r="M242" s="102">
        <f>อุดรธานี!AS64</f>
        <v>2981342.1700000004</v>
      </c>
      <c r="N242" s="98"/>
      <c r="O242" s="98"/>
      <c r="P242" s="98"/>
      <c r="Q242" s="90">
        <f t="shared" si="8"/>
        <v>1456622.3599999999</v>
      </c>
      <c r="R242" s="91">
        <f t="shared" si="9"/>
        <v>620.08726142238368</v>
      </c>
    </row>
    <row r="243" spans="1:18">
      <c r="A243" s="97">
        <v>7</v>
      </c>
      <c r="B243" s="98" t="s">
        <v>58</v>
      </c>
      <c r="C243" s="98" t="s">
        <v>27</v>
      </c>
      <c r="D243" s="98" t="s">
        <v>93</v>
      </c>
      <c r="E243" s="98" t="s">
        <v>28</v>
      </c>
      <c r="F243" s="98" t="s">
        <v>174</v>
      </c>
      <c r="G243" s="98" t="s">
        <v>861</v>
      </c>
      <c r="H243" s="99">
        <v>5769</v>
      </c>
      <c r="I243" s="97">
        <v>4</v>
      </c>
      <c r="J243" s="150">
        <f>อุดรธานี!F65</f>
        <v>712022.25</v>
      </c>
      <c r="K243" s="101">
        <f>อุดรธานี!AQ65</f>
        <v>1382356.3</v>
      </c>
      <c r="L243" s="102">
        <f>อุดรธานี!AR65</f>
        <v>7779390.9899999993</v>
      </c>
      <c r="M243" s="102">
        <f>อุดรธานี!AS65</f>
        <v>5128993.4200000009</v>
      </c>
      <c r="N243" s="98"/>
      <c r="O243" s="98"/>
      <c r="P243" s="98"/>
      <c r="Q243" s="90">
        <f t="shared" si="8"/>
        <v>2650397.5699999984</v>
      </c>
      <c r="R243" s="91">
        <f t="shared" si="9"/>
        <v>1348.4817108684347</v>
      </c>
    </row>
    <row r="244" spans="1:18">
      <c r="A244" s="111">
        <v>8</v>
      </c>
      <c r="B244" s="98" t="s">
        <v>58</v>
      </c>
      <c r="C244" s="98" t="s">
        <v>27</v>
      </c>
      <c r="D244" s="98" t="s">
        <v>93</v>
      </c>
      <c r="E244" s="98" t="s">
        <v>28</v>
      </c>
      <c r="F244" s="98" t="s">
        <v>174</v>
      </c>
      <c r="G244" s="98" t="s">
        <v>863</v>
      </c>
      <c r="H244" s="99">
        <v>3401</v>
      </c>
      <c r="I244" s="97">
        <v>3</v>
      </c>
      <c r="J244" s="150">
        <f>อุดรธานี!F67</f>
        <v>788733.02</v>
      </c>
      <c r="K244" s="101">
        <f>อุดรธานี!AQ67</f>
        <v>872050.07000000007</v>
      </c>
      <c r="L244" s="101">
        <f>อุดรธานี!AR67</f>
        <v>4459603.209999999</v>
      </c>
      <c r="M244" s="101">
        <f>อุดรธานี!AS67</f>
        <v>3096956.71</v>
      </c>
      <c r="N244" s="98"/>
      <c r="O244" s="98"/>
      <c r="P244" s="98"/>
      <c r="Q244" s="90">
        <f t="shared" si="8"/>
        <v>1362646.4999999991</v>
      </c>
      <c r="R244" s="91">
        <f t="shared" si="9"/>
        <v>1311.2623375477797</v>
      </c>
    </row>
    <row r="245" spans="1:18">
      <c r="A245" s="97">
        <v>9</v>
      </c>
      <c r="B245" s="98" t="s">
        <v>58</v>
      </c>
      <c r="C245" s="98" t="s">
        <v>27</v>
      </c>
      <c r="D245" s="98" t="s">
        <v>93</v>
      </c>
      <c r="E245" s="98" t="s">
        <v>28</v>
      </c>
      <c r="F245" s="98" t="s">
        <v>174</v>
      </c>
      <c r="G245" s="98" t="s">
        <v>864</v>
      </c>
      <c r="H245" s="99">
        <v>4701</v>
      </c>
      <c r="I245" s="97">
        <v>4</v>
      </c>
      <c r="J245" s="150">
        <f>อุดรธานี!F68</f>
        <v>712403.92</v>
      </c>
      <c r="K245" s="101">
        <f>อุดรธานี!AQ68</f>
        <v>778215.05999999994</v>
      </c>
      <c r="L245" s="101">
        <f>อุดรธานี!AR68</f>
        <v>6035866.7800000003</v>
      </c>
      <c r="M245" s="101">
        <f>อุดรธานี!AS68</f>
        <v>2847770.29</v>
      </c>
      <c r="N245" s="98"/>
      <c r="O245" s="98"/>
      <c r="P245" s="98"/>
      <c r="Q245" s="90">
        <f t="shared" si="8"/>
        <v>3188096.49</v>
      </c>
      <c r="R245" s="91">
        <f t="shared" si="9"/>
        <v>1283.9537928100406</v>
      </c>
    </row>
    <row r="246" spans="1:18">
      <c r="A246" s="111">
        <v>10</v>
      </c>
      <c r="B246" s="98" t="s">
        <v>58</v>
      </c>
      <c r="C246" s="98" t="s">
        <v>27</v>
      </c>
      <c r="D246" s="98" t="s">
        <v>93</v>
      </c>
      <c r="E246" s="98" t="s">
        <v>28</v>
      </c>
      <c r="F246" s="98" t="s">
        <v>174</v>
      </c>
      <c r="G246" s="98" t="s">
        <v>865</v>
      </c>
      <c r="H246" s="99">
        <v>2949</v>
      </c>
      <c r="I246" s="97">
        <v>2</v>
      </c>
      <c r="J246" s="150">
        <f>อุดรธานี!F69</f>
        <v>52038.879999999997</v>
      </c>
      <c r="K246" s="101">
        <f>อุดรธานี!AQ69</f>
        <v>129662.24000000002</v>
      </c>
      <c r="L246" s="102">
        <f>อุดรธานี!AR69</f>
        <v>3913590.0900000003</v>
      </c>
      <c r="M246" s="102">
        <f>อุดรธานี!AS69</f>
        <v>2816147.88</v>
      </c>
      <c r="N246" s="98"/>
      <c r="O246" s="98"/>
      <c r="P246" s="98"/>
      <c r="Q246" s="90">
        <f t="shared" si="8"/>
        <v>1097442.2100000004</v>
      </c>
      <c r="R246" s="91">
        <f t="shared" si="9"/>
        <v>1327.0905696846389</v>
      </c>
    </row>
    <row r="247" spans="1:18">
      <c r="A247" s="97">
        <v>11</v>
      </c>
      <c r="B247" s="98" t="s">
        <v>58</v>
      </c>
      <c r="C247" s="98" t="s">
        <v>27</v>
      </c>
      <c r="D247" s="98" t="s">
        <v>93</v>
      </c>
      <c r="E247" s="98" t="s">
        <v>28</v>
      </c>
      <c r="F247" s="98" t="s">
        <v>174</v>
      </c>
      <c r="G247" s="98" t="s">
        <v>866</v>
      </c>
      <c r="H247" s="99">
        <v>4403</v>
      </c>
      <c r="I247" s="97">
        <v>3</v>
      </c>
      <c r="J247" s="150">
        <f>อุดรธานี!F70</f>
        <v>232741.28</v>
      </c>
      <c r="K247" s="101">
        <f>อุดรธานี!AQ70</f>
        <v>281653.29000000004</v>
      </c>
      <c r="L247" s="102">
        <f>อุดรธานี!AR70</f>
        <v>5433058.8600000003</v>
      </c>
      <c r="M247" s="102">
        <f>อุดรธานี!AS70</f>
        <v>4504470.3499999996</v>
      </c>
      <c r="N247" s="98"/>
      <c r="O247" s="98"/>
      <c r="P247" s="98"/>
      <c r="Q247" s="90">
        <f t="shared" si="8"/>
        <v>928588.51000000071</v>
      </c>
      <c r="R247" s="91">
        <f t="shared" si="9"/>
        <v>1233.9447785600728</v>
      </c>
    </row>
    <row r="248" spans="1:18">
      <c r="A248" s="111">
        <v>12</v>
      </c>
      <c r="B248" s="98" t="s">
        <v>58</v>
      </c>
      <c r="C248" s="98" t="s">
        <v>27</v>
      </c>
      <c r="D248" s="98" t="s">
        <v>93</v>
      </c>
      <c r="E248" s="98" t="s">
        <v>28</v>
      </c>
      <c r="F248" s="98" t="s">
        <v>174</v>
      </c>
      <c r="G248" s="98" t="s">
        <v>867</v>
      </c>
      <c r="H248" s="99">
        <v>2617</v>
      </c>
      <c r="I248" s="97">
        <v>2</v>
      </c>
      <c r="J248" s="150">
        <f>อุดรธานี!F71</f>
        <v>458615.93</v>
      </c>
      <c r="K248" s="101">
        <f>อุดรธานี!AQ71</f>
        <v>492500.18999999994</v>
      </c>
      <c r="L248" s="102">
        <f>อุดรธานี!AR71</f>
        <v>4968571.18</v>
      </c>
      <c r="M248" s="102">
        <f>อุดรธานี!AS71</f>
        <v>3035890.8100000005</v>
      </c>
      <c r="N248" s="98"/>
      <c r="O248" s="98"/>
      <c r="P248" s="98"/>
      <c r="Q248" s="90">
        <f t="shared" si="8"/>
        <v>1932680.3699999992</v>
      </c>
      <c r="R248" s="91">
        <f t="shared" si="9"/>
        <v>1898.5751547573557</v>
      </c>
    </row>
    <row r="249" spans="1:18">
      <c r="A249" s="97">
        <v>13</v>
      </c>
      <c r="B249" s="98" t="s">
        <v>58</v>
      </c>
      <c r="C249" s="98" t="s">
        <v>27</v>
      </c>
      <c r="D249" s="98" t="s">
        <v>93</v>
      </c>
      <c r="E249" s="98" t="s">
        <v>28</v>
      </c>
      <c r="F249" s="98" t="s">
        <v>174</v>
      </c>
      <c r="G249" s="98" t="s">
        <v>868</v>
      </c>
      <c r="H249" s="99">
        <v>4428</v>
      </c>
      <c r="I249" s="97">
        <v>3</v>
      </c>
      <c r="J249" s="150">
        <f>อุดรธานี!F72</f>
        <v>557818.66</v>
      </c>
      <c r="K249" s="101">
        <f>อุดรธานี!AQ72</f>
        <v>685487.32</v>
      </c>
      <c r="L249" s="102">
        <f>อุดรธานี!AR72</f>
        <v>4872754.5299999993</v>
      </c>
      <c r="M249" s="102">
        <f>อุดรธานี!AS72</f>
        <v>2146554.38</v>
      </c>
      <c r="N249" s="98"/>
      <c r="O249" s="98"/>
      <c r="P249" s="98"/>
      <c r="Q249" s="90">
        <f t="shared" si="8"/>
        <v>2726200.1499999994</v>
      </c>
      <c r="R249" s="91">
        <f t="shared" si="9"/>
        <v>1100.4414024390242</v>
      </c>
    </row>
    <row r="250" spans="1:18">
      <c r="A250" s="111">
        <v>14</v>
      </c>
      <c r="B250" s="98" t="s">
        <v>58</v>
      </c>
      <c r="C250" s="98" t="s">
        <v>27</v>
      </c>
      <c r="D250" s="98" t="s">
        <v>93</v>
      </c>
      <c r="E250" s="98" t="s">
        <v>28</v>
      </c>
      <c r="F250" s="98" t="s">
        <v>174</v>
      </c>
      <c r="G250" s="98" t="s">
        <v>869</v>
      </c>
      <c r="H250" s="99">
        <v>2607</v>
      </c>
      <c r="I250" s="97">
        <v>2</v>
      </c>
      <c r="J250" s="150">
        <f>อุดรธานี!F73</f>
        <v>436479.88</v>
      </c>
      <c r="K250" s="101">
        <f>อุดรธานี!AQ73</f>
        <v>781345.46</v>
      </c>
      <c r="L250" s="102">
        <f>อุดรธานี!AR73</f>
        <v>5394509.2400000002</v>
      </c>
      <c r="M250" s="102">
        <f>อุดรธานี!AS73</f>
        <v>2910109.0199999996</v>
      </c>
      <c r="N250" s="98"/>
      <c r="O250" s="98"/>
      <c r="P250" s="98"/>
      <c r="Q250" s="90">
        <f t="shared" si="8"/>
        <v>2484400.2200000007</v>
      </c>
      <c r="R250" s="91">
        <f t="shared" si="9"/>
        <v>2069.2402148062906</v>
      </c>
    </row>
    <row r="251" spans="1:18">
      <c r="A251" s="97">
        <v>15</v>
      </c>
      <c r="B251" s="98" t="s">
        <v>58</v>
      </c>
      <c r="C251" s="98" t="s">
        <v>27</v>
      </c>
      <c r="D251" s="98" t="s">
        <v>93</v>
      </c>
      <c r="E251" s="98" t="s">
        <v>28</v>
      </c>
      <c r="F251" s="98" t="s">
        <v>174</v>
      </c>
      <c r="G251" s="98" t="s">
        <v>870</v>
      </c>
      <c r="H251" s="99">
        <v>5116</v>
      </c>
      <c r="I251" s="97">
        <v>4</v>
      </c>
      <c r="J251" s="150">
        <f>อุดรธานี!F74</f>
        <v>223076.6</v>
      </c>
      <c r="K251" s="101">
        <f>อุดรธานี!AQ74</f>
        <v>804048.19000000006</v>
      </c>
      <c r="L251" s="102">
        <f>อุดรธานี!AR74</f>
        <v>5686703.629999999</v>
      </c>
      <c r="M251" s="102">
        <f>อุดรธานี!AS74</f>
        <v>3384653.1000000006</v>
      </c>
      <c r="N251" s="98"/>
      <c r="O251" s="98"/>
      <c r="P251" s="98"/>
      <c r="Q251" s="90">
        <f t="shared" si="8"/>
        <v>2302050.5299999984</v>
      </c>
      <c r="R251" s="91">
        <f t="shared" si="9"/>
        <v>1111.5527032838154</v>
      </c>
    </row>
    <row r="252" spans="1:18" s="157" customFormat="1">
      <c r="A252" s="111">
        <v>16</v>
      </c>
      <c r="B252" s="112" t="s">
        <v>58</v>
      </c>
      <c r="C252" s="112" t="s">
        <v>27</v>
      </c>
      <c r="D252" s="112" t="s">
        <v>93</v>
      </c>
      <c r="E252" s="112" t="s">
        <v>28</v>
      </c>
      <c r="F252" s="112" t="s">
        <v>174</v>
      </c>
      <c r="G252" s="112" t="s">
        <v>871</v>
      </c>
      <c r="H252" s="113">
        <v>5558</v>
      </c>
      <c r="I252" s="111">
        <v>4</v>
      </c>
      <c r="J252" s="150">
        <f>อุดรธานี!F75</f>
        <v>783451.36</v>
      </c>
      <c r="K252" s="101">
        <f>อุดรธานี!AQ75</f>
        <v>1619915.7600000002</v>
      </c>
      <c r="L252" s="102">
        <f>อุดรธานี!AR75</f>
        <v>6594197.04</v>
      </c>
      <c r="M252" s="102">
        <f>อุดรธานี!AS75</f>
        <v>4024044.49</v>
      </c>
      <c r="N252" s="112"/>
      <c r="O252" s="112"/>
      <c r="P252" s="112"/>
      <c r="Q252" s="90">
        <f t="shared" si="8"/>
        <v>2570152.5499999998</v>
      </c>
      <c r="R252" s="91">
        <f t="shared" si="9"/>
        <v>1186.4334364879453</v>
      </c>
    </row>
    <row r="253" spans="1:18">
      <c r="A253" s="97">
        <v>17</v>
      </c>
      <c r="B253" s="98" t="s">
        <v>58</v>
      </c>
      <c r="C253" s="98" t="s">
        <v>27</v>
      </c>
      <c r="D253" s="98" t="s">
        <v>93</v>
      </c>
      <c r="E253" s="98" t="s">
        <v>28</v>
      </c>
      <c r="F253" s="98" t="s">
        <v>174</v>
      </c>
      <c r="G253" s="98" t="s">
        <v>872</v>
      </c>
      <c r="H253" s="99">
        <v>2827</v>
      </c>
      <c r="I253" s="97">
        <v>2</v>
      </c>
      <c r="J253" s="150">
        <f>อุดรธานี!F76</f>
        <v>919625.94</v>
      </c>
      <c r="K253" s="101">
        <f>อุดรธานี!AQ76</f>
        <v>1267236.5399999998</v>
      </c>
      <c r="L253" s="102">
        <f>อุดรธานี!AR76</f>
        <v>7176737.2700000005</v>
      </c>
      <c r="M253" s="102">
        <f>อุดรธานี!AS76</f>
        <v>4390004.75</v>
      </c>
      <c r="N253" s="98"/>
      <c r="O253" s="98"/>
      <c r="P253" s="98"/>
      <c r="Q253" s="90">
        <f t="shared" si="8"/>
        <v>2786732.5200000005</v>
      </c>
      <c r="R253" s="91">
        <f t="shared" si="9"/>
        <v>2538.6407039264241</v>
      </c>
    </row>
    <row r="254" spans="1:18" s="109" customFormat="1">
      <c r="A254" s="103">
        <v>4</v>
      </c>
      <c r="B254" s="104" t="s">
        <v>58</v>
      </c>
      <c r="C254" s="104"/>
      <c r="D254" s="104"/>
      <c r="E254" s="104" t="s">
        <v>71</v>
      </c>
      <c r="F254" s="104"/>
      <c r="G254" s="104" t="s">
        <v>306</v>
      </c>
      <c r="H254" s="110">
        <f>SUM(H237:H252)</f>
        <v>69579</v>
      </c>
      <c r="I254" s="103"/>
      <c r="J254" s="106">
        <f>SUM(J237:J252)</f>
        <v>11482501.16</v>
      </c>
      <c r="K254" s="106">
        <f>SUM(K237:K252)</f>
        <v>15931128.02</v>
      </c>
      <c r="L254" s="106">
        <f>SUM(L237:L252)</f>
        <v>90884897.260000005</v>
      </c>
      <c r="M254" s="106">
        <f>SUM(M237:M252)</f>
        <v>55127403.810000017</v>
      </c>
      <c r="N254" s="104">
        <v>16</v>
      </c>
      <c r="O254" s="104">
        <v>16</v>
      </c>
      <c r="P254" s="104">
        <f>N254-O254</f>
        <v>0</v>
      </c>
      <c r="Q254" s="107">
        <f t="shared" si="8"/>
        <v>35757493.449999988</v>
      </c>
      <c r="R254" s="108">
        <f>L254/H254</f>
        <v>1306.2116049382716</v>
      </c>
    </row>
    <row r="255" spans="1:18">
      <c r="A255" s="97">
        <v>1</v>
      </c>
      <c r="B255" s="98" t="s">
        <v>58</v>
      </c>
      <c r="C255" s="98" t="s">
        <v>29</v>
      </c>
      <c r="D255" s="98" t="s">
        <v>107</v>
      </c>
      <c r="E255" s="98" t="s">
        <v>30</v>
      </c>
      <c r="F255" s="98" t="s">
        <v>204</v>
      </c>
      <c r="G255" s="98" t="s">
        <v>307</v>
      </c>
      <c r="H255" s="99"/>
      <c r="I255" s="97"/>
      <c r="J255" s="100"/>
      <c r="K255" s="101"/>
      <c r="L255" s="102"/>
      <c r="M255" s="102"/>
      <c r="N255" s="98"/>
      <c r="O255" s="98"/>
      <c r="P255" s="98"/>
    </row>
    <row r="256" spans="1:18">
      <c r="A256" s="97">
        <v>2</v>
      </c>
      <c r="B256" s="98" t="s">
        <v>58</v>
      </c>
      <c r="C256" s="98" t="s">
        <v>29</v>
      </c>
      <c r="D256" s="98" t="s">
        <v>107</v>
      </c>
      <c r="E256" s="98" t="s">
        <v>30</v>
      </c>
      <c r="F256" s="98" t="s">
        <v>174</v>
      </c>
      <c r="G256" s="98" t="s">
        <v>873</v>
      </c>
      <c r="H256" s="99">
        <v>3712</v>
      </c>
      <c r="I256" s="97">
        <v>3</v>
      </c>
      <c r="J256" s="100">
        <f>อุดรธานี!F77</f>
        <v>244133.48</v>
      </c>
      <c r="K256" s="101">
        <f>อุดรธานี!AQ77</f>
        <v>349959.43</v>
      </c>
      <c r="L256" s="102">
        <f>อุดรธานี!AR77</f>
        <v>5020749.1199999992</v>
      </c>
      <c r="M256" s="102">
        <f>อุดรธานี!AS77</f>
        <v>3148162.7199999997</v>
      </c>
      <c r="N256" s="98"/>
      <c r="O256" s="98"/>
      <c r="P256" s="98"/>
      <c r="Q256" s="90">
        <f t="shared" si="8"/>
        <v>1872586.3999999994</v>
      </c>
      <c r="R256" s="91">
        <f t="shared" si="9"/>
        <v>1352.5724999999998</v>
      </c>
    </row>
    <row r="257" spans="1:18">
      <c r="A257" s="97">
        <v>3</v>
      </c>
      <c r="B257" s="98" t="s">
        <v>58</v>
      </c>
      <c r="C257" s="98" t="s">
        <v>29</v>
      </c>
      <c r="D257" s="98" t="s">
        <v>107</v>
      </c>
      <c r="E257" s="98" t="s">
        <v>30</v>
      </c>
      <c r="F257" s="98" t="s">
        <v>174</v>
      </c>
      <c r="G257" s="98" t="s">
        <v>874</v>
      </c>
      <c r="H257" s="99">
        <v>4941</v>
      </c>
      <c r="I257" s="97">
        <v>4</v>
      </c>
      <c r="J257" s="100">
        <f>อุดรธานี!F78</f>
        <v>65544.100000000006</v>
      </c>
      <c r="K257" s="101">
        <f>อุดรธานี!AQ78</f>
        <v>45137.830000000016</v>
      </c>
      <c r="L257" s="102">
        <f>อุดรธานี!AR78</f>
        <v>6756426.8399999999</v>
      </c>
      <c r="M257" s="102">
        <f>อุดรธานี!AS78</f>
        <v>5760771.6300000008</v>
      </c>
      <c r="N257" s="98"/>
      <c r="O257" s="98"/>
      <c r="P257" s="98"/>
      <c r="Q257" s="90">
        <f t="shared" si="8"/>
        <v>995655.20999999903</v>
      </c>
      <c r="R257" s="91">
        <f t="shared" si="9"/>
        <v>1367.420935033394</v>
      </c>
    </row>
    <row r="258" spans="1:18">
      <c r="A258" s="97">
        <v>4</v>
      </c>
      <c r="B258" s="98" t="s">
        <v>58</v>
      </c>
      <c r="C258" s="98" t="s">
        <v>29</v>
      </c>
      <c r="D258" s="98" t="s">
        <v>107</v>
      </c>
      <c r="E258" s="98" t="s">
        <v>30</v>
      </c>
      <c r="F258" s="98" t="s">
        <v>174</v>
      </c>
      <c r="G258" s="98" t="s">
        <v>875</v>
      </c>
      <c r="H258" s="99">
        <v>3161</v>
      </c>
      <c r="I258" s="97">
        <v>3</v>
      </c>
      <c r="J258" s="100">
        <f>อุดรธานี!F79</f>
        <v>96399.62</v>
      </c>
      <c r="K258" s="101">
        <f>อุดรธานี!AQ79</f>
        <v>-139650.68</v>
      </c>
      <c r="L258" s="102">
        <f>อุดรธานี!AR79</f>
        <v>4572802.51</v>
      </c>
      <c r="M258" s="102">
        <f>อุดรธานี!AS79</f>
        <v>3488986.86</v>
      </c>
      <c r="N258" s="98"/>
      <c r="O258" s="98"/>
      <c r="P258" s="98"/>
      <c r="Q258" s="90">
        <f t="shared" si="8"/>
        <v>1083815.6499999999</v>
      </c>
      <c r="R258" s="91">
        <f t="shared" si="9"/>
        <v>1446.631607086365</v>
      </c>
    </row>
    <row r="259" spans="1:18">
      <c r="A259" s="97">
        <v>5</v>
      </c>
      <c r="B259" s="98" t="s">
        <v>58</v>
      </c>
      <c r="C259" s="98" t="s">
        <v>29</v>
      </c>
      <c r="D259" s="98" t="s">
        <v>107</v>
      </c>
      <c r="E259" s="98" t="s">
        <v>30</v>
      </c>
      <c r="F259" s="98" t="s">
        <v>174</v>
      </c>
      <c r="G259" s="98" t="s">
        <v>876</v>
      </c>
      <c r="H259" s="99">
        <v>6087</v>
      </c>
      <c r="I259" s="97">
        <v>5</v>
      </c>
      <c r="J259" s="100">
        <f>อุดรธานี!F80</f>
        <v>164607.93</v>
      </c>
      <c r="K259" s="101">
        <f>อุดรธานี!AQ80</f>
        <v>196261.95000000013</v>
      </c>
      <c r="L259" s="102">
        <f>อุดรธานี!AR80</f>
        <v>4839954.8099999996</v>
      </c>
      <c r="M259" s="102">
        <f>อุดรธานี!AS80</f>
        <v>3533266.37</v>
      </c>
      <c r="N259" s="98"/>
      <c r="O259" s="98"/>
      <c r="P259" s="98"/>
      <c r="Q259" s="90">
        <f t="shared" si="8"/>
        <v>1306688.4399999995</v>
      </c>
      <c r="R259" s="91">
        <f t="shared" si="9"/>
        <v>795.12975357318874</v>
      </c>
    </row>
    <row r="260" spans="1:18">
      <c r="A260" s="97">
        <v>6</v>
      </c>
      <c r="B260" s="98" t="s">
        <v>58</v>
      </c>
      <c r="C260" s="98" t="s">
        <v>29</v>
      </c>
      <c r="D260" s="98" t="s">
        <v>107</v>
      </c>
      <c r="E260" s="98" t="s">
        <v>30</v>
      </c>
      <c r="F260" s="98" t="s">
        <v>174</v>
      </c>
      <c r="G260" s="98" t="s">
        <v>877</v>
      </c>
      <c r="H260" s="99">
        <v>3252</v>
      </c>
      <c r="I260" s="97">
        <v>3</v>
      </c>
      <c r="J260" s="100">
        <f>อุดรธานี!F81</f>
        <v>173930.22</v>
      </c>
      <c r="K260" s="101">
        <f>อุดรธานี!AQ81</f>
        <v>259238.60999999996</v>
      </c>
      <c r="L260" s="102">
        <f>อุดรธานี!AR81</f>
        <v>4115595.67</v>
      </c>
      <c r="M260" s="102">
        <f>อุดรธานี!AS81</f>
        <v>2080041.08</v>
      </c>
      <c r="N260" s="98"/>
      <c r="O260" s="98"/>
      <c r="P260" s="98"/>
      <c r="Q260" s="90">
        <f t="shared" si="8"/>
        <v>2035554.5899999999</v>
      </c>
      <c r="R260" s="91">
        <f t="shared" si="9"/>
        <v>1265.5583241082411</v>
      </c>
    </row>
    <row r="261" spans="1:18">
      <c r="A261" s="97">
        <v>7</v>
      </c>
      <c r="B261" s="98" t="s">
        <v>58</v>
      </c>
      <c r="C261" s="98" t="s">
        <v>29</v>
      </c>
      <c r="D261" s="98" t="s">
        <v>107</v>
      </c>
      <c r="E261" s="98" t="s">
        <v>30</v>
      </c>
      <c r="F261" s="98" t="s">
        <v>174</v>
      </c>
      <c r="G261" s="98" t="s">
        <v>878</v>
      </c>
      <c r="H261" s="99">
        <v>2430</v>
      </c>
      <c r="I261" s="97">
        <v>2</v>
      </c>
      <c r="J261" s="100">
        <f>อุดรธานี!F82</f>
        <v>130123.9</v>
      </c>
      <c r="K261" s="101">
        <f>อุดรธานี!AQ82</f>
        <v>89771.580000000016</v>
      </c>
      <c r="L261" s="102">
        <f>อุดรธานี!AR82</f>
        <v>4562494.58</v>
      </c>
      <c r="M261" s="102">
        <f>อุดรธานี!AS82</f>
        <v>3394148.8</v>
      </c>
      <c r="N261" s="98"/>
      <c r="O261" s="98"/>
      <c r="P261" s="98"/>
      <c r="Q261" s="90">
        <f t="shared" si="8"/>
        <v>1168345.7800000003</v>
      </c>
      <c r="R261" s="91">
        <f t="shared" si="9"/>
        <v>1877.5697860082305</v>
      </c>
    </row>
    <row r="262" spans="1:18">
      <c r="A262" s="97">
        <v>8</v>
      </c>
      <c r="B262" s="98" t="s">
        <v>58</v>
      </c>
      <c r="C262" s="98" t="s">
        <v>29</v>
      </c>
      <c r="D262" s="98" t="s">
        <v>107</v>
      </c>
      <c r="E262" s="98" t="s">
        <v>30</v>
      </c>
      <c r="F262" s="98" t="s">
        <v>174</v>
      </c>
      <c r="G262" s="98" t="s">
        <v>879</v>
      </c>
      <c r="H262" s="99">
        <v>2703</v>
      </c>
      <c r="I262" s="97">
        <v>2</v>
      </c>
      <c r="J262" s="100">
        <f>อุดรธานี!F83</f>
        <v>105611.75</v>
      </c>
      <c r="K262" s="101">
        <f>อุดรธานี!AQ83</f>
        <v>-183527.44999999998</v>
      </c>
      <c r="L262" s="102">
        <f>อุดรธานี!AR83</f>
        <v>4656287.16</v>
      </c>
      <c r="M262" s="102">
        <f>อุดรธานี!AS83</f>
        <v>3477365.49</v>
      </c>
      <c r="N262" s="98"/>
      <c r="O262" s="98"/>
      <c r="P262" s="98"/>
      <c r="Q262" s="90">
        <f t="shared" ref="Q262:Q325" si="10">L262-M262</f>
        <v>1178921.67</v>
      </c>
      <c r="R262" s="91">
        <f t="shared" ref="R262:R325" si="11">L262/H262</f>
        <v>1722.6367591564929</v>
      </c>
    </row>
    <row r="263" spans="1:18">
      <c r="A263" s="97">
        <v>9</v>
      </c>
      <c r="B263" s="98" t="s">
        <v>58</v>
      </c>
      <c r="C263" s="98" t="s">
        <v>29</v>
      </c>
      <c r="D263" s="98" t="s">
        <v>107</v>
      </c>
      <c r="E263" s="98" t="s">
        <v>30</v>
      </c>
      <c r="F263" s="98" t="s">
        <v>174</v>
      </c>
      <c r="G263" s="98" t="s">
        <v>880</v>
      </c>
      <c r="H263" s="99">
        <v>1657</v>
      </c>
      <c r="I263" s="97">
        <v>2</v>
      </c>
      <c r="J263" s="100">
        <f>อุดรธานี!F84</f>
        <v>42483.67</v>
      </c>
      <c r="K263" s="101">
        <f>อุดรธานี!AQ84</f>
        <v>133488.21</v>
      </c>
      <c r="L263" s="102">
        <f>อุดรธานี!AR84</f>
        <v>4986191.9000000004</v>
      </c>
      <c r="M263" s="102">
        <f>อุดรธานี!AS84</f>
        <v>2465001.2999999998</v>
      </c>
      <c r="N263" s="98"/>
      <c r="O263" s="98"/>
      <c r="P263" s="98"/>
      <c r="Q263" s="90">
        <f t="shared" si="10"/>
        <v>2521190.6000000006</v>
      </c>
      <c r="R263" s="91">
        <f t="shared" si="11"/>
        <v>3009.1683162341583</v>
      </c>
    </row>
    <row r="264" spans="1:18">
      <c r="A264" s="97">
        <v>10</v>
      </c>
      <c r="B264" s="98" t="s">
        <v>58</v>
      </c>
      <c r="C264" s="98" t="s">
        <v>29</v>
      </c>
      <c r="D264" s="98" t="s">
        <v>107</v>
      </c>
      <c r="E264" s="98" t="s">
        <v>30</v>
      </c>
      <c r="F264" s="98" t="s">
        <v>174</v>
      </c>
      <c r="G264" s="98" t="s">
        <v>881</v>
      </c>
      <c r="H264" s="99">
        <v>2487</v>
      </c>
      <c r="I264" s="97">
        <v>2</v>
      </c>
      <c r="J264" s="100">
        <f>อุดรธานี!F85</f>
        <v>126821.55</v>
      </c>
      <c r="K264" s="101">
        <f>อุดรธานี!AQ85</f>
        <v>82392.539999999979</v>
      </c>
      <c r="L264" s="102">
        <f>อุดรธานี!AR85</f>
        <v>4968506.91</v>
      </c>
      <c r="M264" s="102">
        <f>อุดรธานี!AS85</f>
        <v>2258830.02</v>
      </c>
      <c r="N264" s="98"/>
      <c r="O264" s="98"/>
      <c r="P264" s="98"/>
      <c r="Q264" s="90">
        <f t="shared" si="10"/>
        <v>2709676.89</v>
      </c>
      <c r="R264" s="91">
        <f t="shared" si="11"/>
        <v>1997.7912786489746</v>
      </c>
    </row>
    <row r="265" spans="1:18" s="109" customFormat="1">
      <c r="A265" s="103">
        <v>5</v>
      </c>
      <c r="B265" s="104" t="s">
        <v>58</v>
      </c>
      <c r="C265" s="104"/>
      <c r="D265" s="104"/>
      <c r="E265" s="104" t="s">
        <v>71</v>
      </c>
      <c r="F265" s="104"/>
      <c r="G265" s="104" t="s">
        <v>308</v>
      </c>
      <c r="H265" s="110">
        <f>SUM(H247:H263)</f>
        <v>125078</v>
      </c>
      <c r="I265" s="103"/>
      <c r="J265" s="106">
        <f>SUM(J255:J264)</f>
        <v>1149656.22</v>
      </c>
      <c r="K265" s="106">
        <f>SUM(K255:K264)</f>
        <v>833072.02000000025</v>
      </c>
      <c r="L265" s="106">
        <f>SUM(L255:L264)</f>
        <v>44479009.5</v>
      </c>
      <c r="M265" s="106">
        <f>SUM(M255:M264)</f>
        <v>29606574.270000003</v>
      </c>
      <c r="N265" s="104">
        <v>9</v>
      </c>
      <c r="O265" s="104">
        <v>9</v>
      </c>
      <c r="P265" s="104">
        <f>N265-O265</f>
        <v>0</v>
      </c>
      <c r="Q265" s="107">
        <f t="shared" si="10"/>
        <v>14872435.229999997</v>
      </c>
      <c r="R265" s="108">
        <f>L265/H265</f>
        <v>355.61017525064358</v>
      </c>
    </row>
    <row r="266" spans="1:18">
      <c r="A266" s="97">
        <v>1</v>
      </c>
      <c r="B266" s="98" t="s">
        <v>58</v>
      </c>
      <c r="C266" s="98" t="s">
        <v>309</v>
      </c>
      <c r="D266" s="98" t="s">
        <v>114</v>
      </c>
      <c r="E266" s="98" t="s">
        <v>40</v>
      </c>
      <c r="F266" s="98" t="s">
        <v>204</v>
      </c>
      <c r="G266" s="98" t="s">
        <v>310</v>
      </c>
      <c r="H266" s="99"/>
      <c r="I266" s="97"/>
      <c r="J266" s="100"/>
      <c r="K266" s="101"/>
      <c r="L266" s="102"/>
      <c r="M266" s="102"/>
      <c r="N266" s="98"/>
      <c r="O266" s="98"/>
      <c r="P266" s="98"/>
    </row>
    <row r="267" spans="1:18">
      <c r="A267" s="97">
        <v>2</v>
      </c>
      <c r="B267" s="98" t="s">
        <v>58</v>
      </c>
      <c r="C267" s="98" t="s">
        <v>309</v>
      </c>
      <c r="D267" s="98" t="s">
        <v>114</v>
      </c>
      <c r="E267" s="98" t="s">
        <v>40</v>
      </c>
      <c r="F267" s="98" t="s">
        <v>174</v>
      </c>
      <c r="G267" s="98" t="s">
        <v>882</v>
      </c>
      <c r="H267" s="99">
        <v>3840</v>
      </c>
      <c r="I267" s="97">
        <v>3</v>
      </c>
      <c r="J267" s="100">
        <f>อุดรธานี!F86</f>
        <v>818687.45</v>
      </c>
      <c r="K267" s="101">
        <f>อุดรธานี!AQ86</f>
        <v>811282.70000000007</v>
      </c>
      <c r="L267" s="102">
        <f>อุดรธานี!AR86</f>
        <v>4779085.05</v>
      </c>
      <c r="M267" s="102">
        <f>อุดรธานี!AS86</f>
        <v>1877502.2100000002</v>
      </c>
      <c r="N267" s="98"/>
      <c r="O267" s="98"/>
      <c r="P267" s="98"/>
      <c r="Q267" s="90">
        <f t="shared" si="10"/>
        <v>2901582.84</v>
      </c>
      <c r="R267" s="91">
        <f t="shared" si="11"/>
        <v>1244.5533984374999</v>
      </c>
    </row>
    <row r="268" spans="1:18">
      <c r="A268" s="97">
        <v>3</v>
      </c>
      <c r="B268" s="98" t="s">
        <v>58</v>
      </c>
      <c r="C268" s="98" t="s">
        <v>309</v>
      </c>
      <c r="D268" s="98" t="s">
        <v>114</v>
      </c>
      <c r="E268" s="98" t="s">
        <v>40</v>
      </c>
      <c r="F268" s="98" t="s">
        <v>174</v>
      </c>
      <c r="G268" s="98" t="s">
        <v>883</v>
      </c>
      <c r="H268" s="99">
        <v>7884</v>
      </c>
      <c r="I268" s="97">
        <v>5</v>
      </c>
      <c r="J268" s="100">
        <f>อุดรธานี!F87</f>
        <v>2782180.25</v>
      </c>
      <c r="K268" s="101">
        <f>อุดรธานี!AQ87</f>
        <v>2410549.27</v>
      </c>
      <c r="L268" s="102">
        <f>อุดรธานี!AR87</f>
        <v>9205821.5</v>
      </c>
      <c r="M268" s="102">
        <f>อุดรธานี!AS87</f>
        <v>6172681.7799999993</v>
      </c>
      <c r="N268" s="98"/>
      <c r="O268" s="98"/>
      <c r="P268" s="98"/>
      <c r="Q268" s="90">
        <f t="shared" si="10"/>
        <v>3033139.7200000007</v>
      </c>
      <c r="R268" s="91">
        <f t="shared" si="11"/>
        <v>1167.6587392186707</v>
      </c>
    </row>
    <row r="269" spans="1:18">
      <c r="A269" s="97">
        <v>4</v>
      </c>
      <c r="B269" s="98" t="s">
        <v>58</v>
      </c>
      <c r="C269" s="98" t="s">
        <v>309</v>
      </c>
      <c r="D269" s="98" t="s">
        <v>114</v>
      </c>
      <c r="E269" s="98" t="s">
        <v>40</v>
      </c>
      <c r="F269" s="98" t="s">
        <v>174</v>
      </c>
      <c r="G269" s="98" t="s">
        <v>884</v>
      </c>
      <c r="H269" s="99">
        <v>7845</v>
      </c>
      <c r="I269" s="97">
        <v>5</v>
      </c>
      <c r="J269" s="100">
        <f>อุดรธานี!F88</f>
        <v>1460928.74</v>
      </c>
      <c r="K269" s="101">
        <f>อุดรธานี!AQ88</f>
        <v>1358418.9000000001</v>
      </c>
      <c r="L269" s="102">
        <f>อุดรธานี!AR88</f>
        <v>3883152.8899999997</v>
      </c>
      <c r="M269" s="102">
        <f>อุดรธานี!AS88</f>
        <v>5124353.4300000006</v>
      </c>
      <c r="N269" s="98"/>
      <c r="O269" s="98"/>
      <c r="P269" s="98"/>
      <c r="Q269" s="90">
        <f t="shared" si="10"/>
        <v>-1241200.540000001</v>
      </c>
      <c r="R269" s="91">
        <f t="shared" si="11"/>
        <v>494.98443467176543</v>
      </c>
    </row>
    <row r="270" spans="1:18">
      <c r="A270" s="97">
        <v>5</v>
      </c>
      <c r="B270" s="98" t="s">
        <v>58</v>
      </c>
      <c r="C270" s="98" t="s">
        <v>309</v>
      </c>
      <c r="D270" s="98" t="s">
        <v>114</v>
      </c>
      <c r="E270" s="98" t="s">
        <v>40</v>
      </c>
      <c r="F270" s="98" t="s">
        <v>174</v>
      </c>
      <c r="G270" s="98" t="s">
        <v>885</v>
      </c>
      <c r="H270" s="99">
        <v>6347</v>
      </c>
      <c r="I270" s="97">
        <v>5</v>
      </c>
      <c r="J270" s="100">
        <f>อุดรธานี!F89</f>
        <v>1904077.69</v>
      </c>
      <c r="K270" s="101">
        <f>อุดรธานี!AQ89</f>
        <v>1979497.41</v>
      </c>
      <c r="L270" s="102">
        <f>อุดรธานี!AR89</f>
        <v>6412616.2199999997</v>
      </c>
      <c r="M270" s="102">
        <f>อุดรธานี!AS89</f>
        <v>4884395.32</v>
      </c>
      <c r="N270" s="98"/>
      <c r="O270" s="98"/>
      <c r="P270" s="98"/>
      <c r="Q270" s="90">
        <f t="shared" si="10"/>
        <v>1528220.8999999994</v>
      </c>
      <c r="R270" s="91">
        <f t="shared" si="11"/>
        <v>1010.3381471561368</v>
      </c>
    </row>
    <row r="271" spans="1:18">
      <c r="A271" s="97">
        <v>6</v>
      </c>
      <c r="B271" s="98" t="s">
        <v>58</v>
      </c>
      <c r="C271" s="98" t="s">
        <v>309</v>
      </c>
      <c r="D271" s="98" t="s">
        <v>114</v>
      </c>
      <c r="E271" s="98" t="s">
        <v>40</v>
      </c>
      <c r="F271" s="98" t="s">
        <v>174</v>
      </c>
      <c r="G271" s="98" t="s">
        <v>886</v>
      </c>
      <c r="H271" s="99">
        <v>4084</v>
      </c>
      <c r="I271" s="97">
        <v>3</v>
      </c>
      <c r="J271" s="100">
        <f>อุดรธานี!F90</f>
        <v>1062419.03</v>
      </c>
      <c r="K271" s="101">
        <f>อุดรธานี!AQ90</f>
        <v>1162851.31</v>
      </c>
      <c r="L271" s="102">
        <f>อุดรธานี!AR90</f>
        <v>4411524.6499999994</v>
      </c>
      <c r="M271" s="102">
        <f>อุดรธานี!AS90</f>
        <v>2967552.66</v>
      </c>
      <c r="N271" s="98"/>
      <c r="O271" s="98"/>
      <c r="P271" s="98"/>
      <c r="Q271" s="90">
        <f t="shared" si="10"/>
        <v>1443971.9899999993</v>
      </c>
      <c r="R271" s="91">
        <f t="shared" si="11"/>
        <v>1080.1970249755141</v>
      </c>
    </row>
    <row r="272" spans="1:18">
      <c r="A272" s="97">
        <v>7</v>
      </c>
      <c r="B272" s="98" t="s">
        <v>58</v>
      </c>
      <c r="C272" s="98" t="s">
        <v>309</v>
      </c>
      <c r="D272" s="98" t="s">
        <v>114</v>
      </c>
      <c r="E272" s="98" t="s">
        <v>40</v>
      </c>
      <c r="F272" s="98" t="s">
        <v>174</v>
      </c>
      <c r="G272" s="98" t="s">
        <v>887</v>
      </c>
      <c r="H272" s="99">
        <v>8111</v>
      </c>
      <c r="I272" s="97">
        <v>5</v>
      </c>
      <c r="J272" s="100">
        <f>อุดรธานี!F91</f>
        <v>1980739.45</v>
      </c>
      <c r="K272" s="101">
        <f>อุดรธานี!AQ91</f>
        <v>1902845.3299999998</v>
      </c>
      <c r="L272" s="102">
        <f>อุดรธานี!AR91</f>
        <v>7229994.2800000003</v>
      </c>
      <c r="M272" s="102">
        <f>อุดรธานี!AS91</f>
        <v>5340323.0399999991</v>
      </c>
      <c r="N272" s="98"/>
      <c r="O272" s="98"/>
      <c r="P272" s="98"/>
      <c r="Q272" s="90">
        <f t="shared" si="10"/>
        <v>1889671.2400000012</v>
      </c>
      <c r="R272" s="91">
        <f t="shared" si="11"/>
        <v>891.38136851189745</v>
      </c>
    </row>
    <row r="273" spans="1:18">
      <c r="A273" s="97">
        <v>8</v>
      </c>
      <c r="B273" s="98" t="s">
        <v>58</v>
      </c>
      <c r="C273" s="98" t="s">
        <v>309</v>
      </c>
      <c r="D273" s="98" t="s">
        <v>114</v>
      </c>
      <c r="E273" s="98" t="s">
        <v>40</v>
      </c>
      <c r="F273" s="98" t="s">
        <v>174</v>
      </c>
      <c r="G273" s="98" t="s">
        <v>888</v>
      </c>
      <c r="H273" s="99">
        <v>4084</v>
      </c>
      <c r="I273" s="97">
        <v>3</v>
      </c>
      <c r="J273" s="100">
        <f>อุดรธานี!F92</f>
        <v>955173.84</v>
      </c>
      <c r="K273" s="101">
        <f>อุดรธานี!AQ92</f>
        <v>879463.82000000007</v>
      </c>
      <c r="L273" s="102">
        <f>อุดรธานี!AR92</f>
        <v>7017796.8699999992</v>
      </c>
      <c r="M273" s="102">
        <f>อุดรธานี!AS92</f>
        <v>3086668.91</v>
      </c>
      <c r="N273" s="98"/>
      <c r="O273" s="98"/>
      <c r="P273" s="98"/>
      <c r="Q273" s="90">
        <f t="shared" si="10"/>
        <v>3931127.959999999</v>
      </c>
      <c r="R273" s="91">
        <f t="shared" si="11"/>
        <v>1718.363582272282</v>
      </c>
    </row>
    <row r="274" spans="1:18">
      <c r="A274" s="97">
        <v>9</v>
      </c>
      <c r="B274" s="98" t="s">
        <v>58</v>
      </c>
      <c r="C274" s="98" t="s">
        <v>309</v>
      </c>
      <c r="D274" s="98" t="s">
        <v>114</v>
      </c>
      <c r="E274" s="98" t="s">
        <v>40</v>
      </c>
      <c r="F274" s="98" t="s">
        <v>174</v>
      </c>
      <c r="G274" s="98" t="s">
        <v>889</v>
      </c>
      <c r="H274" s="99">
        <v>6194</v>
      </c>
      <c r="I274" s="97">
        <v>5</v>
      </c>
      <c r="J274" s="100">
        <f>อุดรธานี!F93</f>
        <v>1422454.68</v>
      </c>
      <c r="K274" s="101">
        <f>อุดรธานี!AQ93</f>
        <v>1185461.45</v>
      </c>
      <c r="L274" s="102">
        <f>อุดรธานี!AR93</f>
        <v>4880232.07</v>
      </c>
      <c r="M274" s="102">
        <f>อุดรธานี!AS93</f>
        <v>5488480.5700000012</v>
      </c>
      <c r="N274" s="98"/>
      <c r="O274" s="98"/>
      <c r="P274" s="98"/>
      <c r="Q274" s="90">
        <f t="shared" si="10"/>
        <v>-608248.50000000093</v>
      </c>
      <c r="R274" s="91">
        <f t="shared" si="11"/>
        <v>787.89668550209888</v>
      </c>
    </row>
    <row r="275" spans="1:18">
      <c r="A275" s="97">
        <v>10</v>
      </c>
      <c r="B275" s="98" t="s">
        <v>58</v>
      </c>
      <c r="C275" s="98" t="s">
        <v>309</v>
      </c>
      <c r="D275" s="98" t="s">
        <v>114</v>
      </c>
      <c r="E275" s="98" t="s">
        <v>40</v>
      </c>
      <c r="F275" s="98" t="s">
        <v>174</v>
      </c>
      <c r="G275" s="98" t="s">
        <v>890</v>
      </c>
      <c r="H275" s="99">
        <v>4841</v>
      </c>
      <c r="I275" s="97">
        <v>4</v>
      </c>
      <c r="J275" s="100">
        <f>อุดรธานี!F94</f>
        <v>497329.25</v>
      </c>
      <c r="K275" s="101">
        <f>อุดรธานี!AQ94</f>
        <v>438789.06</v>
      </c>
      <c r="L275" s="102">
        <f>อุดรธานี!AR94</f>
        <v>6118297.29</v>
      </c>
      <c r="M275" s="102">
        <f>อุดรธานี!AS94</f>
        <v>4698301.26</v>
      </c>
      <c r="N275" s="98"/>
      <c r="O275" s="98"/>
      <c r="P275" s="98"/>
      <c r="Q275" s="90">
        <f t="shared" si="10"/>
        <v>1419996.0300000003</v>
      </c>
      <c r="R275" s="91">
        <f t="shared" si="11"/>
        <v>1263.8498843214213</v>
      </c>
    </row>
    <row r="276" spans="1:18">
      <c r="A276" s="97">
        <v>11</v>
      </c>
      <c r="B276" s="98" t="s">
        <v>58</v>
      </c>
      <c r="C276" s="98" t="s">
        <v>309</v>
      </c>
      <c r="D276" s="98" t="s">
        <v>114</v>
      </c>
      <c r="E276" s="98" t="s">
        <v>40</v>
      </c>
      <c r="F276" s="98" t="s">
        <v>174</v>
      </c>
      <c r="G276" s="98" t="s">
        <v>891</v>
      </c>
      <c r="H276" s="99">
        <v>6531</v>
      </c>
      <c r="I276" s="97">
        <v>5</v>
      </c>
      <c r="J276" s="100">
        <f>อุดรธานี!F95</f>
        <v>644826.30000000005</v>
      </c>
      <c r="K276" s="101">
        <f>อุดรธานี!AQ95</f>
        <v>582219.14000000013</v>
      </c>
      <c r="L276" s="102">
        <f>อุดรธานี!AR95</f>
        <v>8768097.0500000007</v>
      </c>
      <c r="M276" s="102">
        <f>อุดรธานี!AS95</f>
        <v>4560168.21</v>
      </c>
      <c r="N276" s="98"/>
      <c r="O276" s="98"/>
      <c r="P276" s="98"/>
      <c r="Q276" s="90">
        <f t="shared" si="10"/>
        <v>4207928.8400000008</v>
      </c>
      <c r="R276" s="91">
        <f t="shared" si="11"/>
        <v>1342.535147756852</v>
      </c>
    </row>
    <row r="277" spans="1:18">
      <c r="A277" s="97">
        <v>12</v>
      </c>
      <c r="B277" s="98" t="s">
        <v>58</v>
      </c>
      <c r="C277" s="98" t="s">
        <v>309</v>
      </c>
      <c r="D277" s="98" t="s">
        <v>114</v>
      </c>
      <c r="E277" s="98" t="s">
        <v>40</v>
      </c>
      <c r="F277" s="98" t="s">
        <v>174</v>
      </c>
      <c r="G277" s="98" t="s">
        <v>892</v>
      </c>
      <c r="H277" s="99">
        <v>4091</v>
      </c>
      <c r="I277" s="97">
        <v>3</v>
      </c>
      <c r="J277" s="100">
        <f>อุดรธานี!F96</f>
        <v>970265.98</v>
      </c>
      <c r="K277" s="101">
        <f>อุดรธานี!AQ96</f>
        <v>1017310.7100000001</v>
      </c>
      <c r="L277" s="102">
        <f>อุดรธานี!AR96</f>
        <v>5318446</v>
      </c>
      <c r="M277" s="102">
        <f>อุดรธานี!AS96</f>
        <v>3041704.39</v>
      </c>
      <c r="N277" s="98"/>
      <c r="O277" s="98"/>
      <c r="P277" s="98"/>
      <c r="Q277" s="90">
        <f t="shared" si="10"/>
        <v>2276741.61</v>
      </c>
      <c r="R277" s="91">
        <f t="shared" si="11"/>
        <v>1300.0356880958202</v>
      </c>
    </row>
    <row r="278" spans="1:18">
      <c r="A278" s="97">
        <v>13</v>
      </c>
      <c r="B278" s="98" t="s">
        <v>58</v>
      </c>
      <c r="C278" s="98" t="s">
        <v>309</v>
      </c>
      <c r="D278" s="98" t="s">
        <v>114</v>
      </c>
      <c r="E278" s="98" t="s">
        <v>40</v>
      </c>
      <c r="F278" s="98" t="s">
        <v>174</v>
      </c>
      <c r="G278" s="98" t="s">
        <v>893</v>
      </c>
      <c r="H278" s="99">
        <v>5373</v>
      </c>
      <c r="I278" s="97">
        <v>4</v>
      </c>
      <c r="J278" s="100">
        <f>อุดรธานี!F97</f>
        <v>702393.53</v>
      </c>
      <c r="K278" s="101">
        <f>อุดรธานี!AQ97</f>
        <v>674773</v>
      </c>
      <c r="L278" s="102">
        <f>อุดรธานี!AR97</f>
        <v>5975869.3700000001</v>
      </c>
      <c r="M278" s="102">
        <f>อุดรธานี!AS97</f>
        <v>3949661.04</v>
      </c>
      <c r="N278" s="98"/>
      <c r="O278" s="98"/>
      <c r="P278" s="98"/>
      <c r="Q278" s="90">
        <f t="shared" si="10"/>
        <v>2026208.33</v>
      </c>
      <c r="R278" s="91">
        <f t="shared" si="11"/>
        <v>1112.2034933928903</v>
      </c>
    </row>
    <row r="279" spans="1:18">
      <c r="A279" s="97">
        <v>14</v>
      </c>
      <c r="B279" s="98" t="s">
        <v>58</v>
      </c>
      <c r="C279" s="98" t="s">
        <v>309</v>
      </c>
      <c r="D279" s="98" t="s">
        <v>114</v>
      </c>
      <c r="E279" s="98" t="s">
        <v>40</v>
      </c>
      <c r="F279" s="98" t="s">
        <v>174</v>
      </c>
      <c r="G279" s="98" t="s">
        <v>894</v>
      </c>
      <c r="H279" s="99">
        <v>4225</v>
      </c>
      <c r="I279" s="97">
        <v>3</v>
      </c>
      <c r="J279" s="100">
        <f>อุดรธานี!F98</f>
        <v>931761.56</v>
      </c>
      <c r="K279" s="101">
        <f>อุดรธานี!AQ98</f>
        <v>998409.23</v>
      </c>
      <c r="L279" s="102">
        <f>อุดรธานี!AR98</f>
        <v>6070099.5700000003</v>
      </c>
      <c r="M279" s="102">
        <f>อุดรธานี!AS98</f>
        <v>4503363.92</v>
      </c>
      <c r="N279" s="98"/>
      <c r="O279" s="98"/>
      <c r="P279" s="98"/>
      <c r="Q279" s="90">
        <f t="shared" si="10"/>
        <v>1566735.6500000004</v>
      </c>
      <c r="R279" s="91">
        <f t="shared" si="11"/>
        <v>1436.7099573964497</v>
      </c>
    </row>
    <row r="280" spans="1:18">
      <c r="A280" s="97">
        <v>15</v>
      </c>
      <c r="B280" s="98" t="s">
        <v>58</v>
      </c>
      <c r="C280" s="98" t="s">
        <v>309</v>
      </c>
      <c r="D280" s="98" t="s">
        <v>114</v>
      </c>
      <c r="E280" s="98" t="s">
        <v>40</v>
      </c>
      <c r="F280" s="98" t="s">
        <v>174</v>
      </c>
      <c r="G280" s="98" t="s">
        <v>895</v>
      </c>
      <c r="H280" s="99">
        <v>3361</v>
      </c>
      <c r="I280" s="97">
        <v>3</v>
      </c>
      <c r="J280" s="100">
        <f>อุดรธานี!F99</f>
        <v>802224.18</v>
      </c>
      <c r="K280" s="101">
        <f>อุดรธานี!AQ99</f>
        <v>646479.82000000007</v>
      </c>
      <c r="L280" s="102">
        <f>อุดรธานี!AR99</f>
        <v>4394887.78</v>
      </c>
      <c r="M280" s="102">
        <f>อุดรธานี!AS99</f>
        <v>2705975.55</v>
      </c>
      <c r="N280" s="98"/>
      <c r="O280" s="98"/>
      <c r="P280" s="98"/>
      <c r="Q280" s="90">
        <f t="shared" si="10"/>
        <v>1688912.2300000004</v>
      </c>
      <c r="R280" s="91">
        <f t="shared" si="11"/>
        <v>1307.613144897352</v>
      </c>
    </row>
    <row r="281" spans="1:18" s="109" customFormat="1">
      <c r="A281" s="103">
        <v>6</v>
      </c>
      <c r="B281" s="104" t="s">
        <v>58</v>
      </c>
      <c r="C281" s="104"/>
      <c r="D281" s="104"/>
      <c r="E281" s="104" t="s">
        <v>71</v>
      </c>
      <c r="F281" s="104"/>
      <c r="G281" s="104" t="s">
        <v>311</v>
      </c>
      <c r="H281" s="110">
        <f>SUM(H266:H280)</f>
        <v>76811</v>
      </c>
      <c r="I281" s="103"/>
      <c r="J281" s="106">
        <f>SUM(J266:J280)</f>
        <v>16935461.930000003</v>
      </c>
      <c r="K281" s="106">
        <f>SUM(K266:K280)</f>
        <v>16048351.150000002</v>
      </c>
      <c r="L281" s="106">
        <f>SUM(L266:L280)</f>
        <v>84465920.590000004</v>
      </c>
      <c r="M281" s="106">
        <f>SUM(M266:M280)</f>
        <v>58401132.289999999</v>
      </c>
      <c r="N281" s="104">
        <v>14</v>
      </c>
      <c r="O281" s="104">
        <v>14</v>
      </c>
      <c r="P281" s="104">
        <f>N281-O281</f>
        <v>0</v>
      </c>
      <c r="Q281" s="107">
        <f t="shared" si="10"/>
        <v>26064788.300000004</v>
      </c>
      <c r="R281" s="108">
        <f>L281/H281</f>
        <v>1099.659171082267</v>
      </c>
    </row>
    <row r="282" spans="1:18">
      <c r="A282" s="97">
        <v>1</v>
      </c>
      <c r="B282" s="98" t="s">
        <v>58</v>
      </c>
      <c r="C282" s="98" t="s">
        <v>312</v>
      </c>
      <c r="D282" s="98" t="s">
        <v>120</v>
      </c>
      <c r="E282" s="98" t="s">
        <v>41</v>
      </c>
      <c r="F282" s="98" t="s">
        <v>204</v>
      </c>
      <c r="G282" s="98" t="s">
        <v>313</v>
      </c>
      <c r="H282" s="99"/>
      <c r="I282" s="97"/>
      <c r="J282" s="100"/>
      <c r="K282" s="101"/>
      <c r="L282" s="102"/>
      <c r="M282" s="102"/>
      <c r="N282" s="98"/>
      <c r="O282" s="98"/>
      <c r="P282" s="98"/>
    </row>
    <row r="283" spans="1:18">
      <c r="A283" s="97">
        <v>2</v>
      </c>
      <c r="B283" s="98" t="s">
        <v>58</v>
      </c>
      <c r="C283" s="98" t="s">
        <v>312</v>
      </c>
      <c r="D283" s="98" t="s">
        <v>120</v>
      </c>
      <c r="E283" s="98" t="s">
        <v>41</v>
      </c>
      <c r="F283" s="98" t="s">
        <v>174</v>
      </c>
      <c r="G283" s="98" t="s">
        <v>896</v>
      </c>
      <c r="H283" s="99">
        <v>2519</v>
      </c>
      <c r="I283" s="97">
        <v>2</v>
      </c>
      <c r="J283" s="100">
        <f>อุดรธานี!F100</f>
        <v>306280.37</v>
      </c>
      <c r="K283" s="101">
        <f>อุดรธานี!AQ100</f>
        <v>499015.19999999995</v>
      </c>
      <c r="L283" s="102">
        <f>อุดรธานี!AR100</f>
        <v>2194071.98</v>
      </c>
      <c r="M283" s="102">
        <f>อุดรธานี!AS100</f>
        <v>2452089.09</v>
      </c>
      <c r="N283" s="98"/>
      <c r="O283" s="98"/>
      <c r="P283" s="98"/>
      <c r="Q283" s="90">
        <f t="shared" si="10"/>
        <v>-258017.10999999987</v>
      </c>
      <c r="R283" s="91">
        <f t="shared" si="11"/>
        <v>871.00912266772525</v>
      </c>
    </row>
    <row r="284" spans="1:18">
      <c r="A284" s="97">
        <v>3</v>
      </c>
      <c r="B284" s="98" t="s">
        <v>58</v>
      </c>
      <c r="C284" s="98" t="s">
        <v>312</v>
      </c>
      <c r="D284" s="98" t="s">
        <v>120</v>
      </c>
      <c r="E284" s="98" t="s">
        <v>41</v>
      </c>
      <c r="F284" s="98" t="s">
        <v>174</v>
      </c>
      <c r="G284" s="98" t="s">
        <v>897</v>
      </c>
      <c r="H284" s="99">
        <v>5267</v>
      </c>
      <c r="I284" s="97">
        <v>4</v>
      </c>
      <c r="J284" s="100">
        <f>อุดรธานี!F101</f>
        <v>508124.69</v>
      </c>
      <c r="K284" s="101">
        <f>อุดรธานี!AQ101</f>
        <v>691702.39</v>
      </c>
      <c r="L284" s="102">
        <f>อุดรธานี!AR101</f>
        <v>4862268.0600000005</v>
      </c>
      <c r="M284" s="102">
        <f>อุดรธานี!AS101</f>
        <v>3733834.41</v>
      </c>
      <c r="N284" s="98"/>
      <c r="O284" s="98"/>
      <c r="P284" s="98"/>
      <c r="Q284" s="90">
        <f t="shared" si="10"/>
        <v>1128433.6500000004</v>
      </c>
      <c r="R284" s="91">
        <f t="shared" si="11"/>
        <v>923.15702677045772</v>
      </c>
    </row>
    <row r="285" spans="1:18">
      <c r="A285" s="97">
        <v>4</v>
      </c>
      <c r="B285" s="98" t="s">
        <v>58</v>
      </c>
      <c r="C285" s="98" t="s">
        <v>312</v>
      </c>
      <c r="D285" s="98" t="s">
        <v>120</v>
      </c>
      <c r="E285" s="98" t="s">
        <v>41</v>
      </c>
      <c r="F285" s="98" t="s">
        <v>174</v>
      </c>
      <c r="G285" s="98" t="s">
        <v>898</v>
      </c>
      <c r="H285" s="99">
        <v>2857</v>
      </c>
      <c r="I285" s="97">
        <v>2</v>
      </c>
      <c r="J285" s="100">
        <f>อุดรธานี!F102</f>
        <v>313071.77</v>
      </c>
      <c r="K285" s="101">
        <f>อุดรธานี!AQ102</f>
        <v>521133.73</v>
      </c>
      <c r="L285" s="102">
        <f>อุดรธานี!AR102</f>
        <v>4803280.1199999992</v>
      </c>
      <c r="M285" s="102">
        <f>อุดรธานี!AS102</f>
        <v>2791916.64</v>
      </c>
      <c r="N285" s="98"/>
      <c r="O285" s="98"/>
      <c r="P285" s="98"/>
      <c r="Q285" s="90">
        <f t="shared" si="10"/>
        <v>2011363.4799999991</v>
      </c>
      <c r="R285" s="91">
        <f t="shared" si="11"/>
        <v>1681.2321036051799</v>
      </c>
    </row>
    <row r="286" spans="1:18">
      <c r="A286" s="97">
        <v>5</v>
      </c>
      <c r="B286" s="98" t="s">
        <v>58</v>
      </c>
      <c r="C286" s="98" t="s">
        <v>312</v>
      </c>
      <c r="D286" s="98" t="s">
        <v>120</v>
      </c>
      <c r="E286" s="98" t="s">
        <v>41</v>
      </c>
      <c r="F286" s="98" t="s">
        <v>174</v>
      </c>
      <c r="G286" s="98" t="s">
        <v>899</v>
      </c>
      <c r="H286" s="99">
        <v>3224</v>
      </c>
      <c r="I286" s="97">
        <v>3</v>
      </c>
      <c r="J286" s="100">
        <f>อุดรธานี!F103</f>
        <v>216639.41</v>
      </c>
      <c r="K286" s="101">
        <f>อุดรธานี!AQ103</f>
        <v>413022.04</v>
      </c>
      <c r="L286" s="102">
        <f>อุดรธานี!AR103</f>
        <v>5744858.7299999995</v>
      </c>
      <c r="M286" s="102">
        <f>อุดรธานี!AS103</f>
        <v>2633649.2399999998</v>
      </c>
      <c r="N286" s="98"/>
      <c r="O286" s="98"/>
      <c r="P286" s="98"/>
      <c r="Q286" s="90">
        <f t="shared" si="10"/>
        <v>3111209.4899999998</v>
      </c>
      <c r="R286" s="91">
        <f t="shared" si="11"/>
        <v>1781.9040725806451</v>
      </c>
    </row>
    <row r="287" spans="1:18">
      <c r="A287" s="97">
        <v>6</v>
      </c>
      <c r="B287" s="98" t="s">
        <v>58</v>
      </c>
      <c r="C287" s="98" t="s">
        <v>312</v>
      </c>
      <c r="D287" s="98" t="s">
        <v>120</v>
      </c>
      <c r="E287" s="98" t="s">
        <v>41</v>
      </c>
      <c r="F287" s="98" t="s">
        <v>174</v>
      </c>
      <c r="G287" s="98" t="s">
        <v>900</v>
      </c>
      <c r="H287" s="99">
        <v>1708</v>
      </c>
      <c r="I287" s="97">
        <v>2</v>
      </c>
      <c r="J287" s="100">
        <f>อุดรธานี!F104</f>
        <v>165706.91</v>
      </c>
      <c r="K287" s="101">
        <f>อุดรธานี!AQ104</f>
        <v>307761.78999999998</v>
      </c>
      <c r="L287" s="102">
        <f>อุดรธานี!AR104</f>
        <v>4968422.58</v>
      </c>
      <c r="M287" s="102">
        <f>อุดรธานี!AS104</f>
        <v>2088921.9300000002</v>
      </c>
      <c r="N287" s="98"/>
      <c r="O287" s="98"/>
      <c r="P287" s="98"/>
      <c r="Q287" s="90">
        <f t="shared" si="10"/>
        <v>2879500.65</v>
      </c>
      <c r="R287" s="91">
        <f t="shared" si="11"/>
        <v>2908.9125175644031</v>
      </c>
    </row>
    <row r="288" spans="1:18">
      <c r="A288" s="97">
        <v>7</v>
      </c>
      <c r="B288" s="98" t="s">
        <v>58</v>
      </c>
      <c r="C288" s="98" t="s">
        <v>312</v>
      </c>
      <c r="D288" s="98" t="s">
        <v>120</v>
      </c>
      <c r="E288" s="98" t="s">
        <v>41</v>
      </c>
      <c r="F288" s="98" t="s">
        <v>174</v>
      </c>
      <c r="G288" s="98" t="s">
        <v>901</v>
      </c>
      <c r="H288" s="99">
        <v>2127</v>
      </c>
      <c r="I288" s="97">
        <v>2</v>
      </c>
      <c r="J288" s="100">
        <f>อุดรธานี!F105</f>
        <v>103053.27</v>
      </c>
      <c r="K288" s="101">
        <f>อุดรธานี!AQ105</f>
        <v>103660.94</v>
      </c>
      <c r="L288" s="102">
        <f>อุดรธานี!AR105</f>
        <v>4670059.6099999994</v>
      </c>
      <c r="M288" s="102">
        <f>อุดรธานี!AS105</f>
        <v>3218579.01</v>
      </c>
      <c r="N288" s="98"/>
      <c r="O288" s="98"/>
      <c r="P288" s="98"/>
      <c r="Q288" s="90">
        <f t="shared" si="10"/>
        <v>1451480.5999999996</v>
      </c>
      <c r="R288" s="91">
        <f t="shared" si="11"/>
        <v>2195.6086553831683</v>
      </c>
    </row>
    <row r="289" spans="1:18" s="109" customFormat="1">
      <c r="A289" s="103">
        <v>7</v>
      </c>
      <c r="B289" s="104" t="s">
        <v>58</v>
      </c>
      <c r="C289" s="104"/>
      <c r="D289" s="104"/>
      <c r="E289" s="104" t="s">
        <v>71</v>
      </c>
      <c r="F289" s="104"/>
      <c r="G289" s="104" t="s">
        <v>314</v>
      </c>
      <c r="H289" s="110">
        <f>SUM(H282:H288)</f>
        <v>17702</v>
      </c>
      <c r="I289" s="103"/>
      <c r="J289" s="106">
        <f>SUM(J282:J288)</f>
        <v>1612876.42</v>
      </c>
      <c r="K289" s="106">
        <f>SUM(K282:K288)</f>
        <v>2536296.09</v>
      </c>
      <c r="L289" s="106">
        <f>SUM(L282:L288)</f>
        <v>27242961.079999998</v>
      </c>
      <c r="M289" s="106">
        <f>SUM(M282:M288)</f>
        <v>16918990.32</v>
      </c>
      <c r="N289" s="104">
        <v>6</v>
      </c>
      <c r="O289" s="104">
        <v>6</v>
      </c>
      <c r="P289" s="104">
        <f>N289-O289</f>
        <v>0</v>
      </c>
      <c r="Q289" s="107">
        <f t="shared" si="10"/>
        <v>10323970.759999998</v>
      </c>
      <c r="R289" s="108">
        <f>L289/H289</f>
        <v>1538.9764478589989</v>
      </c>
    </row>
    <row r="290" spans="1:18">
      <c r="A290" s="97">
        <v>1</v>
      </c>
      <c r="B290" s="98" t="s">
        <v>58</v>
      </c>
      <c r="C290" s="98" t="s">
        <v>31</v>
      </c>
      <c r="D290" s="98" t="s">
        <v>125</v>
      </c>
      <c r="E290" s="98" t="s">
        <v>32</v>
      </c>
      <c r="F290" s="98" t="s">
        <v>204</v>
      </c>
      <c r="G290" s="98" t="s">
        <v>315</v>
      </c>
      <c r="H290" s="99"/>
      <c r="I290" s="97"/>
      <c r="J290" s="100"/>
      <c r="K290" s="101"/>
      <c r="L290" s="102"/>
      <c r="M290" s="102"/>
      <c r="N290" s="98"/>
      <c r="O290" s="98"/>
      <c r="P290" s="98"/>
    </row>
    <row r="291" spans="1:18">
      <c r="A291" s="97">
        <v>2</v>
      </c>
      <c r="B291" s="98" t="s">
        <v>58</v>
      </c>
      <c r="C291" s="98" t="s">
        <v>31</v>
      </c>
      <c r="D291" s="98" t="s">
        <v>125</v>
      </c>
      <c r="E291" s="98" t="s">
        <v>32</v>
      </c>
      <c r="F291" s="98" t="s">
        <v>174</v>
      </c>
      <c r="G291" s="98" t="s">
        <v>902</v>
      </c>
      <c r="H291" s="99">
        <v>2572</v>
      </c>
      <c r="I291" s="97">
        <v>2</v>
      </c>
      <c r="J291" s="100">
        <f>อุดรธานี!F106</f>
        <v>195924.26</v>
      </c>
      <c r="K291" s="101">
        <f>อุดรธานี!AQ106</f>
        <v>75424.750000000015</v>
      </c>
      <c r="L291" s="102">
        <f>อุดรธานี!AR106</f>
        <v>3797514.0799999996</v>
      </c>
      <c r="M291" s="102">
        <f>อุดรธานี!AS106</f>
        <v>3121039.9299999997</v>
      </c>
      <c r="N291" s="98"/>
      <c r="O291" s="98"/>
      <c r="P291" s="98"/>
      <c r="Q291" s="90">
        <f t="shared" si="10"/>
        <v>676474.14999999991</v>
      </c>
      <c r="R291" s="91">
        <f t="shared" si="11"/>
        <v>1476.4829237947122</v>
      </c>
    </row>
    <row r="292" spans="1:18">
      <c r="A292" s="97">
        <v>3</v>
      </c>
      <c r="B292" s="98" t="s">
        <v>58</v>
      </c>
      <c r="C292" s="98" t="s">
        <v>31</v>
      </c>
      <c r="D292" s="98" t="s">
        <v>125</v>
      </c>
      <c r="E292" s="98" t="s">
        <v>32</v>
      </c>
      <c r="F292" s="98" t="s">
        <v>174</v>
      </c>
      <c r="G292" s="98" t="s">
        <v>903</v>
      </c>
      <c r="H292" s="99">
        <v>7137</v>
      </c>
      <c r="I292" s="97">
        <v>5</v>
      </c>
      <c r="J292" s="100">
        <f>อุดรธานี!F107</f>
        <v>194834.58</v>
      </c>
      <c r="K292" s="101">
        <f>อุดรธานี!AQ107</f>
        <v>17109.499999999942</v>
      </c>
      <c r="L292" s="102">
        <f>อุดรธานี!AR107</f>
        <v>9055226.4299999997</v>
      </c>
      <c r="M292" s="102">
        <f>อุดรธานี!AS107</f>
        <v>6174149.04</v>
      </c>
      <c r="N292" s="98"/>
      <c r="O292" s="98"/>
      <c r="P292" s="98"/>
      <c r="Q292" s="90">
        <f t="shared" si="10"/>
        <v>2881077.3899999997</v>
      </c>
      <c r="R292" s="91">
        <f t="shared" si="11"/>
        <v>1268.7720933165194</v>
      </c>
    </row>
    <row r="293" spans="1:18">
      <c r="A293" s="97">
        <v>4</v>
      </c>
      <c r="B293" s="98" t="s">
        <v>58</v>
      </c>
      <c r="C293" s="98" t="s">
        <v>31</v>
      </c>
      <c r="D293" s="98" t="s">
        <v>125</v>
      </c>
      <c r="E293" s="98" t="s">
        <v>32</v>
      </c>
      <c r="F293" s="98" t="s">
        <v>174</v>
      </c>
      <c r="G293" s="98" t="s">
        <v>904</v>
      </c>
      <c r="H293" s="99">
        <v>6162</v>
      </c>
      <c r="I293" s="97">
        <v>5</v>
      </c>
      <c r="J293" s="100">
        <f>อุดรธานี!F108</f>
        <v>64556.55</v>
      </c>
      <c r="K293" s="101">
        <f>อุดรธานี!AQ108</f>
        <v>34165.670000000013</v>
      </c>
      <c r="L293" s="102">
        <f>อุดรธานี!AR108</f>
        <v>7535734.5700000003</v>
      </c>
      <c r="M293" s="102">
        <f>อุดรธานี!AS108</f>
        <v>5750304.0999999996</v>
      </c>
      <c r="N293" s="98"/>
      <c r="O293" s="98"/>
      <c r="P293" s="98"/>
      <c r="Q293" s="90">
        <f t="shared" si="10"/>
        <v>1785430.4700000007</v>
      </c>
      <c r="R293" s="91">
        <f t="shared" si="11"/>
        <v>1222.9364767932491</v>
      </c>
    </row>
    <row r="294" spans="1:18">
      <c r="A294" s="97">
        <v>5</v>
      </c>
      <c r="B294" s="98" t="s">
        <v>58</v>
      </c>
      <c r="C294" s="98" t="s">
        <v>31</v>
      </c>
      <c r="D294" s="98" t="s">
        <v>125</v>
      </c>
      <c r="E294" s="98" t="s">
        <v>32</v>
      </c>
      <c r="F294" s="98" t="s">
        <v>174</v>
      </c>
      <c r="G294" s="98" t="s">
        <v>905</v>
      </c>
      <c r="H294" s="99">
        <v>5550</v>
      </c>
      <c r="I294" s="97">
        <v>4</v>
      </c>
      <c r="J294" s="100">
        <f>อุดรธานี!F109</f>
        <v>252839.69</v>
      </c>
      <c r="K294" s="101">
        <f>อุดรธานี!AQ109</f>
        <v>155239.84</v>
      </c>
      <c r="L294" s="102">
        <f>อุดรธานี!AR109</f>
        <v>6518022.8300000001</v>
      </c>
      <c r="M294" s="102">
        <f>อุดรธานี!AS109</f>
        <v>4393202.0600000005</v>
      </c>
      <c r="N294" s="98"/>
      <c r="O294" s="98"/>
      <c r="P294" s="98"/>
      <c r="Q294" s="90">
        <f t="shared" si="10"/>
        <v>2124820.7699999996</v>
      </c>
      <c r="R294" s="91">
        <f t="shared" si="11"/>
        <v>1174.4185279279279</v>
      </c>
    </row>
    <row r="295" spans="1:18" s="109" customFormat="1">
      <c r="A295" s="103">
        <v>8</v>
      </c>
      <c r="B295" s="104" t="s">
        <v>58</v>
      </c>
      <c r="C295" s="104"/>
      <c r="D295" s="104"/>
      <c r="E295" s="104" t="s">
        <v>71</v>
      </c>
      <c r="F295" s="104"/>
      <c r="G295" s="104" t="s">
        <v>316</v>
      </c>
      <c r="H295" s="110">
        <f>SUM(H290:H294)</f>
        <v>21421</v>
      </c>
      <c r="I295" s="103"/>
      <c r="J295" s="106">
        <f>SUM(J290:J294)</f>
        <v>708155.08</v>
      </c>
      <c r="K295" s="106">
        <f>SUM(K290:K294)</f>
        <v>281939.75999999995</v>
      </c>
      <c r="L295" s="106">
        <f>SUM(L290:L294)</f>
        <v>26906497.909999996</v>
      </c>
      <c r="M295" s="106">
        <f>SUM(M290:M294)</f>
        <v>19438695.129999999</v>
      </c>
      <c r="N295" s="104">
        <v>4</v>
      </c>
      <c r="O295" s="104">
        <v>4</v>
      </c>
      <c r="P295" s="104">
        <f>N295-O295</f>
        <v>0</v>
      </c>
      <c r="Q295" s="107">
        <f t="shared" si="10"/>
        <v>7467802.7799999975</v>
      </c>
      <c r="R295" s="108">
        <f>L295/H295</f>
        <v>1256.0803842024179</v>
      </c>
    </row>
    <row r="296" spans="1:18">
      <c r="A296" s="97">
        <v>1</v>
      </c>
      <c r="B296" s="98" t="s">
        <v>58</v>
      </c>
      <c r="C296" s="98" t="s">
        <v>317</v>
      </c>
      <c r="D296" s="98" t="s">
        <v>129</v>
      </c>
      <c r="E296" s="98" t="s">
        <v>42</v>
      </c>
      <c r="F296" s="98" t="s">
        <v>204</v>
      </c>
      <c r="G296" s="98" t="s">
        <v>318</v>
      </c>
      <c r="H296" s="99"/>
      <c r="I296" s="97"/>
      <c r="J296" s="100"/>
      <c r="K296" s="101"/>
      <c r="L296" s="102"/>
      <c r="M296" s="102"/>
      <c r="N296" s="98"/>
      <c r="O296" s="98"/>
      <c r="P296" s="98"/>
    </row>
    <row r="297" spans="1:18">
      <c r="A297" s="97">
        <v>2</v>
      </c>
      <c r="B297" s="98" t="s">
        <v>58</v>
      </c>
      <c r="C297" s="98" t="s">
        <v>317</v>
      </c>
      <c r="D297" s="98" t="s">
        <v>129</v>
      </c>
      <c r="E297" s="98" t="s">
        <v>42</v>
      </c>
      <c r="F297" s="98" t="s">
        <v>174</v>
      </c>
      <c r="G297" s="98" t="s">
        <v>906</v>
      </c>
      <c r="H297" s="99">
        <v>3386</v>
      </c>
      <c r="I297" s="97">
        <v>3</v>
      </c>
      <c r="J297" s="100">
        <f>อุดรธานี!F110</f>
        <v>264771.15000000002</v>
      </c>
      <c r="K297" s="101">
        <f>อุดรธานี!AQ110</f>
        <v>350502.82999999996</v>
      </c>
      <c r="L297" s="102">
        <f>อุดรธานี!AR110</f>
        <v>4454064.6899999995</v>
      </c>
      <c r="M297" s="102">
        <f>อุดรธานี!AS110</f>
        <v>4214812.18</v>
      </c>
      <c r="N297" s="98"/>
      <c r="O297" s="98"/>
      <c r="P297" s="98"/>
      <c r="Q297" s="90">
        <f t="shared" si="10"/>
        <v>239252.50999999978</v>
      </c>
      <c r="R297" s="91">
        <f t="shared" si="11"/>
        <v>1315.4355256940341</v>
      </c>
    </row>
    <row r="298" spans="1:18">
      <c r="A298" s="97">
        <v>3</v>
      </c>
      <c r="B298" s="98" t="s">
        <v>58</v>
      </c>
      <c r="C298" s="98" t="s">
        <v>317</v>
      </c>
      <c r="D298" s="98" t="s">
        <v>129</v>
      </c>
      <c r="E298" s="98" t="s">
        <v>42</v>
      </c>
      <c r="F298" s="98" t="s">
        <v>174</v>
      </c>
      <c r="G298" s="98" t="s">
        <v>907</v>
      </c>
      <c r="H298" s="99">
        <v>2993</v>
      </c>
      <c r="I298" s="97">
        <v>2</v>
      </c>
      <c r="J298" s="100">
        <f>อุดรธานี!F111</f>
        <v>284408.84000000003</v>
      </c>
      <c r="K298" s="101">
        <f>อุดรธานี!AQ111</f>
        <v>535317.05000000005</v>
      </c>
      <c r="L298" s="102">
        <f>อุดรธานี!AR111</f>
        <v>3923602.6599999997</v>
      </c>
      <c r="M298" s="102">
        <f>อุดรธานี!AS111</f>
        <v>3550697.16</v>
      </c>
      <c r="N298" s="98"/>
      <c r="O298" s="98"/>
      <c r="P298" s="98"/>
      <c r="Q298" s="90">
        <f t="shared" si="10"/>
        <v>372905.49999999953</v>
      </c>
      <c r="R298" s="91">
        <f t="shared" si="11"/>
        <v>1310.9263815569661</v>
      </c>
    </row>
    <row r="299" spans="1:18">
      <c r="A299" s="97">
        <v>4</v>
      </c>
      <c r="B299" s="98" t="s">
        <v>58</v>
      </c>
      <c r="C299" s="98" t="s">
        <v>317</v>
      </c>
      <c r="D299" s="98" t="s">
        <v>129</v>
      </c>
      <c r="E299" s="98" t="s">
        <v>42</v>
      </c>
      <c r="F299" s="98" t="s">
        <v>174</v>
      </c>
      <c r="G299" s="98" t="s">
        <v>908</v>
      </c>
      <c r="H299" s="99">
        <v>1953</v>
      </c>
      <c r="I299" s="97">
        <v>2</v>
      </c>
      <c r="J299" s="100">
        <f>อุดรธานี!F112</f>
        <v>300208.75</v>
      </c>
      <c r="K299" s="101">
        <f>อุดรธานี!AQ112</f>
        <v>740017.6399999999</v>
      </c>
      <c r="L299" s="102">
        <f>อุดรธานี!AR112</f>
        <v>5468642.1199999992</v>
      </c>
      <c r="M299" s="102">
        <f>อุดรธานี!AS112</f>
        <v>3651287.23</v>
      </c>
      <c r="N299" s="98"/>
      <c r="O299" s="98"/>
      <c r="P299" s="98"/>
      <c r="Q299" s="90">
        <f t="shared" si="10"/>
        <v>1817354.8899999992</v>
      </c>
      <c r="R299" s="91">
        <f t="shared" si="11"/>
        <v>2800.1239733742955</v>
      </c>
    </row>
    <row r="300" spans="1:18">
      <c r="A300" s="97">
        <v>5</v>
      </c>
      <c r="B300" s="98" t="s">
        <v>58</v>
      </c>
      <c r="C300" s="98" t="s">
        <v>317</v>
      </c>
      <c r="D300" s="98" t="s">
        <v>129</v>
      </c>
      <c r="E300" s="98" t="s">
        <v>42</v>
      </c>
      <c r="F300" s="98" t="s">
        <v>174</v>
      </c>
      <c r="G300" s="98" t="s">
        <v>909</v>
      </c>
      <c r="H300" s="99">
        <v>1859</v>
      </c>
      <c r="I300" s="97">
        <v>2</v>
      </c>
      <c r="J300" s="100">
        <f>อุดรธานี!F113</f>
        <v>285606.98</v>
      </c>
      <c r="K300" s="101">
        <f>อุดรธานี!AQ113</f>
        <v>691442.97</v>
      </c>
      <c r="L300" s="102">
        <f>อุดรธานี!AR113</f>
        <v>5663920.4000000004</v>
      </c>
      <c r="M300" s="102">
        <f>อุดรธานี!AS113</f>
        <v>2766363.4799999995</v>
      </c>
      <c r="N300" s="98"/>
      <c r="O300" s="98"/>
      <c r="P300" s="98"/>
      <c r="Q300" s="90">
        <f t="shared" si="10"/>
        <v>2897556.9200000009</v>
      </c>
      <c r="R300" s="91">
        <f t="shared" si="11"/>
        <v>3046.7565357719204</v>
      </c>
    </row>
    <row r="301" spans="1:18">
      <c r="A301" s="97">
        <v>6</v>
      </c>
      <c r="B301" s="98" t="s">
        <v>58</v>
      </c>
      <c r="C301" s="98" t="s">
        <v>317</v>
      </c>
      <c r="D301" s="98" t="s">
        <v>129</v>
      </c>
      <c r="E301" s="98" t="s">
        <v>42</v>
      </c>
      <c r="F301" s="98" t="s">
        <v>174</v>
      </c>
      <c r="G301" s="98" t="s">
        <v>910</v>
      </c>
      <c r="H301" s="99">
        <v>3125</v>
      </c>
      <c r="I301" s="97">
        <v>3</v>
      </c>
      <c r="J301" s="100">
        <f>อุดรธานี!F114</f>
        <v>120389.11</v>
      </c>
      <c r="K301" s="101">
        <f>อุดรธานี!AQ114</f>
        <v>517804.82</v>
      </c>
      <c r="L301" s="102">
        <f>อุดรธานี!AR114</f>
        <v>6717494.4100000001</v>
      </c>
      <c r="M301" s="102">
        <f>อุดรธานี!AS114</f>
        <v>3771970.9499999997</v>
      </c>
      <c r="N301" s="98"/>
      <c r="O301" s="98"/>
      <c r="P301" s="98"/>
      <c r="Q301" s="90">
        <f t="shared" si="10"/>
        <v>2945523.4600000004</v>
      </c>
      <c r="R301" s="91">
        <f t="shared" si="11"/>
        <v>2149.5982112000002</v>
      </c>
    </row>
    <row r="302" spans="1:18">
      <c r="A302" s="97">
        <v>7</v>
      </c>
      <c r="B302" s="98" t="s">
        <v>58</v>
      </c>
      <c r="C302" s="98" t="s">
        <v>317</v>
      </c>
      <c r="D302" s="98" t="s">
        <v>129</v>
      </c>
      <c r="E302" s="98" t="s">
        <v>42</v>
      </c>
      <c r="F302" s="98" t="s">
        <v>174</v>
      </c>
      <c r="G302" s="98" t="s">
        <v>911</v>
      </c>
      <c r="H302" s="99">
        <v>2823</v>
      </c>
      <c r="I302" s="97">
        <v>2</v>
      </c>
      <c r="J302" s="100">
        <f>อุดรธานี!F115</f>
        <v>641960.57999999996</v>
      </c>
      <c r="K302" s="101">
        <f>อุดรธานี!AQ115</f>
        <v>999691.27999999991</v>
      </c>
      <c r="L302" s="102">
        <f>อุดรธานี!AR115</f>
        <v>4240632.9000000004</v>
      </c>
      <c r="M302" s="102">
        <f>อุดรธานี!AS115</f>
        <v>2743093.1999999997</v>
      </c>
      <c r="N302" s="98"/>
      <c r="O302" s="98"/>
      <c r="P302" s="98"/>
      <c r="Q302" s="90">
        <f t="shared" si="10"/>
        <v>1497539.7000000007</v>
      </c>
      <c r="R302" s="91">
        <f t="shared" si="11"/>
        <v>1502.1724760892669</v>
      </c>
    </row>
    <row r="303" spans="1:18">
      <c r="A303" s="97">
        <v>8</v>
      </c>
      <c r="B303" s="98" t="s">
        <v>58</v>
      </c>
      <c r="C303" s="98" t="s">
        <v>317</v>
      </c>
      <c r="D303" s="98" t="s">
        <v>129</v>
      </c>
      <c r="E303" s="98" t="s">
        <v>42</v>
      </c>
      <c r="F303" s="98" t="s">
        <v>174</v>
      </c>
      <c r="G303" s="98" t="s">
        <v>912</v>
      </c>
      <c r="H303" s="99">
        <v>3239</v>
      </c>
      <c r="I303" s="97">
        <v>3</v>
      </c>
      <c r="J303" s="100">
        <f>อุดรธานี!F116</f>
        <v>340256.89</v>
      </c>
      <c r="K303" s="101">
        <f>อุดรธานี!AQ116</f>
        <v>952654.27</v>
      </c>
      <c r="L303" s="102">
        <f>อุดรธานี!AR116</f>
        <v>4854243.33</v>
      </c>
      <c r="M303" s="102">
        <f>อุดรธานี!AS116</f>
        <v>3576322.8</v>
      </c>
      <c r="N303" s="98"/>
      <c r="O303" s="98"/>
      <c r="P303" s="98"/>
      <c r="Q303" s="90">
        <f t="shared" si="10"/>
        <v>1277920.5300000003</v>
      </c>
      <c r="R303" s="91">
        <f t="shared" si="11"/>
        <v>1498.6858073479468</v>
      </c>
    </row>
    <row r="304" spans="1:18">
      <c r="A304" s="97">
        <v>9</v>
      </c>
      <c r="B304" s="98" t="s">
        <v>58</v>
      </c>
      <c r="C304" s="98" t="s">
        <v>317</v>
      </c>
      <c r="D304" s="98" t="s">
        <v>129</v>
      </c>
      <c r="E304" s="98" t="s">
        <v>42</v>
      </c>
      <c r="F304" s="98" t="s">
        <v>174</v>
      </c>
      <c r="G304" s="98" t="s">
        <v>913</v>
      </c>
      <c r="H304" s="99">
        <v>3478</v>
      </c>
      <c r="I304" s="97">
        <v>3</v>
      </c>
      <c r="J304" s="100">
        <f>อุดรธานี!F117</f>
        <v>860682.83</v>
      </c>
      <c r="K304" s="101">
        <f>อุดรธานี!AQ117</f>
        <v>1325699.5</v>
      </c>
      <c r="L304" s="102">
        <f>อุดรธานี!AR117</f>
        <v>5760161.5699999994</v>
      </c>
      <c r="M304" s="102">
        <f>อุดรธานี!AS117</f>
        <v>4086060.9099999997</v>
      </c>
      <c r="N304" s="98"/>
      <c r="O304" s="98"/>
      <c r="P304" s="98"/>
      <c r="Q304" s="90">
        <f t="shared" si="10"/>
        <v>1674100.6599999997</v>
      </c>
      <c r="R304" s="91">
        <f t="shared" si="11"/>
        <v>1656.1706641748128</v>
      </c>
    </row>
    <row r="305" spans="1:18">
      <c r="A305" s="97">
        <v>10</v>
      </c>
      <c r="B305" s="98" t="s">
        <v>58</v>
      </c>
      <c r="C305" s="98" t="s">
        <v>317</v>
      </c>
      <c r="D305" s="98" t="s">
        <v>129</v>
      </c>
      <c r="E305" s="98" t="s">
        <v>42</v>
      </c>
      <c r="F305" s="98" t="s">
        <v>174</v>
      </c>
      <c r="G305" s="98" t="s">
        <v>914</v>
      </c>
      <c r="H305" s="99">
        <v>1780</v>
      </c>
      <c r="I305" s="97">
        <v>2</v>
      </c>
      <c r="J305" s="100">
        <f>อุดรธานี!F118</f>
        <v>48831.68</v>
      </c>
      <c r="K305" s="101">
        <f>อุดรธานี!AQ118</f>
        <v>20420.429999999993</v>
      </c>
      <c r="L305" s="102">
        <f>อุดรธานี!AR118</f>
        <v>3934997.3699999996</v>
      </c>
      <c r="M305" s="102">
        <f>อุดรธานี!AS118</f>
        <v>3184346.6000000006</v>
      </c>
      <c r="N305" s="98"/>
      <c r="O305" s="98"/>
      <c r="P305" s="98"/>
      <c r="Q305" s="90">
        <f t="shared" si="10"/>
        <v>750650.76999999909</v>
      </c>
      <c r="R305" s="91">
        <f t="shared" si="11"/>
        <v>2210.6726797752808</v>
      </c>
    </row>
    <row r="306" spans="1:18">
      <c r="A306" s="97">
        <v>11</v>
      </c>
      <c r="B306" s="98" t="s">
        <v>58</v>
      </c>
      <c r="C306" s="98" t="s">
        <v>317</v>
      </c>
      <c r="D306" s="98" t="s">
        <v>129</v>
      </c>
      <c r="E306" s="98" t="s">
        <v>42</v>
      </c>
      <c r="F306" s="98" t="s">
        <v>174</v>
      </c>
      <c r="G306" s="98" t="s">
        <v>915</v>
      </c>
      <c r="H306" s="99">
        <v>1995</v>
      </c>
      <c r="I306" s="97">
        <v>2</v>
      </c>
      <c r="J306" s="100">
        <f>อุดรธานี!F119</f>
        <v>185482.42</v>
      </c>
      <c r="K306" s="101">
        <f>อุดรธานี!AQ119</f>
        <v>310189.33999999997</v>
      </c>
      <c r="L306" s="102">
        <f>อุดรธานี!AR119</f>
        <v>4469497.4800000004</v>
      </c>
      <c r="M306" s="102">
        <f>อุดรธานี!AS119</f>
        <v>1901478.05</v>
      </c>
      <c r="N306" s="98"/>
      <c r="O306" s="98"/>
      <c r="P306" s="98"/>
      <c r="Q306" s="90">
        <f t="shared" si="10"/>
        <v>2568019.4300000006</v>
      </c>
      <c r="R306" s="91">
        <f t="shared" si="11"/>
        <v>2240.3496140350881</v>
      </c>
    </row>
    <row r="307" spans="1:18">
      <c r="A307" s="97">
        <v>12</v>
      </c>
      <c r="B307" s="98" t="s">
        <v>58</v>
      </c>
      <c r="C307" s="98" t="s">
        <v>317</v>
      </c>
      <c r="D307" s="98" t="s">
        <v>129</v>
      </c>
      <c r="E307" s="98" t="s">
        <v>42</v>
      </c>
      <c r="F307" s="98" t="s">
        <v>174</v>
      </c>
      <c r="G307" s="98" t="s">
        <v>916</v>
      </c>
      <c r="H307" s="99">
        <v>2686</v>
      </c>
      <c r="I307" s="97">
        <v>2</v>
      </c>
      <c r="J307" s="100">
        <f>อุดรธานี!F120</f>
        <v>478219.76</v>
      </c>
      <c r="K307" s="101">
        <f>อุดรธานี!AQ120</f>
        <v>570288.19000000006</v>
      </c>
      <c r="L307" s="102">
        <f>อุดรธานี!AR120</f>
        <v>6562253.1099999994</v>
      </c>
      <c r="M307" s="102">
        <f>อุดรธานี!AS120</f>
        <v>3645636.9899999998</v>
      </c>
      <c r="N307" s="98"/>
      <c r="O307" s="98"/>
      <c r="P307" s="98"/>
      <c r="Q307" s="90">
        <f t="shared" si="10"/>
        <v>2916616.1199999996</v>
      </c>
      <c r="R307" s="91">
        <f t="shared" si="11"/>
        <v>2443.1322077438567</v>
      </c>
    </row>
    <row r="308" spans="1:18">
      <c r="A308" s="97">
        <v>13</v>
      </c>
      <c r="B308" s="98" t="s">
        <v>58</v>
      </c>
      <c r="C308" s="98" t="s">
        <v>317</v>
      </c>
      <c r="D308" s="98" t="s">
        <v>129</v>
      </c>
      <c r="E308" s="98" t="s">
        <v>42</v>
      </c>
      <c r="F308" s="98" t="s">
        <v>174</v>
      </c>
      <c r="G308" s="98" t="s">
        <v>917</v>
      </c>
      <c r="H308" s="99">
        <v>2814</v>
      </c>
      <c r="I308" s="97">
        <v>2</v>
      </c>
      <c r="J308" s="100">
        <f>อุดรธานี!F121</f>
        <v>332069.23</v>
      </c>
      <c r="K308" s="101">
        <f>อุดรธานี!AQ121</f>
        <v>365451.98</v>
      </c>
      <c r="L308" s="102">
        <f>อุดรธานี!AR121</f>
        <v>5133470.12</v>
      </c>
      <c r="M308" s="102">
        <f>อุดรธานี!AS121</f>
        <v>1917631.1099999999</v>
      </c>
      <c r="N308" s="98"/>
      <c r="O308" s="98"/>
      <c r="P308" s="98"/>
      <c r="Q308" s="90">
        <f t="shared" si="10"/>
        <v>3215839.0100000002</v>
      </c>
      <c r="R308" s="91">
        <f t="shared" si="11"/>
        <v>1824.260881307747</v>
      </c>
    </row>
    <row r="309" spans="1:18" s="109" customFormat="1">
      <c r="A309" s="103">
        <v>9</v>
      </c>
      <c r="B309" s="104" t="s">
        <v>58</v>
      </c>
      <c r="C309" s="104"/>
      <c r="D309" s="104"/>
      <c r="E309" s="104" t="s">
        <v>71</v>
      </c>
      <c r="F309" s="104"/>
      <c r="G309" s="104" t="s">
        <v>319</v>
      </c>
      <c r="H309" s="110">
        <f>SUM(H296:H308)</f>
        <v>32131</v>
      </c>
      <c r="I309" s="103"/>
      <c r="J309" s="106">
        <f>SUM(J296:J308)</f>
        <v>4142888.22</v>
      </c>
      <c r="K309" s="106">
        <f>SUM(K296:K308)</f>
        <v>7379480.2999999989</v>
      </c>
      <c r="L309" s="106">
        <f>SUM(L296:L308)</f>
        <v>61182980.159999989</v>
      </c>
      <c r="M309" s="106">
        <f>SUM(M296:M308)</f>
        <v>39009700.660000004</v>
      </c>
      <c r="N309" s="104">
        <v>12</v>
      </c>
      <c r="O309" s="104">
        <v>12</v>
      </c>
      <c r="P309" s="104">
        <f>N309-O309</f>
        <v>0</v>
      </c>
      <c r="Q309" s="107">
        <f t="shared" si="10"/>
        <v>22173279.499999985</v>
      </c>
      <c r="R309" s="108">
        <f>L309/H309</f>
        <v>1904.1729221001522</v>
      </c>
    </row>
    <row r="310" spans="1:18">
      <c r="A310" s="97">
        <v>1</v>
      </c>
      <c r="B310" s="98" t="s">
        <v>58</v>
      </c>
      <c r="C310" s="98" t="s">
        <v>33</v>
      </c>
      <c r="D310" s="98" t="s">
        <v>133</v>
      </c>
      <c r="E310" s="98" t="s">
        <v>34</v>
      </c>
      <c r="F310" s="98" t="s">
        <v>204</v>
      </c>
      <c r="G310" s="98" t="s">
        <v>320</v>
      </c>
      <c r="H310" s="99"/>
      <c r="I310" s="97"/>
      <c r="J310" s="100"/>
      <c r="K310" s="101"/>
      <c r="L310" s="102"/>
      <c r="M310" s="102"/>
      <c r="N310" s="98"/>
      <c r="O310" s="98"/>
      <c r="P310" s="98"/>
    </row>
    <row r="311" spans="1:18">
      <c r="A311" s="97">
        <v>2</v>
      </c>
      <c r="B311" s="98" t="s">
        <v>58</v>
      </c>
      <c r="C311" s="98" t="s">
        <v>33</v>
      </c>
      <c r="D311" s="98" t="s">
        <v>133</v>
      </c>
      <c r="E311" s="98" t="s">
        <v>34</v>
      </c>
      <c r="F311" s="98" t="s">
        <v>174</v>
      </c>
      <c r="G311" s="98" t="s">
        <v>918</v>
      </c>
      <c r="H311" s="99">
        <v>5966</v>
      </c>
      <c r="I311" s="97">
        <v>4</v>
      </c>
      <c r="J311" s="100">
        <f>อุดรธานี!F122</f>
        <v>176011.41</v>
      </c>
      <c r="K311" s="101">
        <f>อุดรธานี!AQ122</f>
        <v>250070.71999999997</v>
      </c>
      <c r="L311" s="102">
        <f>อุดรธานี!AR122</f>
        <v>4271409.43</v>
      </c>
      <c r="M311" s="102">
        <f>อุดรธานี!AS122</f>
        <v>4327485.3500000006</v>
      </c>
      <c r="N311" s="98"/>
      <c r="O311" s="98"/>
      <c r="P311" s="98"/>
      <c r="Q311" s="90">
        <f t="shared" si="10"/>
        <v>-56075.920000000857</v>
      </c>
      <c r="R311" s="91">
        <f t="shared" si="11"/>
        <v>715.95867080120684</v>
      </c>
    </row>
    <row r="312" spans="1:18">
      <c r="A312" s="97">
        <v>3</v>
      </c>
      <c r="B312" s="98" t="s">
        <v>58</v>
      </c>
      <c r="C312" s="98" t="s">
        <v>33</v>
      </c>
      <c r="D312" s="98" t="s">
        <v>133</v>
      </c>
      <c r="E312" s="98" t="s">
        <v>34</v>
      </c>
      <c r="F312" s="98" t="s">
        <v>174</v>
      </c>
      <c r="G312" s="98" t="s">
        <v>919</v>
      </c>
      <c r="H312" s="99">
        <v>5210</v>
      </c>
      <c r="I312" s="97">
        <v>4</v>
      </c>
      <c r="J312" s="100">
        <f>อุดรธานี!F123</f>
        <v>536707.93999999994</v>
      </c>
      <c r="K312" s="101">
        <f>อุดรธานี!AQ123</f>
        <v>543218.68000000005</v>
      </c>
      <c r="L312" s="102">
        <f>อุดรธานี!AR123</f>
        <v>9024690.4100000001</v>
      </c>
      <c r="M312" s="102">
        <f>อุดรธานี!AS123</f>
        <v>4271466.18</v>
      </c>
      <c r="N312" s="98"/>
      <c r="O312" s="98"/>
      <c r="P312" s="98"/>
      <c r="Q312" s="90">
        <f t="shared" si="10"/>
        <v>4753224.2300000004</v>
      </c>
      <c r="R312" s="91">
        <f t="shared" si="11"/>
        <v>1732.1862591170825</v>
      </c>
    </row>
    <row r="313" spans="1:18">
      <c r="A313" s="97">
        <v>4</v>
      </c>
      <c r="B313" s="98" t="s">
        <v>58</v>
      </c>
      <c r="C313" s="98" t="s">
        <v>33</v>
      </c>
      <c r="D313" s="98" t="s">
        <v>133</v>
      </c>
      <c r="E313" s="98" t="s">
        <v>34</v>
      </c>
      <c r="F313" s="98" t="s">
        <v>174</v>
      </c>
      <c r="G313" s="98" t="s">
        <v>920</v>
      </c>
      <c r="H313" s="99">
        <v>1442</v>
      </c>
      <c r="I313" s="97">
        <v>1</v>
      </c>
      <c r="J313" s="100">
        <f>อุดรธานี!F124</f>
        <v>267700.38</v>
      </c>
      <c r="K313" s="101">
        <f>อุดรธานี!AQ124</f>
        <v>664999.33000000007</v>
      </c>
      <c r="L313" s="102">
        <f>อุดรธานี!AR124</f>
        <v>3952709.07</v>
      </c>
      <c r="M313" s="102">
        <f>อุดรธานี!AS124</f>
        <v>1162288.22</v>
      </c>
      <c r="N313" s="98"/>
      <c r="O313" s="98"/>
      <c r="P313" s="98"/>
      <c r="Q313" s="90">
        <f t="shared" si="10"/>
        <v>2790420.8499999996</v>
      </c>
      <c r="R313" s="91">
        <f t="shared" si="11"/>
        <v>2741.1297295423024</v>
      </c>
    </row>
    <row r="314" spans="1:18">
      <c r="A314" s="97">
        <v>5</v>
      </c>
      <c r="B314" s="98" t="s">
        <v>58</v>
      </c>
      <c r="C314" s="98" t="s">
        <v>33</v>
      </c>
      <c r="D314" s="98" t="s">
        <v>133</v>
      </c>
      <c r="E314" s="98" t="s">
        <v>34</v>
      </c>
      <c r="F314" s="98" t="s">
        <v>174</v>
      </c>
      <c r="G314" s="98" t="s">
        <v>921</v>
      </c>
      <c r="H314" s="99">
        <v>2818</v>
      </c>
      <c r="I314" s="97">
        <v>2</v>
      </c>
      <c r="J314" s="100">
        <f>อุดรธานี!F125</f>
        <v>491937.12</v>
      </c>
      <c r="K314" s="101">
        <f>อุดรธานี!AQ125</f>
        <v>380449.67000000004</v>
      </c>
      <c r="L314" s="102">
        <f>อุดรธานี!AR125</f>
        <v>4318253.57</v>
      </c>
      <c r="M314" s="102">
        <f>อุดรธานี!AS125</f>
        <v>2739252.27</v>
      </c>
      <c r="N314" s="98"/>
      <c r="O314" s="98"/>
      <c r="P314" s="98"/>
      <c r="Q314" s="90">
        <f t="shared" si="10"/>
        <v>1579001.3000000003</v>
      </c>
      <c r="R314" s="91">
        <f t="shared" si="11"/>
        <v>1532.3823882185948</v>
      </c>
    </row>
    <row r="315" spans="1:18">
      <c r="A315" s="97">
        <v>6</v>
      </c>
      <c r="B315" s="98" t="s">
        <v>58</v>
      </c>
      <c r="C315" s="98" t="s">
        <v>33</v>
      </c>
      <c r="D315" s="98" t="s">
        <v>133</v>
      </c>
      <c r="E315" s="98" t="s">
        <v>34</v>
      </c>
      <c r="F315" s="98" t="s">
        <v>174</v>
      </c>
      <c r="G315" s="98" t="s">
        <v>922</v>
      </c>
      <c r="H315" s="99">
        <v>4638</v>
      </c>
      <c r="I315" s="97">
        <v>4</v>
      </c>
      <c r="J315" s="100">
        <f>อุดรธานี!F126</f>
        <v>802654.74</v>
      </c>
      <c r="K315" s="101">
        <f>อุดรธานี!AQ126</f>
        <v>842378.23999999999</v>
      </c>
      <c r="L315" s="102">
        <f>อุดรธานี!AR126</f>
        <v>6716895.0700000003</v>
      </c>
      <c r="M315" s="102">
        <f>อุดรธานี!AS126</f>
        <v>4219949.75</v>
      </c>
      <c r="N315" s="98"/>
      <c r="O315" s="98"/>
      <c r="P315" s="98"/>
      <c r="Q315" s="90">
        <f t="shared" si="10"/>
        <v>2496945.3200000003</v>
      </c>
      <c r="R315" s="91">
        <f t="shared" si="11"/>
        <v>1448.2309335920656</v>
      </c>
    </row>
    <row r="316" spans="1:18">
      <c r="A316" s="97">
        <v>7</v>
      </c>
      <c r="B316" s="98" t="s">
        <v>58</v>
      </c>
      <c r="C316" s="98" t="s">
        <v>33</v>
      </c>
      <c r="D316" s="98" t="s">
        <v>133</v>
      </c>
      <c r="E316" s="98" t="s">
        <v>34</v>
      </c>
      <c r="F316" s="98" t="s">
        <v>174</v>
      </c>
      <c r="G316" s="98" t="s">
        <v>923</v>
      </c>
      <c r="H316" s="99">
        <v>3664</v>
      </c>
      <c r="I316" s="97">
        <v>3</v>
      </c>
      <c r="J316" s="100">
        <f>อุดรธานี!F127</f>
        <v>1021434.75</v>
      </c>
      <c r="K316" s="101">
        <f>อุดรธานี!AQ127</f>
        <v>920164.56</v>
      </c>
      <c r="L316" s="102">
        <f>อุดรธานี!AR127</f>
        <v>4572143.63</v>
      </c>
      <c r="M316" s="102">
        <f>อุดรธานี!AS127</f>
        <v>2471131.02</v>
      </c>
      <c r="N316" s="98"/>
      <c r="O316" s="98"/>
      <c r="P316" s="98"/>
      <c r="Q316" s="90">
        <f t="shared" si="10"/>
        <v>2101012.61</v>
      </c>
      <c r="R316" s="91">
        <f t="shared" si="11"/>
        <v>1247.8557942139737</v>
      </c>
    </row>
    <row r="317" spans="1:18">
      <c r="A317" s="97">
        <v>8</v>
      </c>
      <c r="B317" s="98" t="s">
        <v>58</v>
      </c>
      <c r="C317" s="98" t="s">
        <v>33</v>
      </c>
      <c r="D317" s="98" t="s">
        <v>133</v>
      </c>
      <c r="E317" s="98" t="s">
        <v>34</v>
      </c>
      <c r="F317" s="98" t="s">
        <v>174</v>
      </c>
      <c r="G317" s="98" t="s">
        <v>924</v>
      </c>
      <c r="H317" s="99">
        <v>4102</v>
      </c>
      <c r="I317" s="97">
        <v>3</v>
      </c>
      <c r="J317" s="100">
        <f>อุดรธานี!F128</f>
        <v>315452.59999999998</v>
      </c>
      <c r="K317" s="101">
        <f>อุดรธานี!AQ128</f>
        <v>259518.49</v>
      </c>
      <c r="L317" s="102">
        <f>อุดรธานี!AR128</f>
        <v>6137072.9199999999</v>
      </c>
      <c r="M317" s="102">
        <f>อุดรธานี!AS128</f>
        <v>3139606.16</v>
      </c>
      <c r="N317" s="98"/>
      <c r="O317" s="98"/>
      <c r="P317" s="98"/>
      <c r="Q317" s="90">
        <f t="shared" si="10"/>
        <v>2997466.76</v>
      </c>
      <c r="R317" s="91">
        <f t="shared" si="11"/>
        <v>1496.1172403705509</v>
      </c>
    </row>
    <row r="318" spans="1:18">
      <c r="A318" s="97">
        <v>9</v>
      </c>
      <c r="B318" s="98" t="s">
        <v>58</v>
      </c>
      <c r="C318" s="98" t="s">
        <v>33</v>
      </c>
      <c r="D318" s="98" t="s">
        <v>133</v>
      </c>
      <c r="E318" s="98" t="s">
        <v>34</v>
      </c>
      <c r="F318" s="98" t="s">
        <v>174</v>
      </c>
      <c r="G318" s="98" t="s">
        <v>925</v>
      </c>
      <c r="H318" s="99">
        <v>1926</v>
      </c>
      <c r="I318" s="97">
        <v>2</v>
      </c>
      <c r="J318" s="100">
        <f>อุดรธานี!F129</f>
        <v>1076053.48</v>
      </c>
      <c r="K318" s="101">
        <f>อุดรธานี!AQ129</f>
        <v>937871.85999999987</v>
      </c>
      <c r="L318" s="102">
        <f>อุดรธานี!AR129</f>
        <v>5231841.41</v>
      </c>
      <c r="M318" s="102">
        <f>อุดรธานี!AS129</f>
        <v>2858906.69</v>
      </c>
      <c r="N318" s="98"/>
      <c r="O318" s="98"/>
      <c r="P318" s="98"/>
      <c r="Q318" s="90">
        <f t="shared" si="10"/>
        <v>2372934.7200000002</v>
      </c>
      <c r="R318" s="91">
        <f t="shared" si="11"/>
        <v>2716.4285617860851</v>
      </c>
    </row>
    <row r="319" spans="1:18">
      <c r="A319" s="97">
        <v>10</v>
      </c>
      <c r="B319" s="98" t="s">
        <v>58</v>
      </c>
      <c r="C319" s="98" t="s">
        <v>33</v>
      </c>
      <c r="D319" s="98" t="s">
        <v>133</v>
      </c>
      <c r="E319" s="98" t="s">
        <v>34</v>
      </c>
      <c r="F319" s="98" t="s">
        <v>174</v>
      </c>
      <c r="G319" s="98" t="s">
        <v>926</v>
      </c>
      <c r="H319" s="99">
        <v>2908</v>
      </c>
      <c r="I319" s="97">
        <v>2</v>
      </c>
      <c r="J319" s="100">
        <f>อุดรธานี!F130</f>
        <v>433949.16</v>
      </c>
      <c r="K319" s="101">
        <f>อุดรธานี!AQ130</f>
        <v>329011.34999999998</v>
      </c>
      <c r="L319" s="102">
        <f>อุดรธานี!AR130</f>
        <v>6181714.7699999996</v>
      </c>
      <c r="M319" s="102">
        <f>อุดรธานี!AS130</f>
        <v>2519280.7400000002</v>
      </c>
      <c r="N319" s="98"/>
      <c r="O319" s="98"/>
      <c r="P319" s="98"/>
      <c r="Q319" s="90">
        <f t="shared" si="10"/>
        <v>3662434.0299999993</v>
      </c>
      <c r="R319" s="91">
        <f t="shared" si="11"/>
        <v>2125.761612792297</v>
      </c>
    </row>
    <row r="320" spans="1:18">
      <c r="A320" s="97">
        <v>11</v>
      </c>
      <c r="B320" s="98" t="s">
        <v>58</v>
      </c>
      <c r="C320" s="98" t="s">
        <v>33</v>
      </c>
      <c r="D320" s="98" t="s">
        <v>133</v>
      </c>
      <c r="E320" s="98" t="s">
        <v>34</v>
      </c>
      <c r="F320" s="98" t="s">
        <v>174</v>
      </c>
      <c r="G320" s="98" t="s">
        <v>927</v>
      </c>
      <c r="H320" s="99">
        <v>3030</v>
      </c>
      <c r="I320" s="97">
        <v>3</v>
      </c>
      <c r="J320" s="100">
        <f>อุดรธานี!F131</f>
        <v>118127.45</v>
      </c>
      <c r="K320" s="101">
        <f>อุดรธานี!AQ131</f>
        <v>166914.5</v>
      </c>
      <c r="L320" s="102">
        <f>อุดรธานี!AR131</f>
        <v>7767391.0100000007</v>
      </c>
      <c r="M320" s="102">
        <f>อุดรธานี!AS131</f>
        <v>2099209.1</v>
      </c>
      <c r="N320" s="98"/>
      <c r="O320" s="98"/>
      <c r="P320" s="98"/>
      <c r="Q320" s="90">
        <f t="shared" si="10"/>
        <v>5668181.9100000001</v>
      </c>
      <c r="R320" s="91">
        <f t="shared" si="11"/>
        <v>2563.4953828382841</v>
      </c>
    </row>
    <row r="321" spans="1:18" s="109" customFormat="1">
      <c r="A321" s="103">
        <v>10</v>
      </c>
      <c r="B321" s="104" t="s">
        <v>58</v>
      </c>
      <c r="C321" s="104"/>
      <c r="D321" s="104"/>
      <c r="E321" s="104" t="s">
        <v>71</v>
      </c>
      <c r="F321" s="104"/>
      <c r="G321" s="104" t="s">
        <v>321</v>
      </c>
      <c r="H321" s="110">
        <f>SUM(H310:H320)</f>
        <v>35704</v>
      </c>
      <c r="I321" s="103"/>
      <c r="J321" s="106">
        <f>SUM(J310:J320)</f>
        <v>5240029.03</v>
      </c>
      <c r="K321" s="106">
        <f>SUM(K310:K320)</f>
        <v>5294597.3999999985</v>
      </c>
      <c r="L321" s="106">
        <f>SUM(L310:L320)</f>
        <v>58174121.289999999</v>
      </c>
      <c r="M321" s="106">
        <f>SUM(M310:M320)</f>
        <v>29808575.480000004</v>
      </c>
      <c r="N321" s="104">
        <v>10</v>
      </c>
      <c r="O321" s="104">
        <v>10</v>
      </c>
      <c r="P321" s="104">
        <f>N321-O321</f>
        <v>0</v>
      </c>
      <c r="Q321" s="107">
        <f t="shared" si="10"/>
        <v>28365545.809999995</v>
      </c>
      <c r="R321" s="108">
        <f>L321/H321</f>
        <v>1629.344647378445</v>
      </c>
    </row>
    <row r="322" spans="1:18">
      <c r="A322" s="97">
        <v>1</v>
      </c>
      <c r="B322" s="98" t="s">
        <v>58</v>
      </c>
      <c r="C322" s="98" t="s">
        <v>322</v>
      </c>
      <c r="D322" s="98" t="s">
        <v>152</v>
      </c>
      <c r="E322" s="98" t="s">
        <v>43</v>
      </c>
      <c r="F322" s="98" t="s">
        <v>323</v>
      </c>
      <c r="G322" s="98" t="s">
        <v>324</v>
      </c>
      <c r="H322" s="99"/>
      <c r="I322" s="97"/>
      <c r="J322" s="100"/>
      <c r="K322" s="101"/>
      <c r="L322" s="102"/>
      <c r="M322" s="102"/>
      <c r="N322" s="98"/>
      <c r="O322" s="98"/>
      <c r="P322" s="98"/>
    </row>
    <row r="323" spans="1:18">
      <c r="A323" s="97">
        <v>2</v>
      </c>
      <c r="B323" s="98" t="s">
        <v>58</v>
      </c>
      <c r="C323" s="98" t="s">
        <v>322</v>
      </c>
      <c r="D323" s="98" t="s">
        <v>152</v>
      </c>
      <c r="E323" s="98" t="s">
        <v>43</v>
      </c>
      <c r="F323" s="98" t="s">
        <v>174</v>
      </c>
      <c r="G323" s="98" t="s">
        <v>928</v>
      </c>
      <c r="H323" s="99">
        <v>8840</v>
      </c>
      <c r="I323" s="97">
        <v>5</v>
      </c>
      <c r="J323" s="100">
        <f>อุดรธานี!F132</f>
        <v>126332.86</v>
      </c>
      <c r="K323" s="101">
        <f>อุดรธานี!AQ132</f>
        <v>524779.01</v>
      </c>
      <c r="L323" s="102">
        <f>อุดรธานี!AR132</f>
        <v>7055882.71</v>
      </c>
      <c r="M323" s="102">
        <f>อุดรธานี!AS132</f>
        <v>4331902.3100000005</v>
      </c>
      <c r="N323" s="98"/>
      <c r="O323" s="98"/>
      <c r="P323" s="98"/>
      <c r="Q323" s="90">
        <f t="shared" si="10"/>
        <v>2723980.3999999994</v>
      </c>
      <c r="R323" s="91">
        <f t="shared" si="11"/>
        <v>798.17677714932131</v>
      </c>
    </row>
    <row r="324" spans="1:18">
      <c r="A324" s="97">
        <v>3</v>
      </c>
      <c r="B324" s="98" t="s">
        <v>58</v>
      </c>
      <c r="C324" s="98" t="s">
        <v>322</v>
      </c>
      <c r="D324" s="98" t="s">
        <v>152</v>
      </c>
      <c r="E324" s="98" t="s">
        <v>43</v>
      </c>
      <c r="F324" s="98" t="s">
        <v>174</v>
      </c>
      <c r="G324" s="98" t="s">
        <v>929</v>
      </c>
      <c r="H324" s="99">
        <v>4792</v>
      </c>
      <c r="I324" s="97">
        <v>4</v>
      </c>
      <c r="J324" s="100">
        <f>อุดรธานี!F133</f>
        <v>512049.02</v>
      </c>
      <c r="K324" s="101">
        <f>อุดรธานี!AQ133</f>
        <v>861483.69</v>
      </c>
      <c r="L324" s="102">
        <f>อุดรธานี!AR133</f>
        <v>5424837.5300000003</v>
      </c>
      <c r="M324" s="102">
        <f>อุดรธานี!AS133</f>
        <v>3803565.7</v>
      </c>
      <c r="N324" s="98"/>
      <c r="O324" s="98"/>
      <c r="P324" s="98"/>
      <c r="Q324" s="90">
        <f t="shared" si="10"/>
        <v>1621271.83</v>
      </c>
      <c r="R324" s="91">
        <f t="shared" si="11"/>
        <v>1132.0612541736227</v>
      </c>
    </row>
    <row r="325" spans="1:18">
      <c r="A325" s="97">
        <v>4</v>
      </c>
      <c r="B325" s="98" t="s">
        <v>58</v>
      </c>
      <c r="C325" s="98" t="s">
        <v>322</v>
      </c>
      <c r="D325" s="98" t="s">
        <v>152</v>
      </c>
      <c r="E325" s="98" t="s">
        <v>43</v>
      </c>
      <c r="F325" s="98" t="s">
        <v>174</v>
      </c>
      <c r="G325" s="98" t="s">
        <v>930</v>
      </c>
      <c r="H325" s="99">
        <v>8494</v>
      </c>
      <c r="I325" s="97">
        <v>5</v>
      </c>
      <c r="J325" s="100">
        <f>อุดรธานี!F134</f>
        <v>391973.75</v>
      </c>
      <c r="K325" s="101">
        <f>อุดรธานี!AQ134</f>
        <v>671804.81</v>
      </c>
      <c r="L325" s="102">
        <f>อุดรธานี!AR134</f>
        <v>8344582.9000000004</v>
      </c>
      <c r="M325" s="102">
        <f>อุดรธานี!AS134</f>
        <v>6056189.8900000006</v>
      </c>
      <c r="N325" s="98"/>
      <c r="O325" s="98"/>
      <c r="P325" s="98"/>
      <c r="Q325" s="90">
        <f t="shared" si="10"/>
        <v>2288393.0099999998</v>
      </c>
      <c r="R325" s="91">
        <f t="shared" si="11"/>
        <v>982.40910054155881</v>
      </c>
    </row>
    <row r="326" spans="1:18">
      <c r="A326" s="97">
        <v>5</v>
      </c>
      <c r="B326" s="98" t="s">
        <v>58</v>
      </c>
      <c r="C326" s="98" t="s">
        <v>322</v>
      </c>
      <c r="D326" s="98" t="s">
        <v>152</v>
      </c>
      <c r="E326" s="98" t="s">
        <v>43</v>
      </c>
      <c r="F326" s="98" t="s">
        <v>174</v>
      </c>
      <c r="G326" s="98" t="s">
        <v>931</v>
      </c>
      <c r="H326" s="99">
        <v>6351</v>
      </c>
      <c r="I326" s="97">
        <v>5</v>
      </c>
      <c r="J326" s="100">
        <f>อุดรธานี!F135</f>
        <v>501125.69</v>
      </c>
      <c r="K326" s="101">
        <f>อุดรธานี!AQ135</f>
        <v>732708.77999999991</v>
      </c>
      <c r="L326" s="102">
        <f>อุดรธานี!AR135</f>
        <v>5079127.5600000005</v>
      </c>
      <c r="M326" s="102">
        <f>อุดรธานี!AS135</f>
        <v>4361152.07</v>
      </c>
      <c r="N326" s="98"/>
      <c r="O326" s="98"/>
      <c r="P326" s="98"/>
      <c r="Q326" s="90">
        <f t="shared" ref="Q326:Q389" si="12">L326-M326</f>
        <v>717975.49000000022</v>
      </c>
      <c r="R326" s="91">
        <f t="shared" ref="R326:R389" si="13">L326/H326</f>
        <v>799.73666509211159</v>
      </c>
    </row>
    <row r="327" spans="1:18">
      <c r="A327" s="97">
        <v>6</v>
      </c>
      <c r="B327" s="98" t="s">
        <v>58</v>
      </c>
      <c r="C327" s="98" t="s">
        <v>322</v>
      </c>
      <c r="D327" s="98" t="s">
        <v>152</v>
      </c>
      <c r="E327" s="98" t="s">
        <v>43</v>
      </c>
      <c r="F327" s="98" t="s">
        <v>174</v>
      </c>
      <c r="G327" s="98" t="s">
        <v>932</v>
      </c>
      <c r="H327" s="99">
        <v>3830</v>
      </c>
      <c r="I327" s="97">
        <v>3</v>
      </c>
      <c r="J327" s="100">
        <f>อุดรธานี!F136</f>
        <v>565189.05000000005</v>
      </c>
      <c r="K327" s="101">
        <f>อุดรธานี!AQ136</f>
        <v>658122.33000000007</v>
      </c>
      <c r="L327" s="102">
        <f>อุดรธานี!AR136</f>
        <v>4817888.47</v>
      </c>
      <c r="M327" s="102">
        <f>อุดรธานี!AS136</f>
        <v>3356632.54</v>
      </c>
      <c r="N327" s="98"/>
      <c r="O327" s="98"/>
      <c r="P327" s="98"/>
      <c r="Q327" s="90">
        <f t="shared" si="12"/>
        <v>1461255.9299999997</v>
      </c>
      <c r="R327" s="91">
        <f t="shared" si="13"/>
        <v>1257.9343263707572</v>
      </c>
    </row>
    <row r="328" spans="1:18">
      <c r="A328" s="97">
        <v>7</v>
      </c>
      <c r="B328" s="98" t="s">
        <v>58</v>
      </c>
      <c r="C328" s="98" t="s">
        <v>322</v>
      </c>
      <c r="D328" s="98" t="s">
        <v>152</v>
      </c>
      <c r="E328" s="98" t="s">
        <v>43</v>
      </c>
      <c r="F328" s="98" t="s">
        <v>174</v>
      </c>
      <c r="G328" s="98" t="s">
        <v>933</v>
      </c>
      <c r="H328" s="99">
        <v>7121</v>
      </c>
      <c r="I328" s="97">
        <v>5</v>
      </c>
      <c r="J328" s="100">
        <f>อุดรธานี!F137</f>
        <v>635045.98</v>
      </c>
      <c r="K328" s="101">
        <f>อุดรธานี!AQ137</f>
        <v>1561881.6600000001</v>
      </c>
      <c r="L328" s="102">
        <f>อุดรธานี!AR137</f>
        <v>8156865.040000001</v>
      </c>
      <c r="M328" s="102">
        <f>อุดรธานี!AS137</f>
        <v>4450306.66</v>
      </c>
      <c r="N328" s="98"/>
      <c r="O328" s="98"/>
      <c r="P328" s="98"/>
      <c r="Q328" s="90">
        <f t="shared" si="12"/>
        <v>3706558.3800000008</v>
      </c>
      <c r="R328" s="91">
        <f t="shared" si="13"/>
        <v>1145.4662322707486</v>
      </c>
    </row>
    <row r="329" spans="1:18">
      <c r="A329" s="97">
        <v>8</v>
      </c>
      <c r="B329" s="98" t="s">
        <v>58</v>
      </c>
      <c r="C329" s="98" t="s">
        <v>322</v>
      </c>
      <c r="D329" s="98" t="s">
        <v>152</v>
      </c>
      <c r="E329" s="98" t="s">
        <v>43</v>
      </c>
      <c r="F329" s="98" t="s">
        <v>174</v>
      </c>
      <c r="G329" s="98" t="s">
        <v>934</v>
      </c>
      <c r="H329" s="99">
        <v>3156</v>
      </c>
      <c r="I329" s="97">
        <v>3</v>
      </c>
      <c r="J329" s="100">
        <f>อุดรธานี!F138</f>
        <v>265897.39</v>
      </c>
      <c r="K329" s="101">
        <f>อุดรธานี!AQ138</f>
        <v>318727.08</v>
      </c>
      <c r="L329" s="102">
        <f>อุดรธานี!AR138</f>
        <v>6017068.3999999994</v>
      </c>
      <c r="M329" s="102">
        <f>อุดรธานี!AS138</f>
        <v>4308634.83</v>
      </c>
      <c r="N329" s="98"/>
      <c r="O329" s="98"/>
      <c r="P329" s="98"/>
      <c r="Q329" s="90">
        <f t="shared" si="12"/>
        <v>1708433.5699999994</v>
      </c>
      <c r="R329" s="91">
        <f t="shared" si="13"/>
        <v>1906.5489226869454</v>
      </c>
    </row>
    <row r="330" spans="1:18">
      <c r="A330" s="97">
        <v>9</v>
      </c>
      <c r="B330" s="98" t="s">
        <v>58</v>
      </c>
      <c r="C330" s="98" t="s">
        <v>322</v>
      </c>
      <c r="D330" s="98" t="s">
        <v>152</v>
      </c>
      <c r="E330" s="98" t="s">
        <v>43</v>
      </c>
      <c r="F330" s="98" t="s">
        <v>174</v>
      </c>
      <c r="G330" s="98" t="s">
        <v>935</v>
      </c>
      <c r="H330" s="99">
        <v>3445</v>
      </c>
      <c r="I330" s="97">
        <v>3</v>
      </c>
      <c r="J330" s="100">
        <f>อุดรธานี!F139</f>
        <v>208261.78</v>
      </c>
      <c r="K330" s="101">
        <f>อุดรธานี!AQ139</f>
        <v>384699.62000000005</v>
      </c>
      <c r="L330" s="102">
        <f>อุดรธานี!AR139</f>
        <v>4436920</v>
      </c>
      <c r="M330" s="102">
        <f>อุดรธานี!AS139</f>
        <v>3686834.38</v>
      </c>
      <c r="N330" s="98"/>
      <c r="O330" s="98"/>
      <c r="P330" s="98"/>
      <c r="Q330" s="90">
        <f t="shared" si="12"/>
        <v>750085.62000000011</v>
      </c>
      <c r="R330" s="91">
        <f t="shared" si="13"/>
        <v>1287.9303338171262</v>
      </c>
    </row>
    <row r="331" spans="1:18">
      <c r="A331" s="97">
        <v>10</v>
      </c>
      <c r="B331" s="98" t="s">
        <v>58</v>
      </c>
      <c r="C331" s="98" t="s">
        <v>322</v>
      </c>
      <c r="D331" s="98" t="s">
        <v>152</v>
      </c>
      <c r="E331" s="98" t="s">
        <v>43</v>
      </c>
      <c r="F331" s="98" t="s">
        <v>174</v>
      </c>
      <c r="G331" s="98" t="s">
        <v>936</v>
      </c>
      <c r="H331" s="99">
        <v>7922</v>
      </c>
      <c r="I331" s="97">
        <v>5</v>
      </c>
      <c r="J331" s="100">
        <f>อุดรธานี!F140</f>
        <v>22341.23</v>
      </c>
      <c r="K331" s="101">
        <f>อุดรธานี!AQ140</f>
        <v>352532.54000000004</v>
      </c>
      <c r="L331" s="102">
        <f>อุดรธานี!AR140</f>
        <v>8020505.25</v>
      </c>
      <c r="M331" s="102">
        <f>อุดรธานี!AS140</f>
        <v>5511298.459999999</v>
      </c>
      <c r="N331" s="98"/>
      <c r="O331" s="98"/>
      <c r="P331" s="98"/>
      <c r="Q331" s="90">
        <f t="shared" si="12"/>
        <v>2509206.790000001</v>
      </c>
      <c r="R331" s="91">
        <f t="shared" si="13"/>
        <v>1012.434391567786</v>
      </c>
    </row>
    <row r="332" spans="1:18">
      <c r="A332" s="97">
        <v>11</v>
      </c>
      <c r="B332" s="98" t="s">
        <v>58</v>
      </c>
      <c r="C332" s="98" t="s">
        <v>322</v>
      </c>
      <c r="D332" s="98" t="s">
        <v>152</v>
      </c>
      <c r="E332" s="98" t="s">
        <v>43</v>
      </c>
      <c r="F332" s="98" t="s">
        <v>174</v>
      </c>
      <c r="G332" s="98" t="s">
        <v>937</v>
      </c>
      <c r="H332" s="99">
        <v>4222</v>
      </c>
      <c r="I332" s="97">
        <v>3</v>
      </c>
      <c r="J332" s="100">
        <f>อุดรธานี!F141</f>
        <v>587200.61</v>
      </c>
      <c r="K332" s="101">
        <f>อุดรธานี!AQ141</f>
        <v>697912.47</v>
      </c>
      <c r="L332" s="102">
        <f>อุดรธานี!AR141</f>
        <v>6450926.6500000004</v>
      </c>
      <c r="M332" s="102">
        <f>อุดรธานี!AS141</f>
        <v>5606746.3000000007</v>
      </c>
      <c r="N332" s="98"/>
      <c r="O332" s="98"/>
      <c r="P332" s="98"/>
      <c r="Q332" s="90">
        <f t="shared" si="12"/>
        <v>844180.34999999963</v>
      </c>
      <c r="R332" s="91">
        <f t="shared" si="13"/>
        <v>1527.9314661297965</v>
      </c>
    </row>
    <row r="333" spans="1:18">
      <c r="A333" s="97">
        <v>12</v>
      </c>
      <c r="B333" s="98" t="s">
        <v>58</v>
      </c>
      <c r="C333" s="98" t="s">
        <v>322</v>
      </c>
      <c r="D333" s="98" t="s">
        <v>152</v>
      </c>
      <c r="E333" s="98" t="s">
        <v>43</v>
      </c>
      <c r="F333" s="98" t="s">
        <v>174</v>
      </c>
      <c r="G333" s="98" t="s">
        <v>938</v>
      </c>
      <c r="H333" s="99">
        <v>4359</v>
      </c>
      <c r="I333" s="97">
        <v>3</v>
      </c>
      <c r="J333" s="100">
        <f>อุดรธานี!F142</f>
        <v>185225.01</v>
      </c>
      <c r="K333" s="101">
        <f>อุดรธานี!AQ142</f>
        <v>250971.92000000004</v>
      </c>
      <c r="L333" s="102">
        <f>อุดรธานี!AR142</f>
        <v>4405811.34</v>
      </c>
      <c r="M333" s="102">
        <f>อุดรธานี!AS142</f>
        <v>4787135.17</v>
      </c>
      <c r="N333" s="98"/>
      <c r="O333" s="98"/>
      <c r="P333" s="98"/>
      <c r="Q333" s="90">
        <f t="shared" si="12"/>
        <v>-381323.83000000007</v>
      </c>
      <c r="R333" s="91">
        <f t="shared" si="13"/>
        <v>1010.7390089470061</v>
      </c>
    </row>
    <row r="334" spans="1:18">
      <c r="A334" s="97">
        <v>13</v>
      </c>
      <c r="B334" s="98" t="s">
        <v>58</v>
      </c>
      <c r="C334" s="98" t="s">
        <v>322</v>
      </c>
      <c r="D334" s="98" t="s">
        <v>152</v>
      </c>
      <c r="E334" s="98" t="s">
        <v>43</v>
      </c>
      <c r="F334" s="98" t="s">
        <v>174</v>
      </c>
      <c r="G334" s="98" t="s">
        <v>939</v>
      </c>
      <c r="H334" s="99">
        <v>4175</v>
      </c>
      <c r="I334" s="97">
        <v>3</v>
      </c>
      <c r="J334" s="100">
        <f>อุดรธานี!F143</f>
        <v>263438.15000000002</v>
      </c>
      <c r="K334" s="101">
        <f>อุดรธานี!AQ143</f>
        <v>400397.95</v>
      </c>
      <c r="L334" s="102">
        <f>อุดรธานี!AR143</f>
        <v>5035150.79</v>
      </c>
      <c r="M334" s="102">
        <f>อุดรธานี!AS143</f>
        <v>3541000.5100000002</v>
      </c>
      <c r="N334" s="98"/>
      <c r="O334" s="98"/>
      <c r="P334" s="98"/>
      <c r="Q334" s="90">
        <f t="shared" si="12"/>
        <v>1494150.2799999998</v>
      </c>
      <c r="R334" s="91">
        <f t="shared" si="13"/>
        <v>1206.0241413173653</v>
      </c>
    </row>
    <row r="335" spans="1:18">
      <c r="A335" s="97">
        <v>14</v>
      </c>
      <c r="B335" s="98" t="s">
        <v>58</v>
      </c>
      <c r="C335" s="98" t="s">
        <v>322</v>
      </c>
      <c r="D335" s="98" t="s">
        <v>152</v>
      </c>
      <c r="E335" s="98" t="s">
        <v>43</v>
      </c>
      <c r="F335" s="98" t="s">
        <v>174</v>
      </c>
      <c r="G335" s="98" t="s">
        <v>940</v>
      </c>
      <c r="H335" s="99">
        <v>2620</v>
      </c>
      <c r="I335" s="97">
        <v>2</v>
      </c>
      <c r="J335" s="100">
        <f>อุดรธานี!F144</f>
        <v>122075.95</v>
      </c>
      <c r="K335" s="101">
        <f>อุดรธานี!AQ144</f>
        <v>246367.68000000002</v>
      </c>
      <c r="L335" s="102">
        <f>อุดรธานี!AR144</f>
        <v>4589286.25</v>
      </c>
      <c r="M335" s="102">
        <f>อุดรธานี!AS144</f>
        <v>2990123.12</v>
      </c>
      <c r="N335" s="98"/>
      <c r="O335" s="98"/>
      <c r="P335" s="98"/>
      <c r="Q335" s="90">
        <f t="shared" si="12"/>
        <v>1599163.13</v>
      </c>
      <c r="R335" s="91">
        <f t="shared" si="13"/>
        <v>1751.6359732824428</v>
      </c>
    </row>
    <row r="336" spans="1:18">
      <c r="A336" s="97">
        <v>15</v>
      </c>
      <c r="B336" s="98" t="s">
        <v>58</v>
      </c>
      <c r="C336" s="98" t="s">
        <v>322</v>
      </c>
      <c r="D336" s="98" t="s">
        <v>152</v>
      </c>
      <c r="E336" s="98" t="s">
        <v>43</v>
      </c>
      <c r="F336" s="98" t="s">
        <v>174</v>
      </c>
      <c r="G336" s="98" t="s">
        <v>941</v>
      </c>
      <c r="H336" s="99">
        <v>5100</v>
      </c>
      <c r="I336" s="97">
        <v>4</v>
      </c>
      <c r="J336" s="100">
        <f>อุดรธานี!F145</f>
        <v>112436.31</v>
      </c>
      <c r="K336" s="101">
        <f>อุดรธานี!AQ145</f>
        <v>522002.08000000007</v>
      </c>
      <c r="L336" s="102">
        <f>อุดรธานี!AR145</f>
        <v>6516885.5300000003</v>
      </c>
      <c r="M336" s="102">
        <f>อุดรธานี!AS145</f>
        <v>4689424.8500000006</v>
      </c>
      <c r="N336" s="98"/>
      <c r="O336" s="98"/>
      <c r="P336" s="98"/>
      <c r="Q336" s="90">
        <f t="shared" si="12"/>
        <v>1827460.6799999997</v>
      </c>
      <c r="R336" s="91">
        <f t="shared" si="13"/>
        <v>1277.8206921568628</v>
      </c>
    </row>
    <row r="337" spans="1:18">
      <c r="A337" s="97">
        <v>16</v>
      </c>
      <c r="B337" s="98" t="s">
        <v>58</v>
      </c>
      <c r="C337" s="98" t="s">
        <v>322</v>
      </c>
      <c r="D337" s="98" t="s">
        <v>152</v>
      </c>
      <c r="E337" s="98" t="s">
        <v>43</v>
      </c>
      <c r="F337" s="98" t="s">
        <v>174</v>
      </c>
      <c r="G337" s="98" t="s">
        <v>942</v>
      </c>
      <c r="H337" s="99">
        <v>7114</v>
      </c>
      <c r="I337" s="97">
        <v>5</v>
      </c>
      <c r="J337" s="100">
        <f>อุดรธานี!F146</f>
        <v>515845.01</v>
      </c>
      <c r="K337" s="101">
        <f>อุดรธานี!AQ146</f>
        <v>730268.52</v>
      </c>
      <c r="L337" s="102">
        <f>อุดรธานี!AR146</f>
        <v>5001609.6500000004</v>
      </c>
      <c r="M337" s="102">
        <f>อุดรธานี!AS146</f>
        <v>4707541.8499999996</v>
      </c>
      <c r="N337" s="98"/>
      <c r="O337" s="98"/>
      <c r="P337" s="98"/>
      <c r="Q337" s="90">
        <f t="shared" si="12"/>
        <v>294067.80000000075</v>
      </c>
      <c r="R337" s="91">
        <f t="shared" si="13"/>
        <v>703.0657365757661</v>
      </c>
    </row>
    <row r="338" spans="1:18" s="109" customFormat="1">
      <c r="A338" s="103">
        <v>11</v>
      </c>
      <c r="B338" s="104" t="s">
        <v>58</v>
      </c>
      <c r="C338" s="104"/>
      <c r="D338" s="104"/>
      <c r="E338" s="104" t="s">
        <v>71</v>
      </c>
      <c r="F338" s="104"/>
      <c r="G338" s="104" t="s">
        <v>325</v>
      </c>
      <c r="H338" s="110">
        <f>SUM(H322:H337)</f>
        <v>81541</v>
      </c>
      <c r="I338" s="103"/>
      <c r="J338" s="106">
        <f>SUM(J322:J337)</f>
        <v>5014437.79</v>
      </c>
      <c r="K338" s="106">
        <f>SUM(K322:K337)</f>
        <v>8914660.1400000006</v>
      </c>
      <c r="L338" s="106">
        <f>SUM(L322:L337)</f>
        <v>89353348.070000008</v>
      </c>
      <c r="M338" s="106">
        <f>SUM(M322:M337)</f>
        <v>66188488.640000001</v>
      </c>
      <c r="N338" s="104">
        <v>15</v>
      </c>
      <c r="O338" s="104">
        <v>15</v>
      </c>
      <c r="P338" s="104">
        <f>N338-O338</f>
        <v>0</v>
      </c>
      <c r="Q338" s="107">
        <f t="shared" si="12"/>
        <v>23164859.430000007</v>
      </c>
      <c r="R338" s="108">
        <f>L338/H338</f>
        <v>1095.8088332250034</v>
      </c>
    </row>
    <row r="339" spans="1:18">
      <c r="A339" s="97">
        <v>1</v>
      </c>
      <c r="B339" s="98" t="s">
        <v>58</v>
      </c>
      <c r="C339" s="98" t="s">
        <v>326</v>
      </c>
      <c r="D339" s="98" t="s">
        <v>137</v>
      </c>
      <c r="E339" s="98" t="s">
        <v>44</v>
      </c>
      <c r="F339" s="98" t="s">
        <v>204</v>
      </c>
      <c r="G339" s="98" t="s">
        <v>327</v>
      </c>
      <c r="H339" s="99"/>
      <c r="I339" s="97"/>
      <c r="J339" s="100"/>
      <c r="K339" s="101"/>
      <c r="L339" s="102"/>
      <c r="M339" s="102"/>
      <c r="N339" s="98"/>
      <c r="O339" s="98"/>
      <c r="P339" s="98"/>
    </row>
    <row r="340" spans="1:18">
      <c r="A340" s="97">
        <v>2</v>
      </c>
      <c r="B340" s="98" t="s">
        <v>58</v>
      </c>
      <c r="C340" s="98" t="s">
        <v>326</v>
      </c>
      <c r="D340" s="98" t="s">
        <v>137</v>
      </c>
      <c r="E340" s="98" t="s">
        <v>44</v>
      </c>
      <c r="F340" s="98" t="s">
        <v>174</v>
      </c>
      <c r="G340" s="98" t="s">
        <v>943</v>
      </c>
      <c r="H340" s="99">
        <v>3260</v>
      </c>
      <c r="I340" s="97">
        <v>3</v>
      </c>
      <c r="J340" s="100">
        <f>อุดรธานี!F147</f>
        <v>328283.49</v>
      </c>
      <c r="K340" s="101">
        <f>อุดรธานี!AQ147</f>
        <v>977250.69000000006</v>
      </c>
      <c r="L340" s="102">
        <f>อุดรธานี!AR147</f>
        <v>4641634.37</v>
      </c>
      <c r="M340" s="102">
        <f>อุดรธานี!AS147</f>
        <v>3256600.88</v>
      </c>
      <c r="N340" s="98"/>
      <c r="O340" s="98"/>
      <c r="P340" s="98"/>
      <c r="Q340" s="90">
        <f t="shared" si="12"/>
        <v>1385033.4900000002</v>
      </c>
      <c r="R340" s="91">
        <f t="shared" si="13"/>
        <v>1423.8142239263805</v>
      </c>
    </row>
    <row r="341" spans="1:18">
      <c r="A341" s="97">
        <v>3</v>
      </c>
      <c r="B341" s="98" t="s">
        <v>58</v>
      </c>
      <c r="C341" s="98" t="s">
        <v>326</v>
      </c>
      <c r="D341" s="98" t="s">
        <v>137</v>
      </c>
      <c r="E341" s="98" t="s">
        <v>44</v>
      </c>
      <c r="F341" s="98" t="s">
        <v>174</v>
      </c>
      <c r="G341" s="98" t="s">
        <v>944</v>
      </c>
      <c r="H341" s="99">
        <v>5443</v>
      </c>
      <c r="I341" s="97">
        <v>4</v>
      </c>
      <c r="J341" s="100">
        <f>อุดรธานี!F148</f>
        <v>1531038.13</v>
      </c>
      <c r="K341" s="101">
        <f>อุดรธานี!AQ148</f>
        <v>1595026.93</v>
      </c>
      <c r="L341" s="102">
        <f>อุดรธานี!AR148</f>
        <v>7139543.0600000005</v>
      </c>
      <c r="M341" s="102">
        <f>อุดรธานี!AS148</f>
        <v>4283400.6499999994</v>
      </c>
      <c r="N341" s="98"/>
      <c r="O341" s="98"/>
      <c r="P341" s="98"/>
      <c r="Q341" s="90">
        <f t="shared" si="12"/>
        <v>2856142.4100000011</v>
      </c>
      <c r="R341" s="91">
        <f t="shared" si="13"/>
        <v>1311.692643762631</v>
      </c>
    </row>
    <row r="342" spans="1:18">
      <c r="A342" s="97">
        <v>4</v>
      </c>
      <c r="B342" s="98" t="s">
        <v>58</v>
      </c>
      <c r="C342" s="98" t="s">
        <v>326</v>
      </c>
      <c r="D342" s="98" t="s">
        <v>137</v>
      </c>
      <c r="E342" s="98" t="s">
        <v>44</v>
      </c>
      <c r="F342" s="98" t="s">
        <v>174</v>
      </c>
      <c r="G342" s="98" t="s">
        <v>945</v>
      </c>
      <c r="H342" s="99">
        <v>2005</v>
      </c>
      <c r="I342" s="97">
        <v>2</v>
      </c>
      <c r="J342" s="100">
        <f>อุดรธานี!F149</f>
        <v>427006.32</v>
      </c>
      <c r="K342" s="101">
        <f>อุดรธานี!AQ149</f>
        <v>489719.9</v>
      </c>
      <c r="L342" s="102">
        <f>อุดรธานี!AR149</f>
        <v>5982145.8700000001</v>
      </c>
      <c r="M342" s="102">
        <f>อุดรธานี!AS149</f>
        <v>4054396.55</v>
      </c>
      <c r="N342" s="98"/>
      <c r="O342" s="98"/>
      <c r="P342" s="98"/>
      <c r="Q342" s="90">
        <f t="shared" si="12"/>
        <v>1927749.3200000003</v>
      </c>
      <c r="R342" s="91">
        <f t="shared" si="13"/>
        <v>2983.6139002493765</v>
      </c>
    </row>
    <row r="343" spans="1:18">
      <c r="A343" s="97">
        <v>5</v>
      </c>
      <c r="B343" s="98" t="s">
        <v>58</v>
      </c>
      <c r="C343" s="98" t="s">
        <v>326</v>
      </c>
      <c r="D343" s="98" t="s">
        <v>137</v>
      </c>
      <c r="E343" s="98" t="s">
        <v>44</v>
      </c>
      <c r="F343" s="98" t="s">
        <v>174</v>
      </c>
      <c r="G343" s="98" t="s">
        <v>946</v>
      </c>
      <c r="H343" s="99">
        <v>5609</v>
      </c>
      <c r="I343" s="97">
        <v>4</v>
      </c>
      <c r="J343" s="100">
        <f>อุดรธานี!F150</f>
        <v>904915.38</v>
      </c>
      <c r="K343" s="101">
        <f>อุดรธานี!AQ150</f>
        <v>998705.16</v>
      </c>
      <c r="L343" s="102">
        <f>อุดรธานี!AR150</f>
        <v>6581902.5999999996</v>
      </c>
      <c r="M343" s="102">
        <f>อุดรธานี!AS150</f>
        <v>5262697.58</v>
      </c>
      <c r="N343" s="98"/>
      <c r="O343" s="98"/>
      <c r="P343" s="98"/>
      <c r="Q343" s="90">
        <f t="shared" si="12"/>
        <v>1319205.0199999996</v>
      </c>
      <c r="R343" s="91">
        <f t="shared" si="13"/>
        <v>1173.4538420395793</v>
      </c>
    </row>
    <row r="344" spans="1:18">
      <c r="A344" s="97">
        <v>6</v>
      </c>
      <c r="B344" s="98" t="s">
        <v>58</v>
      </c>
      <c r="C344" s="98" t="s">
        <v>326</v>
      </c>
      <c r="D344" s="98" t="s">
        <v>137</v>
      </c>
      <c r="E344" s="98" t="s">
        <v>44</v>
      </c>
      <c r="F344" s="98" t="s">
        <v>174</v>
      </c>
      <c r="G344" s="98" t="s">
        <v>947</v>
      </c>
      <c r="H344" s="99">
        <v>3391</v>
      </c>
      <c r="I344" s="97">
        <v>3</v>
      </c>
      <c r="J344" s="100">
        <f>อุดรธานี!F151</f>
        <v>1033478.58</v>
      </c>
      <c r="K344" s="101">
        <f>อุดรธานี!AQ151</f>
        <v>1753694.8399999999</v>
      </c>
      <c r="L344" s="102">
        <f>อุดรธานี!AR151</f>
        <v>6625573.9099999992</v>
      </c>
      <c r="M344" s="102">
        <f>อุดรธานี!AS151</f>
        <v>3647120.2500000005</v>
      </c>
      <c r="N344" s="98"/>
      <c r="O344" s="98"/>
      <c r="P344" s="98"/>
      <c r="Q344" s="90">
        <f t="shared" si="12"/>
        <v>2978453.6599999988</v>
      </c>
      <c r="R344" s="91">
        <f t="shared" si="13"/>
        <v>1953.8702182247123</v>
      </c>
    </row>
    <row r="345" spans="1:18">
      <c r="A345" s="97">
        <v>7</v>
      </c>
      <c r="B345" s="98" t="s">
        <v>58</v>
      </c>
      <c r="C345" s="98" t="s">
        <v>326</v>
      </c>
      <c r="D345" s="98" t="s">
        <v>137</v>
      </c>
      <c r="E345" s="98" t="s">
        <v>44</v>
      </c>
      <c r="F345" s="98" t="s">
        <v>174</v>
      </c>
      <c r="G345" s="98" t="s">
        <v>948</v>
      </c>
      <c r="H345" s="99">
        <v>4086</v>
      </c>
      <c r="I345" s="97">
        <v>3</v>
      </c>
      <c r="J345" s="100">
        <f>อุดรธานี!F152</f>
        <v>901274.61</v>
      </c>
      <c r="K345" s="101">
        <f>อุดรธานี!AQ152</f>
        <v>931117.74999999988</v>
      </c>
      <c r="L345" s="102">
        <f>อุดรธานี!AR152</f>
        <v>4881626.0199999996</v>
      </c>
      <c r="M345" s="102">
        <f>อุดรธานี!AS152</f>
        <v>3760996.2</v>
      </c>
      <c r="N345" s="98"/>
      <c r="O345" s="98"/>
      <c r="P345" s="98"/>
      <c r="Q345" s="90">
        <f t="shared" si="12"/>
        <v>1120629.8199999994</v>
      </c>
      <c r="R345" s="91">
        <f t="shared" si="13"/>
        <v>1194.7200244738128</v>
      </c>
    </row>
    <row r="346" spans="1:18">
      <c r="A346" s="97">
        <v>8</v>
      </c>
      <c r="B346" s="98" t="s">
        <v>58</v>
      </c>
      <c r="C346" s="98" t="s">
        <v>326</v>
      </c>
      <c r="D346" s="98" t="s">
        <v>137</v>
      </c>
      <c r="E346" s="98" t="s">
        <v>44</v>
      </c>
      <c r="F346" s="98" t="s">
        <v>174</v>
      </c>
      <c r="G346" s="98" t="s">
        <v>949</v>
      </c>
      <c r="H346" s="99">
        <v>4501</v>
      </c>
      <c r="I346" s="97">
        <v>4</v>
      </c>
      <c r="J346" s="100">
        <f>อุดรธานี!F153</f>
        <v>324476.09000000003</v>
      </c>
      <c r="K346" s="101">
        <f>อุดรธานี!AQ153</f>
        <v>876315.65999999992</v>
      </c>
      <c r="L346" s="102">
        <f>อุดรธานี!AR153</f>
        <v>5764886.3800000008</v>
      </c>
      <c r="M346" s="102">
        <f>อุดรธานี!AS153</f>
        <v>3741117.15</v>
      </c>
      <c r="N346" s="98"/>
      <c r="O346" s="98"/>
      <c r="P346" s="98"/>
      <c r="Q346" s="90">
        <f t="shared" si="12"/>
        <v>2023769.2300000009</v>
      </c>
      <c r="R346" s="91">
        <f t="shared" si="13"/>
        <v>1280.8012397245059</v>
      </c>
    </row>
    <row r="347" spans="1:18">
      <c r="A347" s="97">
        <v>9</v>
      </c>
      <c r="B347" s="98" t="s">
        <v>58</v>
      </c>
      <c r="C347" s="98" t="s">
        <v>326</v>
      </c>
      <c r="D347" s="98" t="s">
        <v>137</v>
      </c>
      <c r="E347" s="98" t="s">
        <v>44</v>
      </c>
      <c r="F347" s="98" t="s">
        <v>174</v>
      </c>
      <c r="G347" s="98" t="s">
        <v>950</v>
      </c>
      <c r="H347" s="99">
        <v>4158</v>
      </c>
      <c r="I347" s="97">
        <v>3</v>
      </c>
      <c r="J347" s="100">
        <f>อุดรธานี!F154</f>
        <v>228825.27</v>
      </c>
      <c r="K347" s="101">
        <f>อุดรธานี!AQ154</f>
        <v>306057.07</v>
      </c>
      <c r="L347" s="102">
        <f>อุดรธานี!AR154</f>
        <v>6538694.9199999999</v>
      </c>
      <c r="M347" s="102">
        <f>อุดรธานี!AS154</f>
        <v>2716881.16</v>
      </c>
      <c r="N347" s="98"/>
      <c r="O347" s="98"/>
      <c r="P347" s="98"/>
      <c r="Q347" s="90">
        <f t="shared" si="12"/>
        <v>3821813.7599999998</v>
      </c>
      <c r="R347" s="91">
        <f t="shared" si="13"/>
        <v>1572.5577008177008</v>
      </c>
    </row>
    <row r="348" spans="1:18">
      <c r="A348" s="97">
        <v>10</v>
      </c>
      <c r="B348" s="98" t="s">
        <v>58</v>
      </c>
      <c r="C348" s="98" t="s">
        <v>326</v>
      </c>
      <c r="D348" s="98" t="s">
        <v>137</v>
      </c>
      <c r="E348" s="98" t="s">
        <v>44</v>
      </c>
      <c r="F348" s="98" t="s">
        <v>174</v>
      </c>
      <c r="G348" s="98" t="s">
        <v>951</v>
      </c>
      <c r="H348" s="99">
        <v>3908</v>
      </c>
      <c r="I348" s="97">
        <v>3</v>
      </c>
      <c r="J348" s="100">
        <f>อุดรธานี!F155</f>
        <v>223155</v>
      </c>
      <c r="K348" s="101">
        <f>อุดรธานี!AQ155</f>
        <v>600089.67999999993</v>
      </c>
      <c r="L348" s="102">
        <f>อุดรธานี!AR155</f>
        <v>8720297.0999999996</v>
      </c>
      <c r="M348" s="102">
        <f>อุดรธานี!AS155</f>
        <v>4406392.2399999993</v>
      </c>
      <c r="N348" s="98"/>
      <c r="O348" s="98"/>
      <c r="P348" s="98"/>
      <c r="Q348" s="90">
        <f t="shared" si="12"/>
        <v>4313904.8600000003</v>
      </c>
      <c r="R348" s="91">
        <f t="shared" si="13"/>
        <v>2231.3963920163765</v>
      </c>
    </row>
    <row r="349" spans="1:18">
      <c r="A349" s="97">
        <v>11</v>
      </c>
      <c r="B349" s="98" t="s">
        <v>58</v>
      </c>
      <c r="C349" s="98" t="s">
        <v>326</v>
      </c>
      <c r="D349" s="98" t="s">
        <v>137</v>
      </c>
      <c r="E349" s="98" t="s">
        <v>44</v>
      </c>
      <c r="F349" s="98" t="s">
        <v>174</v>
      </c>
      <c r="G349" s="98" t="s">
        <v>952</v>
      </c>
      <c r="H349" s="99">
        <v>3711</v>
      </c>
      <c r="I349" s="97">
        <v>3</v>
      </c>
      <c r="J349" s="100">
        <f>อุดรธานี!F156</f>
        <v>668684.56999999995</v>
      </c>
      <c r="K349" s="101">
        <f>อุดรธานี!AQ156</f>
        <v>1104320.96</v>
      </c>
      <c r="L349" s="102">
        <f>อุดรธานี!AR156</f>
        <v>4679996.2600000007</v>
      </c>
      <c r="M349" s="102">
        <f>อุดรธานี!AS156</f>
        <v>2807978.6699999995</v>
      </c>
      <c r="N349" s="98"/>
      <c r="O349" s="98"/>
      <c r="P349" s="98"/>
      <c r="Q349" s="90">
        <f t="shared" si="12"/>
        <v>1872017.5900000012</v>
      </c>
      <c r="R349" s="91">
        <f t="shared" si="13"/>
        <v>1261.1145944489358</v>
      </c>
    </row>
    <row r="350" spans="1:18">
      <c r="A350" s="97">
        <v>12</v>
      </c>
      <c r="B350" s="98" t="s">
        <v>58</v>
      </c>
      <c r="C350" s="98" t="s">
        <v>326</v>
      </c>
      <c r="D350" s="98" t="s">
        <v>137</v>
      </c>
      <c r="E350" s="98" t="s">
        <v>44</v>
      </c>
      <c r="F350" s="98" t="s">
        <v>174</v>
      </c>
      <c r="G350" s="98" t="s">
        <v>953</v>
      </c>
      <c r="H350" s="99">
        <v>6818</v>
      </c>
      <c r="I350" s="97">
        <v>5</v>
      </c>
      <c r="J350" s="100">
        <f>อุดรธานี!F157</f>
        <v>1900738.42</v>
      </c>
      <c r="K350" s="101">
        <f>อุดรธานี!AQ157</f>
        <v>2762714.15</v>
      </c>
      <c r="L350" s="102">
        <f>อุดรธานี!AR157</f>
        <v>9207892.4299999997</v>
      </c>
      <c r="M350" s="102">
        <f>อุดรธานี!AS157</f>
        <v>5294648.63</v>
      </c>
      <c r="N350" s="98"/>
      <c r="O350" s="98"/>
      <c r="P350" s="98"/>
      <c r="Q350" s="90">
        <f t="shared" si="12"/>
        <v>3913243.8</v>
      </c>
      <c r="R350" s="91">
        <f t="shared" si="13"/>
        <v>1350.5269037841008</v>
      </c>
    </row>
    <row r="351" spans="1:18">
      <c r="A351" s="97">
        <v>13</v>
      </c>
      <c r="B351" s="98" t="s">
        <v>58</v>
      </c>
      <c r="C351" s="98" t="s">
        <v>326</v>
      </c>
      <c r="D351" s="98" t="s">
        <v>137</v>
      </c>
      <c r="E351" s="98" t="s">
        <v>44</v>
      </c>
      <c r="F351" s="98" t="s">
        <v>174</v>
      </c>
      <c r="G351" s="98" t="s">
        <v>954</v>
      </c>
      <c r="H351" s="99">
        <v>4682</v>
      </c>
      <c r="I351" s="97">
        <v>4</v>
      </c>
      <c r="J351" s="100">
        <f>อุดรธานี!F158</f>
        <v>102355.35</v>
      </c>
      <c r="K351" s="101">
        <f>อุดรธานี!AQ158</f>
        <v>142924.35</v>
      </c>
      <c r="L351" s="102">
        <f>อุดรธานี!AR158</f>
        <v>5746539.9500000002</v>
      </c>
      <c r="M351" s="102">
        <f>อุดรธานี!AS158</f>
        <v>3818969.96</v>
      </c>
      <c r="N351" s="98"/>
      <c r="O351" s="98"/>
      <c r="P351" s="98"/>
      <c r="Q351" s="90">
        <f t="shared" si="12"/>
        <v>1927569.9900000002</v>
      </c>
      <c r="R351" s="91">
        <f t="shared" si="13"/>
        <v>1227.368635198633</v>
      </c>
    </row>
    <row r="352" spans="1:18">
      <c r="A352" s="97">
        <v>14</v>
      </c>
      <c r="B352" s="98" t="s">
        <v>58</v>
      </c>
      <c r="C352" s="98" t="s">
        <v>326</v>
      </c>
      <c r="D352" s="98" t="s">
        <v>137</v>
      </c>
      <c r="E352" s="98" t="s">
        <v>44</v>
      </c>
      <c r="F352" s="98" t="s">
        <v>174</v>
      </c>
      <c r="G352" s="98" t="s">
        <v>955</v>
      </c>
      <c r="H352" s="99">
        <v>2270</v>
      </c>
      <c r="I352" s="97">
        <v>2</v>
      </c>
      <c r="J352" s="100">
        <f>อุดรธานี!F159</f>
        <v>594794.97</v>
      </c>
      <c r="K352" s="101">
        <f>อุดรธานี!AQ159</f>
        <v>933176.2</v>
      </c>
      <c r="L352" s="102">
        <f>อุดรธานี!AR159</f>
        <v>4620689.13</v>
      </c>
      <c r="M352" s="102">
        <f>อุดรธานี!AS159</f>
        <v>2531895.87</v>
      </c>
      <c r="N352" s="98"/>
      <c r="O352" s="98"/>
      <c r="P352" s="98"/>
      <c r="Q352" s="90">
        <f t="shared" si="12"/>
        <v>2088793.2599999998</v>
      </c>
      <c r="R352" s="91">
        <f t="shared" si="13"/>
        <v>2035.545872246696</v>
      </c>
    </row>
    <row r="353" spans="1:18">
      <c r="A353" s="97">
        <v>15</v>
      </c>
      <c r="B353" s="98" t="s">
        <v>58</v>
      </c>
      <c r="C353" s="98" t="s">
        <v>326</v>
      </c>
      <c r="D353" s="98" t="s">
        <v>137</v>
      </c>
      <c r="E353" s="98" t="s">
        <v>44</v>
      </c>
      <c r="F353" s="98" t="s">
        <v>174</v>
      </c>
      <c r="G353" s="98" t="s">
        <v>956</v>
      </c>
      <c r="H353" s="99">
        <v>3246</v>
      </c>
      <c r="I353" s="97">
        <v>3</v>
      </c>
      <c r="J353" s="100">
        <f>อุดรธานี!F160</f>
        <v>610989.15</v>
      </c>
      <c r="K353" s="101">
        <f>อุดรธานี!AQ160</f>
        <v>1102033.25</v>
      </c>
      <c r="L353" s="102">
        <f>อุดรธานี!AR160</f>
        <v>4115334.75</v>
      </c>
      <c r="M353" s="102">
        <f>อุดรธานี!AS160</f>
        <v>2996938.69</v>
      </c>
      <c r="N353" s="98"/>
      <c r="O353" s="98"/>
      <c r="P353" s="98"/>
      <c r="Q353" s="90">
        <f t="shared" si="12"/>
        <v>1118396.06</v>
      </c>
      <c r="R353" s="91">
        <f t="shared" si="13"/>
        <v>1267.817236598891</v>
      </c>
    </row>
    <row r="354" spans="1:18">
      <c r="A354" s="97">
        <v>16</v>
      </c>
      <c r="B354" s="98" t="s">
        <v>58</v>
      </c>
      <c r="C354" s="98" t="s">
        <v>326</v>
      </c>
      <c r="D354" s="98" t="s">
        <v>137</v>
      </c>
      <c r="E354" s="98" t="s">
        <v>44</v>
      </c>
      <c r="F354" s="98" t="s">
        <v>174</v>
      </c>
      <c r="G354" s="98" t="s">
        <v>957</v>
      </c>
      <c r="H354" s="99">
        <v>2523</v>
      </c>
      <c r="I354" s="97">
        <v>2</v>
      </c>
      <c r="J354" s="100">
        <f>อุดรธานี!F161</f>
        <v>259223.07</v>
      </c>
      <c r="K354" s="101">
        <f>อุดรธานี!AQ161</f>
        <v>388424.18</v>
      </c>
      <c r="L354" s="102">
        <f>อุดรธานี!AR161</f>
        <v>5513127.21</v>
      </c>
      <c r="M354" s="102">
        <f>อุดรธานี!AS161</f>
        <v>4210892.41</v>
      </c>
      <c r="N354" s="98"/>
      <c r="O354" s="98"/>
      <c r="P354" s="98"/>
      <c r="Q354" s="90">
        <f t="shared" si="12"/>
        <v>1302234.7999999998</v>
      </c>
      <c r="R354" s="91">
        <f t="shared" si="13"/>
        <v>2185.1475267538644</v>
      </c>
    </row>
    <row r="355" spans="1:18">
      <c r="A355" s="97">
        <v>17</v>
      </c>
      <c r="B355" s="98" t="s">
        <v>58</v>
      </c>
      <c r="C355" s="98" t="s">
        <v>326</v>
      </c>
      <c r="D355" s="98" t="s">
        <v>137</v>
      </c>
      <c r="E355" s="98" t="s">
        <v>44</v>
      </c>
      <c r="F355" s="98" t="s">
        <v>174</v>
      </c>
      <c r="G355" s="98" t="s">
        <v>958</v>
      </c>
      <c r="H355" s="99">
        <v>3997</v>
      </c>
      <c r="I355" s="97">
        <v>3</v>
      </c>
      <c r="J355" s="100">
        <f>อุดรธานี!F162</f>
        <v>702597.54</v>
      </c>
      <c r="K355" s="101">
        <f>อุดรธานี!AQ162</f>
        <v>732672.87</v>
      </c>
      <c r="L355" s="102">
        <f>อุดรธานี!AR162</f>
        <v>5212805.1800000006</v>
      </c>
      <c r="M355" s="102">
        <f>อุดรธานี!AS162</f>
        <v>3371511.1199999996</v>
      </c>
      <c r="N355" s="98"/>
      <c r="O355" s="98"/>
      <c r="P355" s="98"/>
      <c r="Q355" s="90">
        <f t="shared" si="12"/>
        <v>1841294.060000001</v>
      </c>
      <c r="R355" s="91">
        <f t="shared" si="13"/>
        <v>1304.1794295721793</v>
      </c>
    </row>
    <row r="356" spans="1:18">
      <c r="A356" s="97">
        <v>18</v>
      </c>
      <c r="B356" s="98" t="s">
        <v>58</v>
      </c>
      <c r="C356" s="98" t="s">
        <v>326</v>
      </c>
      <c r="D356" s="98" t="s">
        <v>137</v>
      </c>
      <c r="E356" s="98" t="s">
        <v>44</v>
      </c>
      <c r="F356" s="98" t="s">
        <v>174</v>
      </c>
      <c r="G356" s="98" t="s">
        <v>959</v>
      </c>
      <c r="H356" s="99">
        <v>2435</v>
      </c>
      <c r="I356" s="97">
        <v>2</v>
      </c>
      <c r="J356" s="100">
        <f>อุดรธานี!F163</f>
        <v>237491.78</v>
      </c>
      <c r="K356" s="101">
        <f>อุดรธานี!AQ163</f>
        <v>165408.24</v>
      </c>
      <c r="L356" s="102">
        <f>อุดรธานี!AR163</f>
        <v>4357738.8899999997</v>
      </c>
      <c r="M356" s="102">
        <f>อุดรธานี!AS163</f>
        <v>2514141.3400000003</v>
      </c>
      <c r="N356" s="98"/>
      <c r="O356" s="98"/>
      <c r="P356" s="98"/>
      <c r="Q356" s="90">
        <f t="shared" si="12"/>
        <v>1843597.5499999993</v>
      </c>
      <c r="R356" s="91">
        <f t="shared" si="13"/>
        <v>1789.6258275154003</v>
      </c>
    </row>
    <row r="357" spans="1:18">
      <c r="A357" s="97">
        <v>19</v>
      </c>
      <c r="B357" s="98" t="s">
        <v>58</v>
      </c>
      <c r="C357" s="98" t="s">
        <v>328</v>
      </c>
      <c r="D357" s="98" t="s">
        <v>137</v>
      </c>
      <c r="E357" s="98" t="s">
        <v>44</v>
      </c>
      <c r="F357" s="98" t="s">
        <v>174</v>
      </c>
      <c r="G357" s="98" t="s">
        <v>960</v>
      </c>
      <c r="H357" s="99">
        <v>2402</v>
      </c>
      <c r="I357" s="97">
        <v>2</v>
      </c>
      <c r="J357" s="100">
        <f>อุดรธานี!F164</f>
        <v>332987.74</v>
      </c>
      <c r="K357" s="101">
        <f>อุดรธานี!AQ164</f>
        <v>521765.51000000007</v>
      </c>
      <c r="L357" s="102">
        <f>อุดรธานี!AR164</f>
        <v>5268673.13</v>
      </c>
      <c r="M357" s="102">
        <f>อุดรธานี!AS164</f>
        <v>3173932.64</v>
      </c>
      <c r="N357" s="98"/>
      <c r="O357" s="98"/>
      <c r="P357" s="98"/>
      <c r="Q357" s="90">
        <f t="shared" si="12"/>
        <v>2094740.4899999998</v>
      </c>
      <c r="R357" s="91">
        <f t="shared" si="13"/>
        <v>2193.4525936719401</v>
      </c>
    </row>
    <row r="358" spans="1:18">
      <c r="A358" s="97">
        <v>20</v>
      </c>
      <c r="B358" s="98" t="s">
        <v>58</v>
      </c>
      <c r="C358" s="98" t="s">
        <v>329</v>
      </c>
      <c r="D358" s="98" t="s">
        <v>137</v>
      </c>
      <c r="E358" s="98" t="s">
        <v>44</v>
      </c>
      <c r="F358" s="98" t="s">
        <v>174</v>
      </c>
      <c r="G358" s="98" t="s">
        <v>961</v>
      </c>
      <c r="H358" s="99">
        <v>5248</v>
      </c>
      <c r="I358" s="97">
        <v>4</v>
      </c>
      <c r="J358" s="100">
        <f>อุดรธานี!F165</f>
        <v>469306.51</v>
      </c>
      <c r="K358" s="101">
        <f>อุดรธานี!AQ165</f>
        <v>543193.13</v>
      </c>
      <c r="L358" s="102">
        <f>อุดรธานี!AR165</f>
        <v>8693320.0300000012</v>
      </c>
      <c r="M358" s="102">
        <f>อุดรธานี!AS165</f>
        <v>4331550.67</v>
      </c>
      <c r="N358" s="98"/>
      <c r="O358" s="98"/>
      <c r="P358" s="98"/>
      <c r="Q358" s="90">
        <f t="shared" si="12"/>
        <v>4361769.3600000013</v>
      </c>
      <c r="R358" s="91">
        <f t="shared" si="13"/>
        <v>1656.5015301067076</v>
      </c>
    </row>
    <row r="359" spans="1:18">
      <c r="A359" s="97">
        <v>21</v>
      </c>
      <c r="B359" s="98" t="s">
        <v>58</v>
      </c>
      <c r="C359" s="98" t="s">
        <v>330</v>
      </c>
      <c r="D359" s="98" t="s">
        <v>137</v>
      </c>
      <c r="E359" s="98" t="s">
        <v>44</v>
      </c>
      <c r="F359" s="98" t="s">
        <v>174</v>
      </c>
      <c r="G359" s="98" t="s">
        <v>962</v>
      </c>
      <c r="H359" s="99">
        <v>2119</v>
      </c>
      <c r="I359" s="97">
        <v>2</v>
      </c>
      <c r="J359" s="100">
        <f>อุดรธานี!F166</f>
        <v>150564.73000000001</v>
      </c>
      <c r="K359" s="101">
        <f>อุดรธานี!AQ166</f>
        <v>640908.83000000007</v>
      </c>
      <c r="L359" s="102">
        <f>อุดรธานี!AR166</f>
        <v>5333328.3500000006</v>
      </c>
      <c r="M359" s="102">
        <f>อุดรธานี!AS166</f>
        <v>2590296.38</v>
      </c>
      <c r="N359" s="98"/>
      <c r="O359" s="98"/>
      <c r="P359" s="98"/>
      <c r="Q359" s="90">
        <f t="shared" si="12"/>
        <v>2743031.9700000007</v>
      </c>
      <c r="R359" s="91">
        <f t="shared" si="13"/>
        <v>2516.9081406323739</v>
      </c>
    </row>
    <row r="360" spans="1:18" s="109" customFormat="1">
      <c r="A360" s="103">
        <v>12</v>
      </c>
      <c r="B360" s="104" t="s">
        <v>58</v>
      </c>
      <c r="C360" s="104"/>
      <c r="D360" s="104"/>
      <c r="E360" s="104" t="s">
        <v>71</v>
      </c>
      <c r="F360" s="104"/>
      <c r="G360" s="104" t="s">
        <v>331</v>
      </c>
      <c r="H360" s="110">
        <f>SUM(H339:H359)</f>
        <v>75812</v>
      </c>
      <c r="I360" s="103"/>
      <c r="J360" s="106">
        <f>SUM(J339:J359)</f>
        <v>11932186.700000001</v>
      </c>
      <c r="K360" s="106">
        <f>SUM(K339:K359)</f>
        <v>17565519.350000001</v>
      </c>
      <c r="L360" s="106">
        <f>SUM(L339:L359)</f>
        <v>119625749.53999999</v>
      </c>
      <c r="M360" s="106">
        <f>SUM(M339:M359)</f>
        <v>72772359.039999992</v>
      </c>
      <c r="N360" s="104">
        <v>20</v>
      </c>
      <c r="O360" s="104">
        <v>20</v>
      </c>
      <c r="P360" s="104">
        <f>N360-O360</f>
        <v>0</v>
      </c>
      <c r="Q360" s="107">
        <f t="shared" si="12"/>
        <v>46853390.5</v>
      </c>
      <c r="R360" s="108">
        <f>L360/H360</f>
        <v>1577.9263116656994</v>
      </c>
    </row>
    <row r="361" spans="1:18">
      <c r="A361" s="97">
        <v>1</v>
      </c>
      <c r="B361" s="98" t="s">
        <v>58</v>
      </c>
      <c r="C361" s="98" t="s">
        <v>328</v>
      </c>
      <c r="D361" s="98" t="s">
        <v>140</v>
      </c>
      <c r="E361" s="98" t="s">
        <v>45</v>
      </c>
      <c r="F361" s="98" t="s">
        <v>204</v>
      </c>
      <c r="G361" s="98" t="s">
        <v>332</v>
      </c>
      <c r="H361" s="99"/>
      <c r="I361" s="97"/>
      <c r="J361" s="100"/>
      <c r="K361" s="101"/>
      <c r="L361" s="102"/>
      <c r="M361" s="102"/>
      <c r="N361" s="98"/>
      <c r="O361" s="98"/>
      <c r="P361" s="98"/>
    </row>
    <row r="362" spans="1:18">
      <c r="A362" s="97">
        <v>2</v>
      </c>
      <c r="B362" s="98" t="s">
        <v>58</v>
      </c>
      <c r="C362" s="98" t="s">
        <v>328</v>
      </c>
      <c r="D362" s="98" t="s">
        <v>140</v>
      </c>
      <c r="E362" s="98" t="s">
        <v>45</v>
      </c>
      <c r="F362" s="98" t="s">
        <v>174</v>
      </c>
      <c r="G362" s="98" t="s">
        <v>963</v>
      </c>
      <c r="H362" s="99">
        <v>4950</v>
      </c>
      <c r="I362" s="97">
        <v>4</v>
      </c>
      <c r="J362" s="100">
        <f>อุดรธานี!F167</f>
        <v>725509.38</v>
      </c>
      <c r="K362" s="101">
        <f>อุดรธานี!AQ167</f>
        <v>1802012.57</v>
      </c>
      <c r="L362" s="102">
        <f>อุดรธานี!AR167</f>
        <v>8278402.120000001</v>
      </c>
      <c r="M362" s="102">
        <f>อุดรธานี!AS167</f>
        <v>3234762.3800000004</v>
      </c>
      <c r="N362" s="98"/>
      <c r="O362" s="98"/>
      <c r="P362" s="98"/>
      <c r="Q362" s="90">
        <f t="shared" si="12"/>
        <v>5043639.74</v>
      </c>
      <c r="R362" s="91">
        <f t="shared" si="13"/>
        <v>1672.404468686869</v>
      </c>
    </row>
    <row r="363" spans="1:18">
      <c r="A363" s="97">
        <v>3</v>
      </c>
      <c r="B363" s="98" t="s">
        <v>58</v>
      </c>
      <c r="C363" s="98" t="s">
        <v>328</v>
      </c>
      <c r="D363" s="98" t="s">
        <v>140</v>
      </c>
      <c r="E363" s="98" t="s">
        <v>45</v>
      </c>
      <c r="F363" s="98" t="s">
        <v>174</v>
      </c>
      <c r="G363" s="98" t="s">
        <v>964</v>
      </c>
      <c r="H363" s="99">
        <v>2307</v>
      </c>
      <c r="I363" s="97">
        <v>2</v>
      </c>
      <c r="J363" s="100">
        <f>อุดรธานี!F168</f>
        <v>377919.12</v>
      </c>
      <c r="K363" s="101">
        <f>อุดรธานี!AQ168</f>
        <v>401069.04</v>
      </c>
      <c r="L363" s="102">
        <f>อุดรธานี!AR168</f>
        <v>6103819.1200000001</v>
      </c>
      <c r="M363" s="102">
        <f>อุดรธานี!AS168</f>
        <v>3043028.8699999996</v>
      </c>
      <c r="N363" s="98"/>
      <c r="O363" s="98"/>
      <c r="P363" s="98"/>
      <c r="Q363" s="90">
        <f t="shared" si="12"/>
        <v>3060790.2500000005</v>
      </c>
      <c r="R363" s="91">
        <f t="shared" si="13"/>
        <v>2645.782019939315</v>
      </c>
    </row>
    <row r="364" spans="1:18">
      <c r="A364" s="97">
        <v>4</v>
      </c>
      <c r="B364" s="98" t="s">
        <v>58</v>
      </c>
      <c r="C364" s="98" t="s">
        <v>328</v>
      </c>
      <c r="D364" s="98" t="s">
        <v>140</v>
      </c>
      <c r="E364" s="98" t="s">
        <v>45</v>
      </c>
      <c r="F364" s="98" t="s">
        <v>174</v>
      </c>
      <c r="G364" s="98" t="s">
        <v>965</v>
      </c>
      <c r="H364" s="99">
        <v>2603</v>
      </c>
      <c r="I364" s="97">
        <v>2</v>
      </c>
      <c r="J364" s="100">
        <f>อุดรธานี!F169</f>
        <v>622313.03</v>
      </c>
      <c r="K364" s="101">
        <f>อุดรธานี!AQ169</f>
        <v>1044900.4</v>
      </c>
      <c r="L364" s="102">
        <f>อุดรธานี!AR169</f>
        <v>6210977.9199999999</v>
      </c>
      <c r="M364" s="102">
        <f>อุดรธานี!AS169</f>
        <v>3566672.61</v>
      </c>
      <c r="N364" s="98"/>
      <c r="O364" s="98"/>
      <c r="P364" s="98"/>
      <c r="Q364" s="90">
        <f t="shared" si="12"/>
        <v>2644305.31</v>
      </c>
      <c r="R364" s="91">
        <f t="shared" si="13"/>
        <v>2386.0844871302343</v>
      </c>
    </row>
    <row r="365" spans="1:18">
      <c r="A365" s="97">
        <v>5</v>
      </c>
      <c r="B365" s="98" t="s">
        <v>58</v>
      </c>
      <c r="C365" s="98" t="s">
        <v>328</v>
      </c>
      <c r="D365" s="98" t="s">
        <v>140</v>
      </c>
      <c r="E365" s="98" t="s">
        <v>45</v>
      </c>
      <c r="F365" s="98" t="s">
        <v>174</v>
      </c>
      <c r="G365" s="98" t="s">
        <v>966</v>
      </c>
      <c r="H365" s="99">
        <v>6171</v>
      </c>
      <c r="I365" s="97">
        <v>5</v>
      </c>
      <c r="J365" s="100">
        <f>อุดรธานี!F170</f>
        <v>1524945.98</v>
      </c>
      <c r="K365" s="101">
        <f>อุดรธานี!AQ170</f>
        <v>2724412.9100000006</v>
      </c>
      <c r="L365" s="102">
        <f>อุดรธานี!AR170</f>
        <v>7939026.8399999999</v>
      </c>
      <c r="M365" s="102">
        <f>อุดรธานี!AS170</f>
        <v>4323568.0500000007</v>
      </c>
      <c r="N365" s="98"/>
      <c r="O365" s="98"/>
      <c r="P365" s="98"/>
      <c r="Q365" s="90">
        <f t="shared" si="12"/>
        <v>3615458.7899999991</v>
      </c>
      <c r="R365" s="91">
        <f t="shared" si="13"/>
        <v>1286.5057267865823</v>
      </c>
    </row>
    <row r="366" spans="1:18">
      <c r="A366" s="97">
        <v>6</v>
      </c>
      <c r="B366" s="98" t="s">
        <v>58</v>
      </c>
      <c r="C366" s="98" t="s">
        <v>328</v>
      </c>
      <c r="D366" s="98" t="s">
        <v>140</v>
      </c>
      <c r="E366" s="98" t="s">
        <v>45</v>
      </c>
      <c r="F366" s="98" t="s">
        <v>174</v>
      </c>
      <c r="G366" s="98" t="s">
        <v>967</v>
      </c>
      <c r="H366" s="99">
        <v>5663</v>
      </c>
      <c r="I366" s="97">
        <v>4</v>
      </c>
      <c r="J366" s="100">
        <f>อุดรธานี!F171</f>
        <v>1347977.99</v>
      </c>
      <c r="K366" s="101">
        <f>อุดรธานี!AQ171</f>
        <v>6577151.8300000001</v>
      </c>
      <c r="L366" s="102">
        <f>อุดรธานี!AR171</f>
        <v>7727129.5300000003</v>
      </c>
      <c r="M366" s="102">
        <f>อุดรธานี!AS171</f>
        <v>4424195.24</v>
      </c>
      <c r="N366" s="98"/>
      <c r="O366" s="98"/>
      <c r="P366" s="98"/>
      <c r="Q366" s="90">
        <f t="shared" si="12"/>
        <v>3302934.29</v>
      </c>
      <c r="R366" s="91">
        <f t="shared" si="13"/>
        <v>1364.4940014126789</v>
      </c>
    </row>
    <row r="367" spans="1:18">
      <c r="A367" s="97">
        <v>7</v>
      </c>
      <c r="B367" s="98" t="s">
        <v>58</v>
      </c>
      <c r="C367" s="98" t="s">
        <v>328</v>
      </c>
      <c r="D367" s="98" t="s">
        <v>140</v>
      </c>
      <c r="E367" s="98" t="s">
        <v>45</v>
      </c>
      <c r="F367" s="98" t="s">
        <v>174</v>
      </c>
      <c r="G367" s="98" t="s">
        <v>968</v>
      </c>
      <c r="H367" s="99">
        <v>3254</v>
      </c>
      <c r="I367" s="97">
        <v>3</v>
      </c>
      <c r="J367" s="100">
        <f>อุดรธานี!F172</f>
        <v>546798.99</v>
      </c>
      <c r="K367" s="101">
        <f>อุดรธานี!AQ172</f>
        <v>928637.25000000012</v>
      </c>
      <c r="L367" s="102">
        <f>อุดรธานี!AR172</f>
        <v>5283968.33</v>
      </c>
      <c r="M367" s="102">
        <f>อุดรธานี!AS172</f>
        <v>2920880.17</v>
      </c>
      <c r="N367" s="98"/>
      <c r="O367" s="98"/>
      <c r="P367" s="98"/>
      <c r="Q367" s="90">
        <f t="shared" si="12"/>
        <v>2363088.16</v>
      </c>
      <c r="R367" s="91">
        <f t="shared" si="13"/>
        <v>1623.837839582053</v>
      </c>
    </row>
    <row r="368" spans="1:18">
      <c r="A368" s="97">
        <v>8</v>
      </c>
      <c r="B368" s="98" t="s">
        <v>58</v>
      </c>
      <c r="C368" s="98" t="s">
        <v>328</v>
      </c>
      <c r="D368" s="98" t="s">
        <v>140</v>
      </c>
      <c r="E368" s="98" t="s">
        <v>45</v>
      </c>
      <c r="F368" s="98" t="s">
        <v>174</v>
      </c>
      <c r="G368" s="98" t="s">
        <v>969</v>
      </c>
      <c r="H368" s="99">
        <v>4330</v>
      </c>
      <c r="I368" s="97">
        <v>3</v>
      </c>
      <c r="J368" s="100">
        <f>อุดรธานี!F173</f>
        <v>692400.7</v>
      </c>
      <c r="K368" s="101">
        <f>อุดรธานี!AQ173</f>
        <v>1783581.55</v>
      </c>
      <c r="L368" s="102">
        <f>อุดรธานี!AR173</f>
        <v>6694325.0200000005</v>
      </c>
      <c r="M368" s="102">
        <f>อุดรธานี!AS173</f>
        <v>2901915.4</v>
      </c>
      <c r="N368" s="98"/>
      <c r="O368" s="98"/>
      <c r="P368" s="98"/>
      <c r="Q368" s="90">
        <f t="shared" si="12"/>
        <v>3792409.6200000006</v>
      </c>
      <c r="R368" s="91">
        <f t="shared" si="13"/>
        <v>1546.0334919168592</v>
      </c>
    </row>
    <row r="369" spans="1:18">
      <c r="A369" s="97">
        <v>9</v>
      </c>
      <c r="B369" s="98" t="s">
        <v>58</v>
      </c>
      <c r="C369" s="98" t="s">
        <v>328</v>
      </c>
      <c r="D369" s="98" t="s">
        <v>140</v>
      </c>
      <c r="E369" s="98" t="s">
        <v>45</v>
      </c>
      <c r="F369" s="98" t="s">
        <v>174</v>
      </c>
      <c r="G369" s="98" t="s">
        <v>970</v>
      </c>
      <c r="H369" s="99">
        <v>2355</v>
      </c>
      <c r="I369" s="97">
        <v>2</v>
      </c>
      <c r="J369" s="100">
        <f>อุดรธานี!F174</f>
        <v>365149.17</v>
      </c>
      <c r="K369" s="101">
        <f>อุดรธานี!AQ174</f>
        <v>833861.99</v>
      </c>
      <c r="L369" s="102">
        <f>อุดรธานี!AR174</f>
        <v>5427006.7799999993</v>
      </c>
      <c r="M369" s="102">
        <f>อุดรธานี!AS174</f>
        <v>1972788.53</v>
      </c>
      <c r="N369" s="98"/>
      <c r="O369" s="98"/>
      <c r="P369" s="98"/>
      <c r="Q369" s="90">
        <f t="shared" si="12"/>
        <v>3454218.2499999991</v>
      </c>
      <c r="R369" s="91">
        <f t="shared" si="13"/>
        <v>2304.461477707006</v>
      </c>
    </row>
    <row r="370" spans="1:18">
      <c r="A370" s="97">
        <v>10</v>
      </c>
      <c r="B370" s="98" t="s">
        <v>58</v>
      </c>
      <c r="C370" s="98" t="s">
        <v>328</v>
      </c>
      <c r="D370" s="98" t="s">
        <v>140</v>
      </c>
      <c r="E370" s="98" t="s">
        <v>45</v>
      </c>
      <c r="F370" s="98" t="s">
        <v>174</v>
      </c>
      <c r="G370" s="98" t="s">
        <v>971</v>
      </c>
      <c r="H370" s="99">
        <v>1570</v>
      </c>
      <c r="I370" s="97">
        <v>2</v>
      </c>
      <c r="J370" s="100">
        <f>อุดรธานี!F175</f>
        <v>198467.54</v>
      </c>
      <c r="K370" s="101">
        <f>อุดรธานี!AQ175</f>
        <v>302398.08999999997</v>
      </c>
      <c r="L370" s="102">
        <f>อุดรธานี!AR175</f>
        <v>4753008.08</v>
      </c>
      <c r="M370" s="102">
        <f>อุดรธานี!AS175</f>
        <v>1907322.56</v>
      </c>
      <c r="N370" s="98"/>
      <c r="O370" s="98"/>
      <c r="P370" s="98"/>
      <c r="Q370" s="90">
        <f t="shared" si="12"/>
        <v>2845685.52</v>
      </c>
      <c r="R370" s="91">
        <f t="shared" si="13"/>
        <v>3027.3936815286625</v>
      </c>
    </row>
    <row r="371" spans="1:18" s="109" customFormat="1">
      <c r="A371" s="103">
        <v>13</v>
      </c>
      <c r="B371" s="104" t="s">
        <v>58</v>
      </c>
      <c r="C371" s="104"/>
      <c r="D371" s="104"/>
      <c r="E371" s="104" t="s">
        <v>71</v>
      </c>
      <c r="F371" s="104"/>
      <c r="G371" s="104" t="s">
        <v>333</v>
      </c>
      <c r="H371" s="110">
        <f>SUM(H361:H370)</f>
        <v>33203</v>
      </c>
      <c r="I371" s="103"/>
      <c r="J371" s="106">
        <f>SUM(J361:J370)</f>
        <v>6401481.9000000004</v>
      </c>
      <c r="K371" s="106">
        <f>SUM(K361:K370)</f>
        <v>16398025.630000001</v>
      </c>
      <c r="L371" s="106">
        <f>SUM(L361:L370)</f>
        <v>58417663.740000002</v>
      </c>
      <c r="M371" s="106">
        <f>SUM(M361:M370)</f>
        <v>28295133.809999999</v>
      </c>
      <c r="N371" s="104">
        <v>9</v>
      </c>
      <c r="O371" s="104">
        <v>9</v>
      </c>
      <c r="P371" s="104">
        <f>N371-O371</f>
        <v>0</v>
      </c>
      <c r="Q371" s="107">
        <f t="shared" si="12"/>
        <v>30122529.930000003</v>
      </c>
      <c r="R371" s="108">
        <f>L371/H371</f>
        <v>1759.4092021805259</v>
      </c>
    </row>
    <row r="372" spans="1:18">
      <c r="A372" s="97">
        <v>1</v>
      </c>
      <c r="B372" s="98" t="s">
        <v>58</v>
      </c>
      <c r="C372" s="98" t="s">
        <v>329</v>
      </c>
      <c r="D372" s="98" t="s">
        <v>143</v>
      </c>
      <c r="E372" s="98" t="s">
        <v>46</v>
      </c>
      <c r="F372" s="98" t="s">
        <v>204</v>
      </c>
      <c r="G372" s="98" t="s">
        <v>334</v>
      </c>
      <c r="H372" s="99"/>
      <c r="I372" s="97"/>
      <c r="J372" s="100"/>
      <c r="K372" s="101"/>
      <c r="L372" s="102"/>
      <c r="M372" s="102"/>
      <c r="N372" s="98"/>
      <c r="O372" s="98"/>
      <c r="P372" s="98"/>
    </row>
    <row r="373" spans="1:18">
      <c r="A373" s="97">
        <v>2</v>
      </c>
      <c r="B373" s="98" t="s">
        <v>58</v>
      </c>
      <c r="C373" s="98" t="s">
        <v>329</v>
      </c>
      <c r="D373" s="98" t="s">
        <v>143</v>
      </c>
      <c r="E373" s="98" t="s">
        <v>46</v>
      </c>
      <c r="F373" s="98" t="s">
        <v>174</v>
      </c>
      <c r="G373" s="98" t="s">
        <v>972</v>
      </c>
      <c r="H373" s="99">
        <v>8169</v>
      </c>
      <c r="I373" s="97">
        <v>5</v>
      </c>
      <c r="J373" s="100">
        <f>อุดรธานี!F176</f>
        <v>715552.54</v>
      </c>
      <c r="K373" s="101">
        <f>อุดรธานี!AQ176</f>
        <v>1033459.6299999999</v>
      </c>
      <c r="L373" s="102">
        <f>อุดรธานี!AR176</f>
        <v>4635565.8199999994</v>
      </c>
      <c r="M373" s="102">
        <f>อุดรธานี!AS176</f>
        <v>3567544.0900000003</v>
      </c>
      <c r="N373" s="98"/>
      <c r="O373" s="98"/>
      <c r="P373" s="98"/>
      <c r="Q373" s="90">
        <f t="shared" si="12"/>
        <v>1068021.7299999991</v>
      </c>
      <c r="R373" s="91">
        <f t="shared" si="13"/>
        <v>567.45817358305783</v>
      </c>
    </row>
    <row r="374" spans="1:18">
      <c r="A374" s="97">
        <v>3</v>
      </c>
      <c r="B374" s="98" t="s">
        <v>58</v>
      </c>
      <c r="C374" s="98" t="s">
        <v>329</v>
      </c>
      <c r="D374" s="98" t="s">
        <v>143</v>
      </c>
      <c r="E374" s="98" t="s">
        <v>46</v>
      </c>
      <c r="F374" s="98" t="s">
        <v>174</v>
      </c>
      <c r="G374" s="98" t="s">
        <v>973</v>
      </c>
      <c r="H374" s="99">
        <v>4100</v>
      </c>
      <c r="I374" s="97">
        <v>3</v>
      </c>
      <c r="J374" s="100">
        <f>อุดรธานี!F177</f>
        <v>525807.43000000005</v>
      </c>
      <c r="K374" s="101">
        <f>อุดรธานี!AQ177</f>
        <v>618101.64</v>
      </c>
      <c r="L374" s="102">
        <f>อุดรธานี!AR177</f>
        <v>6896591.0899999999</v>
      </c>
      <c r="M374" s="102">
        <f>อุดรธานี!AS177</f>
        <v>4373418.72</v>
      </c>
      <c r="N374" s="98"/>
      <c r="O374" s="98"/>
      <c r="P374" s="98"/>
      <c r="Q374" s="90">
        <f t="shared" si="12"/>
        <v>2523172.37</v>
      </c>
      <c r="R374" s="91">
        <f t="shared" si="13"/>
        <v>1682.0953878048781</v>
      </c>
    </row>
    <row r="375" spans="1:18" s="163" customFormat="1">
      <c r="A375" s="158">
        <v>4</v>
      </c>
      <c r="B375" s="159" t="s">
        <v>58</v>
      </c>
      <c r="C375" s="159" t="s">
        <v>329</v>
      </c>
      <c r="D375" s="159" t="s">
        <v>143</v>
      </c>
      <c r="E375" s="159" t="s">
        <v>46</v>
      </c>
      <c r="F375" s="159" t="s">
        <v>174</v>
      </c>
      <c r="G375" s="159" t="s">
        <v>974</v>
      </c>
      <c r="H375" s="160">
        <v>4574</v>
      </c>
      <c r="I375" s="158">
        <v>4</v>
      </c>
      <c r="J375" s="100">
        <f>อุดรธานี!F179</f>
        <v>1261485.58</v>
      </c>
      <c r="K375" s="101">
        <f>อุดรธานี!AQ179</f>
        <v>1232933.2500000002</v>
      </c>
      <c r="L375" s="102">
        <f>อุดรธานี!AR179</f>
        <v>5434796.8199999994</v>
      </c>
      <c r="M375" s="102">
        <f>อุดรธานี!AS179</f>
        <v>5386639.5099999998</v>
      </c>
      <c r="N375" s="159"/>
      <c r="O375" s="159"/>
      <c r="P375" s="159"/>
      <c r="Q375" s="161">
        <f t="shared" si="12"/>
        <v>48157.30999999959</v>
      </c>
      <c r="R375" s="162">
        <f t="shared" si="13"/>
        <v>1188.1934455618714</v>
      </c>
    </row>
    <row r="376" spans="1:18">
      <c r="A376" s="97">
        <v>5</v>
      </c>
      <c r="B376" s="98" t="s">
        <v>58</v>
      </c>
      <c r="C376" s="98" t="s">
        <v>329</v>
      </c>
      <c r="D376" s="98" t="s">
        <v>143</v>
      </c>
      <c r="E376" s="98" t="s">
        <v>46</v>
      </c>
      <c r="F376" s="98" t="s">
        <v>174</v>
      </c>
      <c r="G376" s="98" t="s">
        <v>975</v>
      </c>
      <c r="H376" s="99">
        <v>4976</v>
      </c>
      <c r="I376" s="97">
        <v>4</v>
      </c>
      <c r="J376" s="100">
        <f>อุดรธานี!F180</f>
        <v>544670.78</v>
      </c>
      <c r="K376" s="101">
        <f>อุดรธานี!AQ180</f>
        <v>637933.60999999987</v>
      </c>
      <c r="L376" s="102">
        <f>อุดรธานี!AR180</f>
        <v>4433963.34</v>
      </c>
      <c r="M376" s="102">
        <f>อุดรธานี!AS180</f>
        <v>5015761.1400000006</v>
      </c>
      <c r="N376" s="98"/>
      <c r="O376" s="98"/>
      <c r="P376" s="98"/>
      <c r="Q376" s="90">
        <f t="shared" si="12"/>
        <v>-581797.80000000075</v>
      </c>
      <c r="R376" s="91">
        <f t="shared" si="13"/>
        <v>891.06980305466232</v>
      </c>
    </row>
    <row r="377" spans="1:18">
      <c r="A377" s="111">
        <v>6</v>
      </c>
      <c r="B377" s="98" t="s">
        <v>58</v>
      </c>
      <c r="C377" s="98" t="s">
        <v>329</v>
      </c>
      <c r="D377" s="98" t="s">
        <v>143</v>
      </c>
      <c r="E377" s="98" t="s">
        <v>46</v>
      </c>
      <c r="F377" s="98" t="s">
        <v>174</v>
      </c>
      <c r="G377" s="98" t="s">
        <v>976</v>
      </c>
      <c r="H377" s="99">
        <v>5421</v>
      </c>
      <c r="I377" s="97">
        <v>4</v>
      </c>
      <c r="J377" s="100">
        <f>อุดรธานี!F181</f>
        <v>533415.86</v>
      </c>
      <c r="K377" s="101">
        <f>อุดรธานี!AQ181</f>
        <v>555968.58000000007</v>
      </c>
      <c r="L377" s="102">
        <f>อุดรธานี!AR181</f>
        <v>8785572.75</v>
      </c>
      <c r="M377" s="102">
        <f>อุดรธานี!AS181</f>
        <v>4886282.08</v>
      </c>
      <c r="N377" s="98"/>
      <c r="O377" s="98"/>
      <c r="P377" s="98"/>
      <c r="Q377" s="90">
        <f t="shared" si="12"/>
        <v>3899290.67</v>
      </c>
      <c r="R377" s="91">
        <f t="shared" si="13"/>
        <v>1620.6553680132818</v>
      </c>
    </row>
    <row r="378" spans="1:18">
      <c r="A378" s="111">
        <v>7</v>
      </c>
      <c r="B378" s="98" t="s">
        <v>58</v>
      </c>
      <c r="C378" s="98" t="s">
        <v>329</v>
      </c>
      <c r="D378" s="98" t="s">
        <v>143</v>
      </c>
      <c r="E378" s="98" t="s">
        <v>46</v>
      </c>
      <c r="F378" s="98" t="s">
        <v>174</v>
      </c>
      <c r="G378" s="98" t="s">
        <v>977</v>
      </c>
      <c r="H378" s="99">
        <v>5150</v>
      </c>
      <c r="I378" s="97">
        <v>4</v>
      </c>
      <c r="J378" s="100">
        <f>อุดรธานี!F182</f>
        <v>444977.45</v>
      </c>
      <c r="K378" s="101">
        <f>อุดรธานี!AQ182</f>
        <v>276422.14</v>
      </c>
      <c r="L378" s="102">
        <f>อุดรธานี!AR182</f>
        <v>5476303.1999999993</v>
      </c>
      <c r="M378" s="102">
        <f>อุดรธานี!AS182</f>
        <v>5717325.2800000003</v>
      </c>
      <c r="N378" s="98"/>
      <c r="O378" s="98"/>
      <c r="P378" s="98"/>
      <c r="Q378" s="90">
        <f t="shared" si="12"/>
        <v>-241022.08000000101</v>
      </c>
      <c r="R378" s="91">
        <f t="shared" si="13"/>
        <v>1063.3598446601941</v>
      </c>
    </row>
    <row r="379" spans="1:18">
      <c r="A379" s="111">
        <v>8</v>
      </c>
      <c r="B379" s="98" t="s">
        <v>58</v>
      </c>
      <c r="C379" s="98" t="s">
        <v>329</v>
      </c>
      <c r="D379" s="98" t="s">
        <v>143</v>
      </c>
      <c r="E379" s="98" t="s">
        <v>46</v>
      </c>
      <c r="F379" s="98" t="s">
        <v>174</v>
      </c>
      <c r="G379" s="98" t="s">
        <v>978</v>
      </c>
      <c r="H379" s="99">
        <v>6362</v>
      </c>
      <c r="I379" s="97">
        <v>5</v>
      </c>
      <c r="J379" s="100">
        <f>อุดรธานี!F183</f>
        <v>865191.23</v>
      </c>
      <c r="K379" s="101">
        <f>อุดรธานี!AQ183</f>
        <v>1005659.9600000001</v>
      </c>
      <c r="L379" s="102">
        <f>อุดรธานี!AR183</f>
        <v>5666038.6099999994</v>
      </c>
      <c r="M379" s="102">
        <f>อุดรธานี!AS183</f>
        <v>5459559.7699999996</v>
      </c>
      <c r="N379" s="98"/>
      <c r="O379" s="98"/>
      <c r="P379" s="98"/>
      <c r="Q379" s="90">
        <f t="shared" si="12"/>
        <v>206478.83999999985</v>
      </c>
      <c r="R379" s="91">
        <f t="shared" si="13"/>
        <v>890.60650895944661</v>
      </c>
    </row>
    <row r="380" spans="1:18">
      <c r="A380" s="111">
        <v>9</v>
      </c>
      <c r="B380" s="98" t="s">
        <v>58</v>
      </c>
      <c r="C380" s="98" t="s">
        <v>329</v>
      </c>
      <c r="D380" s="98" t="s">
        <v>143</v>
      </c>
      <c r="E380" s="98" t="s">
        <v>46</v>
      </c>
      <c r="F380" s="98" t="s">
        <v>174</v>
      </c>
      <c r="G380" s="98" t="s">
        <v>979</v>
      </c>
      <c r="H380" s="99">
        <v>8071</v>
      </c>
      <c r="I380" s="97">
        <v>5</v>
      </c>
      <c r="J380" s="100">
        <f>อุดรธานี!F184</f>
        <v>355778.16</v>
      </c>
      <c r="K380" s="101">
        <f>อุดรธานี!AQ184</f>
        <v>497157.92999999993</v>
      </c>
      <c r="L380" s="102">
        <f>อุดรธานี!AR184</f>
        <v>6208907.6699999999</v>
      </c>
      <c r="M380" s="102">
        <f>อุดรธานี!AS184</f>
        <v>5872872.1599999992</v>
      </c>
      <c r="N380" s="98"/>
      <c r="O380" s="98"/>
      <c r="P380" s="98"/>
      <c r="Q380" s="90">
        <f t="shared" si="12"/>
        <v>336035.51000000071</v>
      </c>
      <c r="R380" s="91">
        <f t="shared" si="13"/>
        <v>769.28604509973979</v>
      </c>
    </row>
    <row r="381" spans="1:18">
      <c r="A381" s="111">
        <v>10</v>
      </c>
      <c r="B381" s="98" t="s">
        <v>58</v>
      </c>
      <c r="C381" s="98" t="s">
        <v>329</v>
      </c>
      <c r="D381" s="98" t="s">
        <v>143</v>
      </c>
      <c r="E381" s="98" t="s">
        <v>46</v>
      </c>
      <c r="F381" s="98" t="s">
        <v>174</v>
      </c>
      <c r="G381" s="98" t="s">
        <v>980</v>
      </c>
      <c r="H381" s="99">
        <v>4636</v>
      </c>
      <c r="I381" s="97">
        <v>4</v>
      </c>
      <c r="J381" s="100">
        <f>อุดรธานี!F185</f>
        <v>260514.71</v>
      </c>
      <c r="K381" s="101">
        <f>อุดรธานี!AQ185</f>
        <v>356865.63999999996</v>
      </c>
      <c r="L381" s="102">
        <f>อุดรธานี!AR185</f>
        <v>7201077.4799999995</v>
      </c>
      <c r="M381" s="102">
        <f>อุดรธานี!AS185</f>
        <v>3944717.97</v>
      </c>
      <c r="N381" s="98"/>
      <c r="O381" s="98"/>
      <c r="P381" s="98"/>
      <c r="Q381" s="90">
        <f t="shared" si="12"/>
        <v>3256359.5099999993</v>
      </c>
      <c r="R381" s="91">
        <f t="shared" si="13"/>
        <v>1553.2954012079379</v>
      </c>
    </row>
    <row r="382" spans="1:18">
      <c r="A382" s="111">
        <v>11</v>
      </c>
      <c r="B382" s="98" t="s">
        <v>58</v>
      </c>
      <c r="C382" s="98" t="s">
        <v>329</v>
      </c>
      <c r="D382" s="98" t="s">
        <v>143</v>
      </c>
      <c r="E382" s="98" t="s">
        <v>46</v>
      </c>
      <c r="F382" s="98" t="s">
        <v>174</v>
      </c>
      <c r="G382" s="98" t="s">
        <v>981</v>
      </c>
      <c r="H382" s="99">
        <v>5424</v>
      </c>
      <c r="I382" s="97">
        <v>4</v>
      </c>
      <c r="J382" s="100">
        <f>อุดรธานี!F186</f>
        <v>321667.49</v>
      </c>
      <c r="K382" s="101">
        <f>อุดรธานี!AQ186</f>
        <v>352874</v>
      </c>
      <c r="L382" s="102">
        <f>อุดรธานี!AR186</f>
        <v>6328138.3599999994</v>
      </c>
      <c r="M382" s="102">
        <f>อุดรธานี!AS186</f>
        <v>5251026.5100000007</v>
      </c>
      <c r="N382" s="98"/>
      <c r="O382" s="98"/>
      <c r="P382" s="98"/>
      <c r="Q382" s="90">
        <f t="shared" si="12"/>
        <v>1077111.8499999987</v>
      </c>
      <c r="R382" s="91">
        <f t="shared" si="13"/>
        <v>1166.6921755162241</v>
      </c>
    </row>
    <row r="383" spans="1:18">
      <c r="A383" s="111">
        <v>12</v>
      </c>
      <c r="B383" s="98" t="s">
        <v>58</v>
      </c>
      <c r="C383" s="98" t="s">
        <v>329</v>
      </c>
      <c r="D383" s="98" t="s">
        <v>143</v>
      </c>
      <c r="E383" s="98" t="s">
        <v>46</v>
      </c>
      <c r="F383" s="98" t="s">
        <v>174</v>
      </c>
      <c r="G383" s="98" t="s">
        <v>982</v>
      </c>
      <c r="H383" s="99">
        <v>4683</v>
      </c>
      <c r="I383" s="97">
        <v>4</v>
      </c>
      <c r="J383" s="100">
        <f>อุดรธานี!F187</f>
        <v>381991.27</v>
      </c>
      <c r="K383" s="101">
        <f>อุดรธานี!AQ187</f>
        <v>524582.49</v>
      </c>
      <c r="L383" s="102">
        <f>อุดรธานี!AR187</f>
        <v>5495984.0899999999</v>
      </c>
      <c r="M383" s="102">
        <f>อุดรธานี!AS187</f>
        <v>3957801.9299999997</v>
      </c>
      <c r="N383" s="98"/>
      <c r="O383" s="98"/>
      <c r="P383" s="98"/>
      <c r="Q383" s="90">
        <f t="shared" si="12"/>
        <v>1538182.1600000001</v>
      </c>
      <c r="R383" s="91">
        <f t="shared" si="13"/>
        <v>1173.6032650010677</v>
      </c>
    </row>
    <row r="384" spans="1:18">
      <c r="A384" s="111">
        <v>13</v>
      </c>
      <c r="B384" s="98" t="s">
        <v>58</v>
      </c>
      <c r="C384" s="98" t="s">
        <v>330</v>
      </c>
      <c r="D384" s="98" t="s">
        <v>143</v>
      </c>
      <c r="E384" s="98" t="s">
        <v>46</v>
      </c>
      <c r="F384" s="98" t="s">
        <v>174</v>
      </c>
      <c r="G384" s="100" t="s">
        <v>983</v>
      </c>
      <c r="H384" s="164">
        <v>3471</v>
      </c>
      <c r="I384" s="97">
        <v>3</v>
      </c>
      <c r="J384" s="100">
        <f>อุดรธานี!F188</f>
        <v>131950.17000000001</v>
      </c>
      <c r="K384" s="101">
        <f>อุดรธานี!AQ188</f>
        <v>240153.66000000003</v>
      </c>
      <c r="L384" s="102">
        <f>อุดรธานี!AR188</f>
        <v>6347560.790000001</v>
      </c>
      <c r="M384" s="102">
        <f>อุดรธานี!AS188</f>
        <v>3283907.9099999997</v>
      </c>
      <c r="N384" s="98"/>
      <c r="O384" s="98"/>
      <c r="P384" s="98"/>
      <c r="Q384" s="90">
        <f t="shared" si="12"/>
        <v>3063652.8800000013</v>
      </c>
      <c r="R384" s="91">
        <f t="shared" si="13"/>
        <v>1828.7412244310001</v>
      </c>
    </row>
    <row r="385" spans="1:18">
      <c r="A385" s="111">
        <v>14</v>
      </c>
      <c r="B385" s="98" t="s">
        <v>58</v>
      </c>
      <c r="C385" s="98" t="s">
        <v>329</v>
      </c>
      <c r="D385" s="98" t="s">
        <v>143</v>
      </c>
      <c r="E385" s="98" t="s">
        <v>46</v>
      </c>
      <c r="F385" s="98" t="s">
        <v>174</v>
      </c>
      <c r="G385" s="98" t="s">
        <v>984</v>
      </c>
      <c r="H385" s="99">
        <v>6659</v>
      </c>
      <c r="I385" s="97">
        <v>5</v>
      </c>
      <c r="J385" s="100">
        <f>อุดรธานี!F189</f>
        <v>848299.47</v>
      </c>
      <c r="K385" s="101">
        <f>อุดรธานี!AQ189</f>
        <v>1185417.26</v>
      </c>
      <c r="L385" s="102">
        <f>อุดรธานี!AR189</f>
        <v>6867967.1500000004</v>
      </c>
      <c r="M385" s="102">
        <f>อุดรธานี!AS189</f>
        <v>4603552.3600000003</v>
      </c>
      <c r="N385" s="98"/>
      <c r="O385" s="98"/>
      <c r="P385" s="98"/>
      <c r="Q385" s="90">
        <f t="shared" si="12"/>
        <v>2264414.79</v>
      </c>
      <c r="R385" s="91">
        <f t="shared" si="13"/>
        <v>1031.3811608349602</v>
      </c>
    </row>
    <row r="386" spans="1:18" s="109" customFormat="1">
      <c r="A386" s="165">
        <v>15</v>
      </c>
      <c r="B386" s="104" t="s">
        <v>58</v>
      </c>
      <c r="C386" s="104"/>
      <c r="D386" s="104"/>
      <c r="E386" s="104" t="s">
        <v>71</v>
      </c>
      <c r="F386" s="104"/>
      <c r="G386" s="104" t="s">
        <v>335</v>
      </c>
      <c r="H386" s="110">
        <f>SUM(H372:H385)</f>
        <v>71696</v>
      </c>
      <c r="I386" s="103"/>
      <c r="J386" s="106">
        <f>SUM(J372:J385)</f>
        <v>7191302.1399999997</v>
      </c>
      <c r="K386" s="106">
        <f>SUM(K372:K385)</f>
        <v>8517529.790000001</v>
      </c>
      <c r="L386" s="106">
        <f>SUM(L372:L385)</f>
        <v>79778467.170000002</v>
      </c>
      <c r="M386" s="106">
        <f>SUM(M372:M385)</f>
        <v>61320409.429999992</v>
      </c>
      <c r="N386" s="104">
        <v>13</v>
      </c>
      <c r="O386" s="104">
        <v>13</v>
      </c>
      <c r="P386" s="104">
        <f>N386-O386</f>
        <v>0</v>
      </c>
      <c r="Q386" s="107">
        <f t="shared" si="12"/>
        <v>18458057.74000001</v>
      </c>
      <c r="R386" s="108">
        <f>L386/H386</f>
        <v>1112.732470012274</v>
      </c>
    </row>
    <row r="387" spans="1:18">
      <c r="A387" s="97">
        <v>1</v>
      </c>
      <c r="B387" s="98" t="s">
        <v>58</v>
      </c>
      <c r="C387" s="98" t="s">
        <v>330</v>
      </c>
      <c r="D387" s="98" t="s">
        <v>145</v>
      </c>
      <c r="E387" s="98" t="s">
        <v>47</v>
      </c>
      <c r="F387" s="98" t="s">
        <v>204</v>
      </c>
      <c r="G387" s="98" t="s">
        <v>336</v>
      </c>
      <c r="H387" s="99"/>
      <c r="I387" s="97"/>
      <c r="J387" s="100"/>
      <c r="K387" s="101"/>
      <c r="L387" s="102"/>
      <c r="M387" s="102"/>
      <c r="N387" s="98"/>
      <c r="O387" s="98"/>
      <c r="P387" s="98"/>
    </row>
    <row r="388" spans="1:18">
      <c r="A388" s="97">
        <v>2</v>
      </c>
      <c r="B388" s="98" t="s">
        <v>58</v>
      </c>
      <c r="C388" s="98" t="s">
        <v>330</v>
      </c>
      <c r="D388" s="98" t="s">
        <v>145</v>
      </c>
      <c r="E388" s="98" t="s">
        <v>47</v>
      </c>
      <c r="F388" s="98" t="s">
        <v>174</v>
      </c>
      <c r="G388" s="98" t="s">
        <v>985</v>
      </c>
      <c r="H388" s="99">
        <v>2451</v>
      </c>
      <c r="I388" s="97">
        <v>2</v>
      </c>
      <c r="J388" s="102">
        <f>อุดรธานี!F190</f>
        <v>468045.51</v>
      </c>
      <c r="K388" s="101">
        <f>อุดรธานี!AQ190</f>
        <v>573116.42999999993</v>
      </c>
      <c r="L388" s="102">
        <f>อุดรธานี!AR190</f>
        <v>6287569.5999999996</v>
      </c>
      <c r="M388" s="102">
        <f>อุดรธานี!AS190</f>
        <v>3318431.89</v>
      </c>
      <c r="N388" s="98"/>
      <c r="O388" s="98"/>
      <c r="P388" s="98"/>
      <c r="Q388" s="90">
        <f t="shared" si="12"/>
        <v>2969137.7099999995</v>
      </c>
      <c r="R388" s="91">
        <f t="shared" si="13"/>
        <v>2565.3078743370052</v>
      </c>
    </row>
    <row r="389" spans="1:18">
      <c r="A389" s="97">
        <v>3</v>
      </c>
      <c r="B389" s="98" t="s">
        <v>58</v>
      </c>
      <c r="C389" s="98" t="s">
        <v>330</v>
      </c>
      <c r="D389" s="98" t="s">
        <v>145</v>
      </c>
      <c r="E389" s="98" t="s">
        <v>47</v>
      </c>
      <c r="F389" s="98" t="s">
        <v>174</v>
      </c>
      <c r="G389" s="98" t="s">
        <v>986</v>
      </c>
      <c r="H389" s="99">
        <v>3029</v>
      </c>
      <c r="I389" s="97">
        <v>3</v>
      </c>
      <c r="J389" s="102">
        <f>อุดรธานี!F191</f>
        <v>185658.8</v>
      </c>
      <c r="K389" s="101">
        <f>อุดรธานี!AQ191</f>
        <v>689469.19</v>
      </c>
      <c r="L389" s="102">
        <f>อุดรธานี!AR191</f>
        <v>3420982.96</v>
      </c>
      <c r="M389" s="102">
        <f>อุดรธานี!AS191</f>
        <v>2780734.12</v>
      </c>
      <c r="N389" s="98"/>
      <c r="O389" s="98"/>
      <c r="P389" s="98"/>
      <c r="Q389" s="90">
        <f t="shared" si="12"/>
        <v>640248.83999999985</v>
      </c>
      <c r="R389" s="91">
        <f t="shared" si="13"/>
        <v>1129.4100231099374</v>
      </c>
    </row>
    <row r="390" spans="1:18">
      <c r="A390" s="97">
        <v>4</v>
      </c>
      <c r="B390" s="98" t="s">
        <v>58</v>
      </c>
      <c r="C390" s="98" t="s">
        <v>330</v>
      </c>
      <c r="D390" s="98" t="s">
        <v>145</v>
      </c>
      <c r="E390" s="98" t="s">
        <v>47</v>
      </c>
      <c r="F390" s="98" t="s">
        <v>174</v>
      </c>
      <c r="G390" s="98" t="s">
        <v>987</v>
      </c>
      <c r="H390" s="99">
        <v>5540</v>
      </c>
      <c r="I390" s="97">
        <v>4</v>
      </c>
      <c r="J390" s="102">
        <f>อุดรธานี!F192</f>
        <v>346651</v>
      </c>
      <c r="K390" s="101">
        <f>อุดรธานี!AQ192</f>
        <v>386083.11</v>
      </c>
      <c r="L390" s="102">
        <f>อุดรธานี!AR192</f>
        <v>7053452.0299999993</v>
      </c>
      <c r="M390" s="102">
        <f>อุดรธานี!AS192</f>
        <v>4817156.8</v>
      </c>
      <c r="N390" s="98"/>
      <c r="O390" s="98"/>
      <c r="P390" s="98"/>
      <c r="Q390" s="90">
        <f t="shared" ref="Q390:Q454" si="14">L390-M390</f>
        <v>2236295.2299999995</v>
      </c>
      <c r="R390" s="91">
        <f t="shared" ref="R390:R454" si="15">L390/H390</f>
        <v>1273.18628700361</v>
      </c>
    </row>
    <row r="391" spans="1:18">
      <c r="A391" s="97">
        <v>5</v>
      </c>
      <c r="B391" s="98" t="s">
        <v>58</v>
      </c>
      <c r="C391" s="98" t="s">
        <v>330</v>
      </c>
      <c r="D391" s="98" t="s">
        <v>145</v>
      </c>
      <c r="E391" s="98" t="s">
        <v>47</v>
      </c>
      <c r="F391" s="98" t="s">
        <v>174</v>
      </c>
      <c r="G391" s="98" t="s">
        <v>988</v>
      </c>
      <c r="H391" s="99">
        <v>1842</v>
      </c>
      <c r="I391" s="97">
        <v>2</v>
      </c>
      <c r="J391" s="102">
        <f>อุดรธานี!F193</f>
        <v>369945.43</v>
      </c>
      <c r="K391" s="101">
        <f>อุดรธานี!AQ193</f>
        <v>441564.89</v>
      </c>
      <c r="L391" s="102">
        <f>อุดรธานี!AR193</f>
        <v>4689734.0200000005</v>
      </c>
      <c r="M391" s="102">
        <f>อุดรธานี!AS193</f>
        <v>2239547.2999999998</v>
      </c>
      <c r="N391" s="98"/>
      <c r="O391" s="98"/>
      <c r="P391" s="98"/>
      <c r="Q391" s="90">
        <f t="shared" si="14"/>
        <v>2450186.7200000007</v>
      </c>
      <c r="R391" s="91">
        <f t="shared" si="15"/>
        <v>2546.0010966340938</v>
      </c>
    </row>
    <row r="392" spans="1:18">
      <c r="A392" s="97">
        <v>6</v>
      </c>
      <c r="B392" s="98" t="s">
        <v>58</v>
      </c>
      <c r="C392" s="98" t="s">
        <v>330</v>
      </c>
      <c r="D392" s="98" t="s">
        <v>145</v>
      </c>
      <c r="E392" s="98" t="s">
        <v>47</v>
      </c>
      <c r="F392" s="98" t="s">
        <v>174</v>
      </c>
      <c r="G392" s="98" t="s">
        <v>989</v>
      </c>
      <c r="H392" s="99">
        <v>3303</v>
      </c>
      <c r="I392" s="97">
        <v>3</v>
      </c>
      <c r="J392" s="102">
        <f>อุดรธานี!F194</f>
        <v>801243.09</v>
      </c>
      <c r="K392" s="101">
        <f>อุดรธานี!AQ194</f>
        <v>864201.08999999985</v>
      </c>
      <c r="L392" s="102">
        <f>อุดรธานี!AR194</f>
        <v>4549234.92</v>
      </c>
      <c r="M392" s="102">
        <f>อุดรธานี!AS194</f>
        <v>2199644.0699999998</v>
      </c>
      <c r="N392" s="98"/>
      <c r="O392" s="98"/>
      <c r="P392" s="98"/>
      <c r="Q392" s="90">
        <f t="shared" si="14"/>
        <v>2349590.85</v>
      </c>
      <c r="R392" s="91">
        <f t="shared" si="15"/>
        <v>1377.3039418710264</v>
      </c>
    </row>
    <row r="393" spans="1:18" s="109" customFormat="1">
      <c r="A393" s="103">
        <v>15</v>
      </c>
      <c r="B393" s="104" t="s">
        <v>58</v>
      </c>
      <c r="C393" s="104"/>
      <c r="D393" s="104"/>
      <c r="E393" s="104" t="s">
        <v>71</v>
      </c>
      <c r="F393" s="104"/>
      <c r="G393" s="104" t="s">
        <v>337</v>
      </c>
      <c r="H393" s="110">
        <f>SUM(H387:H392)</f>
        <v>16165</v>
      </c>
      <c r="I393" s="103"/>
      <c r="J393" s="106">
        <f>SUM(J387:J392)</f>
        <v>2171543.83</v>
      </c>
      <c r="K393" s="106">
        <f>SUM(K387:K392)</f>
        <v>2954434.71</v>
      </c>
      <c r="L393" s="106">
        <f>SUM(L387:L392)</f>
        <v>26000973.530000001</v>
      </c>
      <c r="M393" s="106">
        <f>SUM(M387:M392)</f>
        <v>15355514.18</v>
      </c>
      <c r="N393" s="104">
        <v>5</v>
      </c>
      <c r="O393" s="104">
        <v>5</v>
      </c>
      <c r="P393" s="104">
        <f>N393-O393</f>
        <v>0</v>
      </c>
      <c r="Q393" s="107">
        <f t="shared" si="14"/>
        <v>10645459.350000001</v>
      </c>
      <c r="R393" s="108">
        <f>L393/H393</f>
        <v>1608.4734630374267</v>
      </c>
    </row>
    <row r="394" spans="1:18">
      <c r="A394" s="97">
        <v>1</v>
      </c>
      <c r="B394" s="98" t="s">
        <v>58</v>
      </c>
      <c r="C394" s="98" t="s">
        <v>338</v>
      </c>
      <c r="D394" s="98" t="s">
        <v>147</v>
      </c>
      <c r="E394" s="98" t="s">
        <v>48</v>
      </c>
      <c r="F394" s="98" t="s">
        <v>204</v>
      </c>
      <c r="G394" s="98" t="s">
        <v>339</v>
      </c>
      <c r="H394" s="99"/>
      <c r="I394" s="97"/>
      <c r="J394" s="100"/>
      <c r="K394" s="101"/>
      <c r="L394" s="102"/>
      <c r="M394" s="102"/>
      <c r="N394" s="98"/>
      <c r="O394" s="98"/>
      <c r="P394" s="98"/>
    </row>
    <row r="395" spans="1:18">
      <c r="A395" s="97">
        <v>2</v>
      </c>
      <c r="B395" s="98" t="s">
        <v>58</v>
      </c>
      <c r="C395" s="98" t="s">
        <v>338</v>
      </c>
      <c r="D395" s="98" t="s">
        <v>147</v>
      </c>
      <c r="E395" s="98" t="s">
        <v>48</v>
      </c>
      <c r="F395" s="98" t="s">
        <v>174</v>
      </c>
      <c r="G395" s="98" t="s">
        <v>990</v>
      </c>
      <c r="H395" s="99">
        <v>3399</v>
      </c>
      <c r="I395" s="97">
        <v>3</v>
      </c>
      <c r="J395" s="102">
        <f>อุดรธานี!F195</f>
        <v>857654.76</v>
      </c>
      <c r="K395" s="101">
        <f>อุดรธานี!AQ195</f>
        <v>955029.2300000001</v>
      </c>
      <c r="L395" s="102">
        <f>อุดรธานี!AR195</f>
        <v>5296020.3800000008</v>
      </c>
      <c r="M395" s="102">
        <f>อุดรธานี!AS195</f>
        <v>2965798.5300000003</v>
      </c>
      <c r="N395" s="98"/>
      <c r="O395" s="98"/>
      <c r="P395" s="98"/>
      <c r="Q395" s="90">
        <f t="shared" si="14"/>
        <v>2330221.8500000006</v>
      </c>
      <c r="R395" s="91">
        <f t="shared" si="15"/>
        <v>1558.1113209767582</v>
      </c>
    </row>
    <row r="396" spans="1:18">
      <c r="A396" s="97">
        <v>3</v>
      </c>
      <c r="B396" s="98" t="s">
        <v>58</v>
      </c>
      <c r="C396" s="98" t="s">
        <v>338</v>
      </c>
      <c r="D396" s="98" t="s">
        <v>147</v>
      </c>
      <c r="E396" s="98" t="s">
        <v>48</v>
      </c>
      <c r="F396" s="98" t="s">
        <v>174</v>
      </c>
      <c r="G396" s="98" t="s">
        <v>991</v>
      </c>
      <c r="H396" s="99">
        <v>2537</v>
      </c>
      <c r="I396" s="97">
        <v>2</v>
      </c>
      <c r="J396" s="102">
        <f>อุดรธานี!F196</f>
        <v>444239.91</v>
      </c>
      <c r="K396" s="101">
        <f>อุดรธานี!AQ196</f>
        <v>503391.36</v>
      </c>
      <c r="L396" s="102">
        <f>อุดรธานี!AR196</f>
        <v>6136243.5999999996</v>
      </c>
      <c r="M396" s="102">
        <f>อุดรธานี!AS196</f>
        <v>3552840.38</v>
      </c>
      <c r="N396" s="98"/>
      <c r="O396" s="98"/>
      <c r="P396" s="98"/>
      <c r="Q396" s="90">
        <f t="shared" si="14"/>
        <v>2583403.2199999997</v>
      </c>
      <c r="R396" s="91">
        <f t="shared" si="15"/>
        <v>2418.7006700827746</v>
      </c>
    </row>
    <row r="397" spans="1:18">
      <c r="A397" s="97">
        <v>4</v>
      </c>
      <c r="B397" s="98" t="s">
        <v>58</v>
      </c>
      <c r="C397" s="98" t="s">
        <v>338</v>
      </c>
      <c r="D397" s="98" t="s">
        <v>147</v>
      </c>
      <c r="E397" s="98" t="s">
        <v>48</v>
      </c>
      <c r="F397" s="98" t="s">
        <v>174</v>
      </c>
      <c r="G397" s="98" t="s">
        <v>992</v>
      </c>
      <c r="H397" s="99">
        <v>3240</v>
      </c>
      <c r="I397" s="97">
        <v>3</v>
      </c>
      <c r="J397" s="102">
        <f>อุดรธานี!F197</f>
        <v>619454.46</v>
      </c>
      <c r="K397" s="101">
        <f>อุดรธานี!AQ197</f>
        <v>657554.22</v>
      </c>
      <c r="L397" s="102">
        <f>อุดรธานี!AR197</f>
        <v>5006874.9000000004</v>
      </c>
      <c r="M397" s="102">
        <f>อุดรธานี!AS197</f>
        <v>3259271.01</v>
      </c>
      <c r="N397" s="98"/>
      <c r="O397" s="98"/>
      <c r="P397" s="98"/>
      <c r="Q397" s="90">
        <f t="shared" si="14"/>
        <v>1747603.8900000006</v>
      </c>
      <c r="R397" s="91">
        <f t="shared" si="15"/>
        <v>1545.3317592592593</v>
      </c>
    </row>
    <row r="398" spans="1:18">
      <c r="A398" s="97">
        <v>5</v>
      </c>
      <c r="B398" s="98" t="s">
        <v>58</v>
      </c>
      <c r="C398" s="98" t="s">
        <v>338</v>
      </c>
      <c r="D398" s="98" t="s">
        <v>147</v>
      </c>
      <c r="E398" s="98" t="s">
        <v>48</v>
      </c>
      <c r="F398" s="98" t="s">
        <v>174</v>
      </c>
      <c r="G398" s="98" t="s">
        <v>993</v>
      </c>
      <c r="H398" s="99">
        <v>4673</v>
      </c>
      <c r="I398" s="97">
        <v>4</v>
      </c>
      <c r="J398" s="102">
        <f>อุดรธานี!F198</f>
        <v>499940.88</v>
      </c>
      <c r="K398" s="101">
        <f>อุดรธานี!AQ198</f>
        <v>705855.03</v>
      </c>
      <c r="L398" s="102">
        <f>อุดรธานี!AR198</f>
        <v>3541100.45</v>
      </c>
      <c r="M398" s="102">
        <f>อุดรธานี!AS198</f>
        <v>3668422.4899999998</v>
      </c>
      <c r="N398" s="98"/>
      <c r="O398" s="98"/>
      <c r="P398" s="98"/>
      <c r="Q398" s="90">
        <f t="shared" si="14"/>
        <v>-127322.03999999957</v>
      </c>
      <c r="R398" s="91">
        <f t="shared" si="15"/>
        <v>757.77882516584634</v>
      </c>
    </row>
    <row r="399" spans="1:18" s="109" customFormat="1">
      <c r="A399" s="103">
        <v>16</v>
      </c>
      <c r="B399" s="104" t="s">
        <v>58</v>
      </c>
      <c r="C399" s="104"/>
      <c r="D399" s="104"/>
      <c r="E399" s="104" t="s">
        <v>71</v>
      </c>
      <c r="F399" s="104"/>
      <c r="G399" s="104" t="s">
        <v>340</v>
      </c>
      <c r="H399" s="110">
        <f>SUM(H394:H398)</f>
        <v>13849</v>
      </c>
      <c r="I399" s="103"/>
      <c r="J399" s="106">
        <f>SUM(J394:J398)</f>
        <v>2421290.0099999998</v>
      </c>
      <c r="K399" s="106">
        <f>SUM(K394:K398)</f>
        <v>2821829.84</v>
      </c>
      <c r="L399" s="106">
        <f>SUM(L394:L398)</f>
        <v>19980239.330000002</v>
      </c>
      <c r="M399" s="106">
        <f>SUM(M394:M398)</f>
        <v>13446332.41</v>
      </c>
      <c r="N399" s="104">
        <v>4</v>
      </c>
      <c r="O399" s="104">
        <v>4</v>
      </c>
      <c r="P399" s="104">
        <f>N399-O399</f>
        <v>0</v>
      </c>
      <c r="Q399" s="107">
        <f t="shared" si="14"/>
        <v>6533906.9200000018</v>
      </c>
      <c r="R399" s="108">
        <f>L399/H399</f>
        <v>1442.720725684165</v>
      </c>
    </row>
    <row r="400" spans="1:18">
      <c r="A400" s="97">
        <v>1</v>
      </c>
      <c r="B400" s="98" t="s">
        <v>58</v>
      </c>
      <c r="C400" s="98" t="s">
        <v>341</v>
      </c>
      <c r="D400" s="98" t="s">
        <v>149</v>
      </c>
      <c r="E400" s="98" t="s">
        <v>49</v>
      </c>
      <c r="F400" s="98" t="s">
        <v>204</v>
      </c>
      <c r="G400" s="98" t="s">
        <v>342</v>
      </c>
      <c r="H400" s="99"/>
      <c r="I400" s="97"/>
      <c r="J400" s="100"/>
      <c r="K400" s="101"/>
      <c r="L400" s="102"/>
      <c r="M400" s="102"/>
      <c r="N400" s="98"/>
      <c r="O400" s="98"/>
      <c r="P400" s="98"/>
    </row>
    <row r="401" spans="1:18">
      <c r="A401" s="97">
        <v>2</v>
      </c>
      <c r="B401" s="98" t="s">
        <v>58</v>
      </c>
      <c r="C401" s="98" t="s">
        <v>341</v>
      </c>
      <c r="D401" s="98" t="s">
        <v>149</v>
      </c>
      <c r="E401" s="98" t="s">
        <v>49</v>
      </c>
      <c r="F401" s="98" t="s">
        <v>174</v>
      </c>
      <c r="G401" s="98" t="s">
        <v>994</v>
      </c>
      <c r="H401" s="99">
        <v>3205</v>
      </c>
      <c r="I401" s="97">
        <v>3</v>
      </c>
      <c r="J401" s="102">
        <f>อุดรธานี!F199</f>
        <v>340285.9</v>
      </c>
      <c r="K401" s="101">
        <f>อุดรธานี!AQ199</f>
        <v>186171</v>
      </c>
      <c r="L401" s="102">
        <f>อุดรธานี!AR199</f>
        <v>6701936.8300000001</v>
      </c>
      <c r="M401" s="102">
        <f>อุดรธานี!AS199</f>
        <v>3910542.1900000004</v>
      </c>
      <c r="N401" s="98"/>
      <c r="O401" s="98"/>
      <c r="P401" s="98"/>
      <c r="Q401" s="90">
        <f t="shared" si="14"/>
        <v>2791394.6399999997</v>
      </c>
      <c r="R401" s="91">
        <f t="shared" si="15"/>
        <v>2091.0879344773789</v>
      </c>
    </row>
    <row r="402" spans="1:18">
      <c r="A402" s="97">
        <v>3</v>
      </c>
      <c r="B402" s="98" t="s">
        <v>58</v>
      </c>
      <c r="C402" s="98" t="s">
        <v>341</v>
      </c>
      <c r="D402" s="98" t="s">
        <v>149</v>
      </c>
      <c r="E402" s="98" t="s">
        <v>49</v>
      </c>
      <c r="F402" s="98" t="s">
        <v>174</v>
      </c>
      <c r="G402" s="98" t="s">
        <v>995</v>
      </c>
      <c r="H402" s="99">
        <v>2571</v>
      </c>
      <c r="I402" s="97">
        <v>2</v>
      </c>
      <c r="J402" s="102">
        <f>อุดรธานี!F200</f>
        <v>372505.5</v>
      </c>
      <c r="K402" s="101">
        <f>อุดรธานี!AQ200</f>
        <v>501256.39</v>
      </c>
      <c r="L402" s="102">
        <f>อุดรธานี!AR200</f>
        <v>2479495.4300000002</v>
      </c>
      <c r="M402" s="102">
        <f>อุดรธานี!AS200</f>
        <v>1972260.07</v>
      </c>
      <c r="N402" s="98"/>
      <c r="O402" s="98"/>
      <c r="P402" s="98"/>
      <c r="Q402" s="90">
        <f t="shared" si="14"/>
        <v>507235.3600000001</v>
      </c>
      <c r="R402" s="91">
        <f t="shared" si="15"/>
        <v>964.40895760404521</v>
      </c>
    </row>
    <row r="403" spans="1:18">
      <c r="A403" s="97">
        <v>4</v>
      </c>
      <c r="B403" s="98" t="s">
        <v>58</v>
      </c>
      <c r="C403" s="98" t="s">
        <v>341</v>
      </c>
      <c r="D403" s="98" t="s">
        <v>149</v>
      </c>
      <c r="E403" s="98" t="s">
        <v>49</v>
      </c>
      <c r="F403" s="98" t="s">
        <v>174</v>
      </c>
      <c r="G403" s="98" t="s">
        <v>996</v>
      </c>
      <c r="H403" s="99">
        <v>3142</v>
      </c>
      <c r="I403" s="97">
        <v>3</v>
      </c>
      <c r="J403" s="102">
        <f>อุดรธานี!F201</f>
        <v>425353.65</v>
      </c>
      <c r="K403" s="101">
        <f>อุดรธานี!AQ201</f>
        <v>369567.85000000003</v>
      </c>
      <c r="L403" s="102">
        <f>อุดรธานี!AR201</f>
        <v>4218007.6100000003</v>
      </c>
      <c r="M403" s="102">
        <f>อุดรธานี!AS201</f>
        <v>2928334.54</v>
      </c>
      <c r="N403" s="98"/>
      <c r="O403" s="98"/>
      <c r="P403" s="98"/>
      <c r="Q403" s="90">
        <f t="shared" si="14"/>
        <v>1289673.0700000003</v>
      </c>
      <c r="R403" s="91">
        <f t="shared" si="15"/>
        <v>1342.4594557606622</v>
      </c>
    </row>
    <row r="404" spans="1:18">
      <c r="A404" s="97">
        <v>5</v>
      </c>
      <c r="B404" s="98" t="s">
        <v>58</v>
      </c>
      <c r="C404" s="98" t="s">
        <v>341</v>
      </c>
      <c r="D404" s="98" t="s">
        <v>149</v>
      </c>
      <c r="E404" s="98" t="s">
        <v>49</v>
      </c>
      <c r="F404" s="98" t="s">
        <v>174</v>
      </c>
      <c r="G404" s="98" t="s">
        <v>997</v>
      </c>
      <c r="H404" s="99">
        <v>1449</v>
      </c>
      <c r="I404" s="97">
        <v>1</v>
      </c>
      <c r="J404" s="102">
        <f>อุดรธานี!F202</f>
        <v>116491.73</v>
      </c>
      <c r="K404" s="101">
        <f>อุดรธานี!AQ202</f>
        <v>146466.84</v>
      </c>
      <c r="L404" s="102">
        <f>อุดรธานี!AR202</f>
        <v>3782231.5300000003</v>
      </c>
      <c r="M404" s="102">
        <f>อุดรธานี!AS202</f>
        <v>1498828.6</v>
      </c>
      <c r="N404" s="98"/>
      <c r="O404" s="98"/>
      <c r="P404" s="98"/>
      <c r="Q404" s="90">
        <f t="shared" si="14"/>
        <v>2283402.9300000002</v>
      </c>
      <c r="R404" s="91">
        <f t="shared" si="15"/>
        <v>2610.2357004830919</v>
      </c>
    </row>
    <row r="405" spans="1:18">
      <c r="A405" s="97">
        <v>6</v>
      </c>
      <c r="B405" s="98" t="s">
        <v>58</v>
      </c>
      <c r="C405" s="98" t="s">
        <v>341</v>
      </c>
      <c r="D405" s="98" t="s">
        <v>149</v>
      </c>
      <c r="E405" s="98" t="s">
        <v>49</v>
      </c>
      <c r="F405" s="98" t="s">
        <v>174</v>
      </c>
      <c r="G405" s="98" t="s">
        <v>998</v>
      </c>
      <c r="H405" s="99">
        <v>1947</v>
      </c>
      <c r="I405" s="97">
        <v>2</v>
      </c>
      <c r="J405" s="102">
        <f>อุดรธานี!F203</f>
        <v>529437.68000000005</v>
      </c>
      <c r="K405" s="101">
        <f>อุดรธานี!AQ203</f>
        <v>337208.89000000007</v>
      </c>
      <c r="L405" s="102">
        <f>อุดรธานี!AR203</f>
        <v>3958966.46</v>
      </c>
      <c r="M405" s="102">
        <f>อุดรธานี!AS203</f>
        <v>2918634.6900000004</v>
      </c>
      <c r="N405" s="98"/>
      <c r="O405" s="98"/>
      <c r="P405" s="98"/>
      <c r="Q405" s="90">
        <f t="shared" si="14"/>
        <v>1040331.7699999996</v>
      </c>
      <c r="R405" s="91">
        <f t="shared" si="15"/>
        <v>2033.3674678993323</v>
      </c>
    </row>
    <row r="406" spans="1:18">
      <c r="A406" s="97">
        <v>7</v>
      </c>
      <c r="B406" s="98" t="s">
        <v>58</v>
      </c>
      <c r="C406" s="98" t="s">
        <v>341</v>
      </c>
      <c r="D406" s="98" t="s">
        <v>149</v>
      </c>
      <c r="E406" s="98" t="s">
        <v>49</v>
      </c>
      <c r="F406" s="98" t="s">
        <v>174</v>
      </c>
      <c r="G406" s="98" t="s">
        <v>999</v>
      </c>
      <c r="H406" s="99">
        <v>1027</v>
      </c>
      <c r="I406" s="97">
        <v>1</v>
      </c>
      <c r="J406" s="102">
        <f>อุดรธานี!F204</f>
        <v>411510.78</v>
      </c>
      <c r="K406" s="101">
        <f>อุดรธานี!AQ204</f>
        <v>414747.28</v>
      </c>
      <c r="L406" s="102">
        <f>อุดรธานี!AR204</f>
        <v>4290896.78</v>
      </c>
      <c r="M406" s="102">
        <f>อุดรธานี!AS204</f>
        <v>2034177.75</v>
      </c>
      <c r="N406" s="98"/>
      <c r="O406" s="98"/>
      <c r="P406" s="98"/>
      <c r="Q406" s="90">
        <f t="shared" si="14"/>
        <v>2256719.0300000003</v>
      </c>
      <c r="R406" s="91">
        <f t="shared" si="15"/>
        <v>4178.0883933787736</v>
      </c>
    </row>
    <row r="407" spans="1:18">
      <c r="A407" s="97">
        <v>8</v>
      </c>
      <c r="B407" s="98" t="s">
        <v>58</v>
      </c>
      <c r="C407" s="98" t="s">
        <v>341</v>
      </c>
      <c r="D407" s="98" t="s">
        <v>149</v>
      </c>
      <c r="E407" s="98" t="s">
        <v>49</v>
      </c>
      <c r="F407" s="98" t="s">
        <v>174</v>
      </c>
      <c r="G407" s="98" t="s">
        <v>1000</v>
      </c>
      <c r="H407" s="99">
        <v>3432</v>
      </c>
      <c r="I407" s="97">
        <v>3</v>
      </c>
      <c r="J407" s="102">
        <f>อุดรธานี!F205</f>
        <v>819406.41</v>
      </c>
      <c r="K407" s="101">
        <f>อุดรธานี!AQ205</f>
        <v>871225.45000000007</v>
      </c>
      <c r="L407" s="102">
        <f>อุดรธานี!AR205</f>
        <v>6298649.21</v>
      </c>
      <c r="M407" s="102">
        <f>อุดรธานี!AS205</f>
        <v>2409346.2000000002</v>
      </c>
      <c r="N407" s="98"/>
      <c r="O407" s="98"/>
      <c r="P407" s="98"/>
      <c r="Q407" s="90">
        <f t="shared" si="14"/>
        <v>3889303.01</v>
      </c>
      <c r="R407" s="91">
        <f t="shared" si="15"/>
        <v>1835.2707488344988</v>
      </c>
    </row>
    <row r="408" spans="1:18">
      <c r="A408" s="97">
        <v>9</v>
      </c>
      <c r="B408" s="98" t="s">
        <v>58</v>
      </c>
      <c r="C408" s="98" t="s">
        <v>341</v>
      </c>
      <c r="D408" s="98" t="s">
        <v>149</v>
      </c>
      <c r="E408" s="98" t="s">
        <v>49</v>
      </c>
      <c r="F408" s="98" t="s">
        <v>174</v>
      </c>
      <c r="G408" s="98" t="s">
        <v>1001</v>
      </c>
      <c r="H408" s="99">
        <v>2689</v>
      </c>
      <c r="I408" s="97">
        <v>2</v>
      </c>
      <c r="J408" s="102">
        <f>อุดรธานี!F206</f>
        <v>637403.80000000005</v>
      </c>
      <c r="K408" s="101">
        <f>อุดรธานี!AQ206</f>
        <v>793528.25</v>
      </c>
      <c r="L408" s="102">
        <f>อุดรธานี!AR206</f>
        <v>5439784.9100000001</v>
      </c>
      <c r="M408" s="102">
        <f>อุดรธานี!AS206</f>
        <v>2697993.51</v>
      </c>
      <c r="N408" s="98"/>
      <c r="O408" s="98"/>
      <c r="P408" s="98"/>
      <c r="Q408" s="90">
        <f t="shared" si="14"/>
        <v>2741791.4000000004</v>
      </c>
      <c r="R408" s="91">
        <f t="shared" si="15"/>
        <v>2022.9769096318335</v>
      </c>
    </row>
    <row r="409" spans="1:18" s="170" customFormat="1">
      <c r="A409" s="166">
        <v>10</v>
      </c>
      <c r="B409" s="167" t="s">
        <v>58</v>
      </c>
      <c r="C409" s="167" t="s">
        <v>341</v>
      </c>
      <c r="D409" s="167" t="s">
        <v>149</v>
      </c>
      <c r="E409" s="167" t="s">
        <v>49</v>
      </c>
      <c r="F409" s="167" t="s">
        <v>174</v>
      </c>
      <c r="G409" s="167" t="s">
        <v>1002</v>
      </c>
      <c r="H409" s="168">
        <v>1018</v>
      </c>
      <c r="I409" s="166">
        <v>1</v>
      </c>
      <c r="J409" s="102">
        <f>อุดรธานี!F207</f>
        <v>173085.73</v>
      </c>
      <c r="K409" s="101">
        <f>อุดรธานี!AQ207</f>
        <v>382899.17</v>
      </c>
      <c r="L409" s="102">
        <f>อุดรธานี!AR207</f>
        <v>1450200.81</v>
      </c>
      <c r="M409" s="102">
        <f>อุดรธานี!AS207</f>
        <v>557138.74</v>
      </c>
      <c r="N409" s="167"/>
      <c r="O409" s="167"/>
      <c r="P409" s="167"/>
      <c r="Q409" s="169">
        <f t="shared" si="14"/>
        <v>893062.07000000007</v>
      </c>
      <c r="R409" s="169">
        <f t="shared" si="15"/>
        <v>1424.5587524557957</v>
      </c>
    </row>
    <row r="410" spans="1:18" s="109" customFormat="1">
      <c r="A410" s="103">
        <v>17</v>
      </c>
      <c r="B410" s="104" t="s">
        <v>58</v>
      </c>
      <c r="C410" s="104"/>
      <c r="D410" s="104"/>
      <c r="E410" s="104" t="s">
        <v>71</v>
      </c>
      <c r="F410" s="104"/>
      <c r="G410" s="104" t="s">
        <v>343</v>
      </c>
      <c r="H410" s="110">
        <f>SUM(H400:H409)</f>
        <v>20480</v>
      </c>
      <c r="I410" s="103"/>
      <c r="J410" s="106">
        <f>SUM(J400:J409)</f>
        <v>3825481.18</v>
      </c>
      <c r="K410" s="106">
        <f>SUM(K400:K409)</f>
        <v>4003071.12</v>
      </c>
      <c r="L410" s="106">
        <f>SUM(L400:L409)</f>
        <v>38620169.570000008</v>
      </c>
      <c r="M410" s="106">
        <f>SUM(M400:M409)</f>
        <v>20927256.289999995</v>
      </c>
      <c r="N410" s="104">
        <v>9</v>
      </c>
      <c r="O410" s="104">
        <v>9</v>
      </c>
      <c r="P410" s="104">
        <v>0</v>
      </c>
      <c r="Q410" s="107">
        <f t="shared" si="14"/>
        <v>17692913.280000012</v>
      </c>
      <c r="R410" s="108">
        <f>L410/H410</f>
        <v>1885.7504672851567</v>
      </c>
    </row>
    <row r="411" spans="1:18">
      <c r="A411" s="97">
        <v>1</v>
      </c>
      <c r="B411" s="98" t="s">
        <v>58</v>
      </c>
      <c r="C411" s="98" t="s">
        <v>35</v>
      </c>
      <c r="D411" s="98" t="s">
        <v>151</v>
      </c>
      <c r="E411" s="98" t="s">
        <v>36</v>
      </c>
      <c r="F411" s="98" t="s">
        <v>204</v>
      </c>
      <c r="G411" s="98" t="s">
        <v>344</v>
      </c>
      <c r="H411" s="99"/>
      <c r="I411" s="97"/>
      <c r="J411" s="100"/>
      <c r="K411" s="101"/>
      <c r="L411" s="102"/>
      <c r="M411" s="102"/>
      <c r="N411" s="98"/>
      <c r="O411" s="98"/>
      <c r="P411" s="98"/>
    </row>
    <row r="412" spans="1:18">
      <c r="A412" s="97">
        <v>2</v>
      </c>
      <c r="B412" s="98" t="s">
        <v>58</v>
      </c>
      <c r="C412" s="98" t="s">
        <v>35</v>
      </c>
      <c r="D412" s="98" t="s">
        <v>151</v>
      </c>
      <c r="E412" s="98" t="s">
        <v>36</v>
      </c>
      <c r="F412" s="98" t="s">
        <v>174</v>
      </c>
      <c r="G412" s="98" t="s">
        <v>1003</v>
      </c>
      <c r="H412" s="99">
        <v>3383</v>
      </c>
      <c r="I412" s="97">
        <v>3</v>
      </c>
      <c r="J412" s="102">
        <f>อุดรธานี!F208</f>
        <v>241997.75</v>
      </c>
      <c r="K412" s="101">
        <f>อุดรธานี!AQ208</f>
        <v>333813.58</v>
      </c>
      <c r="L412" s="102">
        <f>อุดรธานี!AR208</f>
        <v>4336676.1899999995</v>
      </c>
      <c r="M412" s="102">
        <f>อุดรธานี!AS208</f>
        <v>4454680</v>
      </c>
      <c r="N412" s="98"/>
      <c r="O412" s="98"/>
      <c r="P412" s="98"/>
      <c r="Q412" s="90">
        <f t="shared" si="14"/>
        <v>-118003.81000000052</v>
      </c>
      <c r="R412" s="91">
        <f t="shared" si="15"/>
        <v>1281.9025096068576</v>
      </c>
    </row>
    <row r="413" spans="1:18">
      <c r="A413" s="97">
        <v>3</v>
      </c>
      <c r="B413" s="98" t="s">
        <v>58</v>
      </c>
      <c r="C413" s="98" t="s">
        <v>35</v>
      </c>
      <c r="D413" s="98" t="s">
        <v>151</v>
      </c>
      <c r="E413" s="98" t="s">
        <v>36</v>
      </c>
      <c r="F413" s="98" t="s">
        <v>174</v>
      </c>
      <c r="G413" s="98" t="s">
        <v>1004</v>
      </c>
      <c r="H413" s="99">
        <v>2911</v>
      </c>
      <c r="I413" s="97">
        <v>2</v>
      </c>
      <c r="J413" s="102">
        <f>อุดรธานี!F209</f>
        <v>107270.05</v>
      </c>
      <c r="K413" s="101">
        <f>อุดรธานี!AQ209</f>
        <v>82283.489999999991</v>
      </c>
      <c r="L413" s="102">
        <f>อุดรธานี!AR209</f>
        <v>3976338.77</v>
      </c>
      <c r="M413" s="102">
        <f>อุดรธานี!AS209</f>
        <v>2397597.0399999996</v>
      </c>
      <c r="N413" s="98"/>
      <c r="O413" s="98"/>
      <c r="P413" s="98"/>
      <c r="Q413" s="90">
        <f t="shared" si="14"/>
        <v>1578741.7300000004</v>
      </c>
      <c r="R413" s="91">
        <f t="shared" si="15"/>
        <v>1365.9700343524562</v>
      </c>
    </row>
    <row r="414" spans="1:18">
      <c r="A414" s="97">
        <v>4</v>
      </c>
      <c r="B414" s="98" t="s">
        <v>58</v>
      </c>
      <c r="C414" s="98" t="s">
        <v>35</v>
      </c>
      <c r="D414" s="98" t="s">
        <v>151</v>
      </c>
      <c r="E414" s="98" t="s">
        <v>36</v>
      </c>
      <c r="F414" s="98" t="s">
        <v>174</v>
      </c>
      <c r="G414" s="98" t="s">
        <v>1005</v>
      </c>
      <c r="H414" s="99">
        <v>5486</v>
      </c>
      <c r="I414" s="97">
        <v>4</v>
      </c>
      <c r="J414" s="102">
        <f>อุดรธานี!F210</f>
        <v>1076658.3700000001</v>
      </c>
      <c r="K414" s="101">
        <f>อุดรธานี!AQ210</f>
        <v>1230435.1700000002</v>
      </c>
      <c r="L414" s="102">
        <f>อุดรธานี!AR210</f>
        <v>8196314.0499999998</v>
      </c>
      <c r="M414" s="102">
        <f>อุดรธานี!AS210</f>
        <v>5709964.1900000004</v>
      </c>
      <c r="N414" s="98"/>
      <c r="O414" s="98"/>
      <c r="P414" s="98"/>
      <c r="Q414" s="90">
        <f t="shared" si="14"/>
        <v>2486349.8599999994</v>
      </c>
      <c r="R414" s="91">
        <f t="shared" si="15"/>
        <v>1494.0419340138535</v>
      </c>
    </row>
    <row r="415" spans="1:18">
      <c r="A415" s="97">
        <v>5</v>
      </c>
      <c r="B415" s="98" t="s">
        <v>58</v>
      </c>
      <c r="C415" s="98" t="s">
        <v>35</v>
      </c>
      <c r="D415" s="98" t="s">
        <v>151</v>
      </c>
      <c r="E415" s="98" t="s">
        <v>36</v>
      </c>
      <c r="F415" s="98" t="s">
        <v>174</v>
      </c>
      <c r="G415" s="98" t="s">
        <v>1006</v>
      </c>
      <c r="H415" s="99">
        <v>3301</v>
      </c>
      <c r="I415" s="97">
        <v>3</v>
      </c>
      <c r="J415" s="102">
        <f>อุดรธานี!F211</f>
        <v>51112.480000000003</v>
      </c>
      <c r="K415" s="101">
        <f>อุดรธานี!AQ211</f>
        <v>109022.28</v>
      </c>
      <c r="L415" s="102">
        <f>อุดรธานี!AR211</f>
        <v>6387831.6099999994</v>
      </c>
      <c r="M415" s="102">
        <f>อุดรธานี!AS211</f>
        <v>3828763.12</v>
      </c>
      <c r="N415" s="98"/>
      <c r="O415" s="98"/>
      <c r="P415" s="98"/>
      <c r="Q415" s="90">
        <f>L415-M415</f>
        <v>2559068.4899999993</v>
      </c>
      <c r="R415" s="91">
        <f t="shared" si="15"/>
        <v>1935.1201484398666</v>
      </c>
    </row>
    <row r="416" spans="1:18" s="109" customFormat="1">
      <c r="A416" s="103">
        <v>18</v>
      </c>
      <c r="B416" s="104" t="s">
        <v>58</v>
      </c>
      <c r="C416" s="104"/>
      <c r="D416" s="104"/>
      <c r="E416" s="104" t="s">
        <v>71</v>
      </c>
      <c r="F416" s="104"/>
      <c r="G416" s="104" t="s">
        <v>345</v>
      </c>
      <c r="H416" s="110">
        <f>SUM(H411:H415)</f>
        <v>15081</v>
      </c>
      <c r="I416" s="103"/>
      <c r="J416" s="106">
        <f>SUM(J411:J415)</f>
        <v>1477038.6500000001</v>
      </c>
      <c r="K416" s="106">
        <f>SUM(K411:K415)</f>
        <v>1755554.5200000003</v>
      </c>
      <c r="L416" s="106">
        <f>SUM(L411:L415)</f>
        <v>22897160.619999997</v>
      </c>
      <c r="M416" s="106">
        <f>SUM(M411:M415)</f>
        <v>16391004.350000001</v>
      </c>
      <c r="N416" s="104">
        <v>4</v>
      </c>
      <c r="O416" s="104">
        <v>4</v>
      </c>
      <c r="P416" s="104">
        <f>N416-O416</f>
        <v>0</v>
      </c>
      <c r="Q416" s="107">
        <f t="shared" si="14"/>
        <v>6506156.2699999958</v>
      </c>
      <c r="R416" s="108">
        <f>L416/H416</f>
        <v>1518.2786698494792</v>
      </c>
    </row>
    <row r="417" spans="1:18">
      <c r="A417" s="97">
        <v>1</v>
      </c>
      <c r="B417" s="98" t="s">
        <v>58</v>
      </c>
      <c r="C417" s="98" t="s">
        <v>27</v>
      </c>
      <c r="D417" s="98" t="s">
        <v>93</v>
      </c>
      <c r="E417" s="98" t="s">
        <v>346</v>
      </c>
      <c r="F417" s="98" t="s">
        <v>204</v>
      </c>
      <c r="G417" s="98" t="s">
        <v>347</v>
      </c>
      <c r="H417" s="99"/>
      <c r="I417" s="97"/>
      <c r="J417" s="100"/>
      <c r="K417" s="101"/>
      <c r="L417" s="102"/>
      <c r="M417" s="102"/>
      <c r="N417" s="98"/>
      <c r="O417" s="98"/>
      <c r="P417" s="98"/>
    </row>
    <row r="418" spans="1:18">
      <c r="A418" s="97">
        <v>2</v>
      </c>
      <c r="B418" s="98" t="s">
        <v>58</v>
      </c>
      <c r="C418" s="98" t="s">
        <v>27</v>
      </c>
      <c r="D418" s="98" t="s">
        <v>93</v>
      </c>
      <c r="E418" s="98" t="s">
        <v>346</v>
      </c>
      <c r="F418" s="98" t="s">
        <v>174</v>
      </c>
      <c r="G418" s="98" t="s">
        <v>862</v>
      </c>
      <c r="H418" s="99">
        <v>3601</v>
      </c>
      <c r="I418" s="97">
        <v>3</v>
      </c>
      <c r="J418" s="100">
        <f>อุดรธานี!F66</f>
        <v>2009996.62</v>
      </c>
      <c r="K418" s="101">
        <f>อุดรธานี!AQ66</f>
        <v>2061444.61</v>
      </c>
      <c r="L418" s="102">
        <f>อุดรธานี!AR66</f>
        <v>6672936.4100000001</v>
      </c>
      <c r="M418" s="102">
        <f>อุดรธานี!AS66</f>
        <v>3664138.05</v>
      </c>
      <c r="N418" s="98"/>
      <c r="O418" s="98"/>
      <c r="P418" s="98"/>
      <c r="Q418" s="107">
        <f>L418-M418</f>
        <v>3008798.3600000003</v>
      </c>
      <c r="R418" s="108">
        <f>L418/H418</f>
        <v>1853.0787031380173</v>
      </c>
    </row>
    <row r="419" spans="1:18" s="109" customFormat="1">
      <c r="A419" s="103">
        <v>19</v>
      </c>
      <c r="B419" s="104" t="s">
        <v>58</v>
      </c>
      <c r="C419" s="104"/>
      <c r="D419" s="104"/>
      <c r="E419" s="104" t="s">
        <v>71</v>
      </c>
      <c r="F419" s="104"/>
      <c r="G419" s="104" t="s">
        <v>348</v>
      </c>
      <c r="H419" s="110">
        <f>SUM(H417:H418)</f>
        <v>3601</v>
      </c>
      <c r="I419" s="103"/>
      <c r="J419" s="106">
        <f>SUM(J417:J418)</f>
        <v>2009996.62</v>
      </c>
      <c r="K419" s="106">
        <f>SUM(K417:K418)</f>
        <v>2061444.61</v>
      </c>
      <c r="L419" s="106">
        <f>SUM(L417:L418)</f>
        <v>6672936.4100000001</v>
      </c>
      <c r="M419" s="106">
        <f>SUM(M417:M418)</f>
        <v>3664138.05</v>
      </c>
      <c r="N419" s="104">
        <v>1</v>
      </c>
      <c r="O419" s="104">
        <v>1</v>
      </c>
      <c r="P419" s="104">
        <f>N419-O419</f>
        <v>0</v>
      </c>
      <c r="Q419" s="107"/>
      <c r="R419" s="108"/>
    </row>
    <row r="420" spans="1:18">
      <c r="A420" s="97">
        <v>1</v>
      </c>
      <c r="B420" s="98" t="s">
        <v>58</v>
      </c>
      <c r="C420" s="98" t="s">
        <v>349</v>
      </c>
      <c r="D420" s="98" t="s">
        <v>153</v>
      </c>
      <c r="E420" s="98" t="s">
        <v>50</v>
      </c>
      <c r="F420" s="98" t="s">
        <v>204</v>
      </c>
      <c r="G420" s="98" t="s">
        <v>350</v>
      </c>
      <c r="H420" s="99"/>
      <c r="I420" s="97"/>
      <c r="J420" s="100"/>
      <c r="K420" s="101"/>
      <c r="L420" s="102"/>
      <c r="M420" s="102"/>
      <c r="N420" s="98"/>
      <c r="O420" s="98"/>
      <c r="P420" s="98"/>
    </row>
    <row r="421" spans="1:18">
      <c r="A421" s="97">
        <v>2</v>
      </c>
      <c r="B421" s="98" t="s">
        <v>58</v>
      </c>
      <c r="C421" s="98" t="s">
        <v>349</v>
      </c>
      <c r="D421" s="98" t="s">
        <v>153</v>
      </c>
      <c r="E421" s="98" t="s">
        <v>50</v>
      </c>
      <c r="F421" s="98" t="s">
        <v>174</v>
      </c>
      <c r="G421" s="98" t="s">
        <v>1007</v>
      </c>
      <c r="H421" s="99">
        <v>3953</v>
      </c>
      <c r="I421" s="97">
        <v>3</v>
      </c>
      <c r="J421" s="102">
        <f>อุดรธานี!F212</f>
        <v>1086739.25</v>
      </c>
      <c r="K421" s="101">
        <f>อุดรธานี!AQ212</f>
        <v>1852309.5899999999</v>
      </c>
      <c r="L421" s="102">
        <f>อุดรธานี!AR212</f>
        <v>6253511.6900000004</v>
      </c>
      <c r="M421" s="102">
        <f>อุดรธานี!AS212</f>
        <v>2701752.02</v>
      </c>
      <c r="N421" s="98"/>
      <c r="O421" s="98"/>
      <c r="P421" s="98"/>
      <c r="Q421" s="90">
        <f t="shared" si="14"/>
        <v>3551759.6700000004</v>
      </c>
      <c r="R421" s="91">
        <f t="shared" si="15"/>
        <v>1581.9660232734634</v>
      </c>
    </row>
    <row r="422" spans="1:18">
      <c r="A422" s="97">
        <v>3</v>
      </c>
      <c r="B422" s="98" t="s">
        <v>58</v>
      </c>
      <c r="C422" s="98" t="s">
        <v>349</v>
      </c>
      <c r="D422" s="98" t="s">
        <v>153</v>
      </c>
      <c r="E422" s="98" t="s">
        <v>50</v>
      </c>
      <c r="F422" s="98" t="s">
        <v>174</v>
      </c>
      <c r="G422" s="98" t="s">
        <v>1008</v>
      </c>
      <c r="H422" s="99">
        <v>3395</v>
      </c>
      <c r="I422" s="97">
        <v>3</v>
      </c>
      <c r="J422" s="102">
        <f>อุดรธานี!F213</f>
        <v>686996.65</v>
      </c>
      <c r="K422" s="101">
        <f>อุดรธานี!AQ213</f>
        <v>604593.75</v>
      </c>
      <c r="L422" s="102">
        <f>อุดรธานี!AR213</f>
        <v>3192463.67</v>
      </c>
      <c r="M422" s="102">
        <f>อุดรธานี!AS213</f>
        <v>2445907.27</v>
      </c>
      <c r="N422" s="98"/>
      <c r="O422" s="98"/>
      <c r="P422" s="98"/>
      <c r="Q422" s="90">
        <f t="shared" si="14"/>
        <v>746556.39999999991</v>
      </c>
      <c r="R422" s="91">
        <f t="shared" si="15"/>
        <v>940.34275994108987</v>
      </c>
    </row>
    <row r="423" spans="1:18">
      <c r="A423" s="97">
        <v>4</v>
      </c>
      <c r="B423" s="98" t="s">
        <v>58</v>
      </c>
      <c r="C423" s="98" t="s">
        <v>349</v>
      </c>
      <c r="D423" s="98" t="s">
        <v>153</v>
      </c>
      <c r="E423" s="98" t="s">
        <v>50</v>
      </c>
      <c r="F423" s="98" t="s">
        <v>174</v>
      </c>
      <c r="G423" s="98" t="s">
        <v>1009</v>
      </c>
      <c r="H423" s="99">
        <v>2697</v>
      </c>
      <c r="I423" s="97">
        <v>2</v>
      </c>
      <c r="J423" s="102">
        <f>อุดรธานี!F214</f>
        <v>648869.1</v>
      </c>
      <c r="K423" s="101">
        <f>อุดรธานี!AQ214</f>
        <v>1006034.96</v>
      </c>
      <c r="L423" s="102">
        <f>อุดรธานี!AR214</f>
        <v>4934310.6100000003</v>
      </c>
      <c r="M423" s="102">
        <f>อุดรธานี!AS214</f>
        <v>2224460.2400000002</v>
      </c>
      <c r="N423" s="98"/>
      <c r="O423" s="98"/>
      <c r="P423" s="98"/>
      <c r="Q423" s="90">
        <f t="shared" si="14"/>
        <v>2709850.37</v>
      </c>
      <c r="R423" s="91">
        <f t="shared" si="15"/>
        <v>1829.555287356322</v>
      </c>
    </row>
    <row r="424" spans="1:18">
      <c r="A424" s="97">
        <v>5</v>
      </c>
      <c r="B424" s="98" t="s">
        <v>58</v>
      </c>
      <c r="C424" s="98" t="s">
        <v>349</v>
      </c>
      <c r="D424" s="98" t="s">
        <v>153</v>
      </c>
      <c r="E424" s="98" t="s">
        <v>50</v>
      </c>
      <c r="F424" s="98" t="s">
        <v>174</v>
      </c>
      <c r="G424" s="98" t="s">
        <v>1010</v>
      </c>
      <c r="H424" s="99">
        <v>5919</v>
      </c>
      <c r="I424" s="97">
        <v>4</v>
      </c>
      <c r="J424" s="102">
        <f>อุดรธานี!F215</f>
        <v>939333.46</v>
      </c>
      <c r="K424" s="101">
        <f>อุดรธานี!AQ215</f>
        <v>1079266.03</v>
      </c>
      <c r="L424" s="102">
        <f>อุดรธานี!AR215</f>
        <v>9592012.8900000006</v>
      </c>
      <c r="M424" s="102">
        <f>อุดรธานี!AS215</f>
        <v>4879042.6499999994</v>
      </c>
      <c r="N424" s="98"/>
      <c r="O424" s="98"/>
      <c r="P424" s="98"/>
      <c r="Q424" s="90">
        <f t="shared" si="14"/>
        <v>4712970.2400000012</v>
      </c>
      <c r="R424" s="91">
        <f t="shared" si="15"/>
        <v>1620.5461885453624</v>
      </c>
    </row>
    <row r="425" spans="1:18">
      <c r="A425" s="97">
        <v>6</v>
      </c>
      <c r="B425" s="98" t="s">
        <v>58</v>
      </c>
      <c r="C425" s="98" t="s">
        <v>349</v>
      </c>
      <c r="D425" s="98" t="s">
        <v>153</v>
      </c>
      <c r="E425" s="98" t="s">
        <v>50</v>
      </c>
      <c r="F425" s="98" t="s">
        <v>174</v>
      </c>
      <c r="G425" s="98" t="s">
        <v>1011</v>
      </c>
      <c r="H425" s="99">
        <v>1598</v>
      </c>
      <c r="I425" s="97">
        <v>2</v>
      </c>
      <c r="J425" s="102">
        <f>อุดรธานี!F216</f>
        <v>485806.59</v>
      </c>
      <c r="K425" s="101">
        <f>อุดรธานี!AQ216</f>
        <v>582322.25000000012</v>
      </c>
      <c r="L425" s="102">
        <f>อุดรธานี!AR216</f>
        <v>3225872.4499999997</v>
      </c>
      <c r="M425" s="102">
        <f>อุดรธานี!AS216</f>
        <v>1578322.8</v>
      </c>
      <c r="N425" s="98"/>
      <c r="O425" s="98"/>
      <c r="P425" s="98"/>
      <c r="Q425" s="90">
        <f t="shared" si="14"/>
        <v>1647549.6499999997</v>
      </c>
      <c r="R425" s="91">
        <f t="shared" si="15"/>
        <v>2018.6936483103877</v>
      </c>
    </row>
    <row r="426" spans="1:18" s="109" customFormat="1">
      <c r="A426" s="103">
        <v>20</v>
      </c>
      <c r="B426" s="104" t="s">
        <v>58</v>
      </c>
      <c r="C426" s="104"/>
      <c r="D426" s="104"/>
      <c r="E426" s="104" t="s">
        <v>71</v>
      </c>
      <c r="F426" s="104"/>
      <c r="G426" s="104" t="s">
        <v>351</v>
      </c>
      <c r="H426" s="110">
        <f>SUM(H420:H425)</f>
        <v>17562</v>
      </c>
      <c r="I426" s="103"/>
      <c r="J426" s="106">
        <f>SUM(J420:J425)</f>
        <v>3847745.05</v>
      </c>
      <c r="K426" s="141">
        <f>SUM(K420:K425)</f>
        <v>5124526.58</v>
      </c>
      <c r="L426" s="106">
        <f>SUM(L420:L425)</f>
        <v>27198171.309999999</v>
      </c>
      <c r="M426" s="106">
        <f>SUM(M420:M425)</f>
        <v>13829484.98</v>
      </c>
      <c r="N426" s="104">
        <v>5</v>
      </c>
      <c r="O426" s="104">
        <v>5</v>
      </c>
      <c r="P426" s="104">
        <f>N426-O426</f>
        <v>0</v>
      </c>
      <c r="Q426" s="107">
        <f t="shared" si="14"/>
        <v>13368686.329999998</v>
      </c>
      <c r="R426" s="108">
        <f>L426/H426</f>
        <v>1548.6944146452568</v>
      </c>
    </row>
    <row r="427" spans="1:18">
      <c r="A427" s="97">
        <v>1</v>
      </c>
      <c r="B427" s="98" t="s">
        <v>58</v>
      </c>
      <c r="C427" s="98" t="s">
        <v>352</v>
      </c>
      <c r="D427" s="98" t="s">
        <v>353</v>
      </c>
      <c r="E427" s="98" t="s">
        <v>39</v>
      </c>
      <c r="F427" s="98" t="s">
        <v>204</v>
      </c>
      <c r="G427" s="98" t="s">
        <v>354</v>
      </c>
      <c r="H427" s="99"/>
      <c r="I427" s="97"/>
      <c r="J427" s="100"/>
      <c r="K427" s="101"/>
      <c r="L427" s="102"/>
      <c r="M427" s="102"/>
      <c r="N427" s="98"/>
      <c r="O427" s="98"/>
      <c r="P427" s="98"/>
    </row>
    <row r="428" spans="1:18">
      <c r="A428" s="97">
        <v>2</v>
      </c>
      <c r="B428" s="98" t="s">
        <v>58</v>
      </c>
      <c r="C428" s="98" t="s">
        <v>352</v>
      </c>
      <c r="D428" s="98" t="s">
        <v>353</v>
      </c>
      <c r="E428" s="98" t="s">
        <v>39</v>
      </c>
      <c r="F428" s="98" t="s">
        <v>174</v>
      </c>
      <c r="G428" s="98" t="s">
        <v>1012</v>
      </c>
      <c r="H428" s="99">
        <v>6116</v>
      </c>
      <c r="I428" s="97">
        <v>5</v>
      </c>
      <c r="J428" s="102">
        <f>อุดรธานี!F217</f>
        <v>764600.19</v>
      </c>
      <c r="K428" s="101">
        <f>อุดรธานี!AQ217</f>
        <v>843016.42999999993</v>
      </c>
      <c r="L428" s="102">
        <f>อุดรธานี!AR217</f>
        <v>8411312.6500000004</v>
      </c>
      <c r="M428" s="102">
        <f>อุดรธานี!AS217</f>
        <v>4508403.3499999996</v>
      </c>
      <c r="N428" s="98"/>
      <c r="O428" s="98"/>
      <c r="P428" s="98"/>
      <c r="Q428" s="90">
        <f t="shared" si="14"/>
        <v>3902909.3000000007</v>
      </c>
      <c r="R428" s="91">
        <f t="shared" si="15"/>
        <v>1375.296378351864</v>
      </c>
    </row>
    <row r="429" spans="1:18">
      <c r="A429" s="97">
        <v>3</v>
      </c>
      <c r="B429" s="98" t="s">
        <v>58</v>
      </c>
      <c r="C429" s="98" t="s">
        <v>352</v>
      </c>
      <c r="D429" s="98" t="s">
        <v>353</v>
      </c>
      <c r="E429" s="98" t="s">
        <v>39</v>
      </c>
      <c r="F429" s="98" t="s">
        <v>174</v>
      </c>
      <c r="G429" s="98" t="s">
        <v>1013</v>
      </c>
      <c r="H429" s="99">
        <v>2482</v>
      </c>
      <c r="I429" s="97">
        <v>2</v>
      </c>
      <c r="J429" s="102">
        <f>อุดรธานี!F218</f>
        <v>617455.23</v>
      </c>
      <c r="K429" s="101">
        <f>อุดรธานี!AQ218</f>
        <v>635647.17000000004</v>
      </c>
      <c r="L429" s="102">
        <f>อุดรธานี!AR218</f>
        <v>4681096.38</v>
      </c>
      <c r="M429" s="102">
        <f>อุดรธานี!AS218</f>
        <v>2326625.29</v>
      </c>
      <c r="N429" s="98"/>
      <c r="O429" s="98"/>
      <c r="P429" s="98"/>
      <c r="Q429" s="90">
        <f t="shared" si="14"/>
        <v>2354471.09</v>
      </c>
      <c r="R429" s="91">
        <f t="shared" si="15"/>
        <v>1886.0178807413376</v>
      </c>
    </row>
    <row r="430" spans="1:18">
      <c r="A430" s="97">
        <v>4</v>
      </c>
      <c r="B430" s="98" t="s">
        <v>58</v>
      </c>
      <c r="C430" s="98" t="s">
        <v>352</v>
      </c>
      <c r="D430" s="98" t="s">
        <v>353</v>
      </c>
      <c r="E430" s="98" t="s">
        <v>39</v>
      </c>
      <c r="F430" s="98" t="s">
        <v>174</v>
      </c>
      <c r="G430" s="98" t="s">
        <v>1014</v>
      </c>
      <c r="H430" s="99">
        <v>2658</v>
      </c>
      <c r="I430" s="97">
        <v>2</v>
      </c>
      <c r="J430" s="102">
        <f>อุดรธานี!F219</f>
        <v>467447.25</v>
      </c>
      <c r="K430" s="101">
        <f>อุดรธานี!AQ219</f>
        <v>452020.80000000005</v>
      </c>
      <c r="L430" s="102">
        <f>อุดรธานี!AR219</f>
        <v>4958192.6899999995</v>
      </c>
      <c r="M430" s="102">
        <f>อุดรธานี!AS219</f>
        <v>3089808.3000000003</v>
      </c>
      <c r="N430" s="98"/>
      <c r="O430" s="98"/>
      <c r="P430" s="98"/>
      <c r="Q430" s="90">
        <f t="shared" si="14"/>
        <v>1868384.3899999992</v>
      </c>
      <c r="R430" s="91">
        <f t="shared" si="15"/>
        <v>1865.3847592174566</v>
      </c>
    </row>
    <row r="431" spans="1:18">
      <c r="A431" s="97">
        <v>5</v>
      </c>
      <c r="B431" s="98" t="s">
        <v>58</v>
      </c>
      <c r="C431" s="98" t="s">
        <v>352</v>
      </c>
      <c r="D431" s="98" t="s">
        <v>353</v>
      </c>
      <c r="E431" s="98" t="s">
        <v>39</v>
      </c>
      <c r="F431" s="98" t="s">
        <v>174</v>
      </c>
      <c r="G431" s="98" t="s">
        <v>1015</v>
      </c>
      <c r="H431" s="99">
        <v>7912</v>
      </c>
      <c r="I431" s="97">
        <v>5</v>
      </c>
      <c r="J431" s="102">
        <f>อุดรธานี!F220</f>
        <v>1019795.63</v>
      </c>
      <c r="K431" s="101">
        <f>อุดรธานี!AQ220</f>
        <v>1264989.67</v>
      </c>
      <c r="L431" s="102">
        <f>อุดรธานี!AR220</f>
        <v>9558829.9100000001</v>
      </c>
      <c r="M431" s="102">
        <f>อุดรธานี!AS220</f>
        <v>5257187.1099999994</v>
      </c>
      <c r="N431" s="98"/>
      <c r="O431" s="98"/>
      <c r="P431" s="98"/>
      <c r="Q431" s="90">
        <f t="shared" si="14"/>
        <v>4301642.8000000007</v>
      </c>
      <c r="R431" s="91">
        <f t="shared" si="15"/>
        <v>1208.1433152173913</v>
      </c>
    </row>
    <row r="432" spans="1:18" s="109" customFormat="1">
      <c r="A432" s="103">
        <v>21</v>
      </c>
      <c r="B432" s="104" t="s">
        <v>58</v>
      </c>
      <c r="C432" s="104"/>
      <c r="D432" s="104"/>
      <c r="E432" s="104" t="s">
        <v>71</v>
      </c>
      <c r="F432" s="104"/>
      <c r="G432" s="104" t="s">
        <v>355</v>
      </c>
      <c r="H432" s="110">
        <f>SUM(H427:H431)</f>
        <v>19168</v>
      </c>
      <c r="I432" s="103"/>
      <c r="J432" s="106">
        <f>SUM(J427:J431)</f>
        <v>2869298.3</v>
      </c>
      <c r="K432" s="106">
        <f>SUM(K427:K431)</f>
        <v>3195674.0700000003</v>
      </c>
      <c r="L432" s="106">
        <f>SUM(L427:L431)</f>
        <v>27609431.629999999</v>
      </c>
      <c r="M432" s="106">
        <f>SUM(M427:M431)</f>
        <v>15182024.049999999</v>
      </c>
      <c r="N432" s="104">
        <v>4</v>
      </c>
      <c r="O432" s="104">
        <v>4</v>
      </c>
      <c r="P432" s="104">
        <f>N432-O432</f>
        <v>0</v>
      </c>
      <c r="Q432" s="107">
        <f t="shared" si="14"/>
        <v>12427407.58</v>
      </c>
      <c r="R432" s="108">
        <f t="shared" si="15"/>
        <v>1440.3918838689483</v>
      </c>
    </row>
    <row r="433" spans="1:18" s="109" customFormat="1" ht="24" customHeight="1" thickBot="1">
      <c r="A433" s="118"/>
      <c r="B433" s="119" t="s">
        <v>58</v>
      </c>
      <c r="C433" s="119" t="s">
        <v>58</v>
      </c>
      <c r="D433" s="119" t="s">
        <v>58</v>
      </c>
      <c r="E433" s="119" t="s">
        <v>58</v>
      </c>
      <c r="F433" s="119"/>
      <c r="G433" s="119" t="s">
        <v>356</v>
      </c>
      <c r="H433" s="120">
        <f>H210+H223+H236+H254+H265+H281+H289+H295+H309+H321+H338+H360+H371+H386+H393+H399+H410+H416+H419+H426+H432</f>
        <v>1027206</v>
      </c>
      <c r="I433" s="118"/>
      <c r="J433" s="121">
        <f t="shared" ref="J433:O433" si="16">J210+J223+J236+J254+J265+J281+J289+J295+J309+J321+J338+J360+J371+J386+J393+J399+J410+J416+J419+J426+J432</f>
        <v>118052869.78000005</v>
      </c>
      <c r="K433" s="122">
        <f t="shared" si="16"/>
        <v>162810993.67000005</v>
      </c>
      <c r="L433" s="121">
        <f t="shared" si="16"/>
        <v>1225133194.6599998</v>
      </c>
      <c r="M433" s="121">
        <f t="shared" si="16"/>
        <v>814406404.27999973</v>
      </c>
      <c r="N433" s="119">
        <f t="shared" si="16"/>
        <v>210</v>
      </c>
      <c r="O433" s="119">
        <f t="shared" si="16"/>
        <v>210</v>
      </c>
      <c r="P433" s="119">
        <f>N433-O433</f>
        <v>0</v>
      </c>
      <c r="Q433" s="107">
        <f t="shared" si="14"/>
        <v>410726790.38000011</v>
      </c>
      <c r="R433" s="108">
        <f t="shared" si="15"/>
        <v>1192.6850063765203</v>
      </c>
    </row>
    <row r="434" spans="1:18" ht="24" customHeight="1" thickTop="1" thickBot="1">
      <c r="A434" s="123"/>
      <c r="B434" s="124"/>
      <c r="C434" s="124"/>
      <c r="D434" s="124"/>
      <c r="E434" s="381" t="s">
        <v>357</v>
      </c>
      <c r="F434" s="382"/>
      <c r="G434" s="383"/>
      <c r="H434" s="125"/>
      <c r="I434" s="123"/>
      <c r="J434" s="126">
        <f>J433/O433</f>
        <v>562156.52276190498</v>
      </c>
      <c r="K434" s="127">
        <f>K433/O433</f>
        <v>775290.44604761922</v>
      </c>
      <c r="L434" s="126">
        <f>L433/O433</f>
        <v>5833967.5936190467</v>
      </c>
      <c r="M434" s="126">
        <f>M433/O433</f>
        <v>3878125.7346666656</v>
      </c>
      <c r="N434" s="171"/>
      <c r="O434" s="171"/>
      <c r="P434" s="171"/>
      <c r="Q434" s="90">
        <f t="shared" si="14"/>
        <v>1955841.8589523812</v>
      </c>
    </row>
    <row r="435" spans="1:18" ht="25.2" thickTop="1">
      <c r="A435" s="128">
        <v>1</v>
      </c>
      <c r="B435" s="129" t="s">
        <v>54</v>
      </c>
      <c r="C435" s="129" t="s">
        <v>358</v>
      </c>
      <c r="D435" s="129" t="s">
        <v>359</v>
      </c>
      <c r="E435" s="129" t="s">
        <v>360</v>
      </c>
      <c r="F435" s="129" t="s">
        <v>171</v>
      </c>
      <c r="G435" s="129" t="s">
        <v>361</v>
      </c>
      <c r="H435" s="130"/>
      <c r="I435" s="128"/>
      <c r="J435" s="131"/>
      <c r="K435" s="132"/>
      <c r="L435" s="133"/>
      <c r="M435" s="133"/>
      <c r="N435" s="129"/>
      <c r="O435" s="129"/>
      <c r="P435" s="129"/>
    </row>
    <row r="436" spans="1:18">
      <c r="A436" s="97">
        <v>2</v>
      </c>
      <c r="B436" s="98" t="s">
        <v>54</v>
      </c>
      <c r="C436" s="98" t="s">
        <v>358</v>
      </c>
      <c r="D436" s="98" t="s">
        <v>359</v>
      </c>
      <c r="E436" s="98" t="s">
        <v>360</v>
      </c>
      <c r="F436" s="98" t="s">
        <v>174</v>
      </c>
      <c r="G436" s="98" t="s">
        <v>679</v>
      </c>
      <c r="H436" s="99">
        <v>6960</v>
      </c>
      <c r="I436" s="97">
        <v>5</v>
      </c>
      <c r="J436" s="100">
        <f>SUM('เลย '!F4)</f>
        <v>802089.46</v>
      </c>
      <c r="K436" s="101">
        <f>SUM('เลย '!AI4)</f>
        <v>880914.47</v>
      </c>
      <c r="L436" s="102">
        <f>'เลย '!AJ4</f>
        <v>4583251.25</v>
      </c>
      <c r="M436" s="102">
        <f>'เลย '!AK4</f>
        <v>5114670.2</v>
      </c>
      <c r="N436" s="98"/>
      <c r="O436" s="98"/>
      <c r="P436" s="98"/>
      <c r="Q436" s="90">
        <f t="shared" si="14"/>
        <v>-531418.95000000019</v>
      </c>
      <c r="R436" s="91">
        <f t="shared" si="15"/>
        <v>658.51311063218395</v>
      </c>
    </row>
    <row r="437" spans="1:18">
      <c r="A437" s="97">
        <v>3</v>
      </c>
      <c r="B437" s="98" t="s">
        <v>54</v>
      </c>
      <c r="C437" s="98" t="s">
        <v>358</v>
      </c>
      <c r="D437" s="98" t="s">
        <v>359</v>
      </c>
      <c r="E437" s="98" t="s">
        <v>360</v>
      </c>
      <c r="F437" s="98" t="s">
        <v>174</v>
      </c>
      <c r="G437" s="98" t="s">
        <v>680</v>
      </c>
      <c r="H437" s="99">
        <v>2157</v>
      </c>
      <c r="I437" s="97">
        <v>2</v>
      </c>
      <c r="J437" s="100">
        <f>SUM('เลย '!F5)</f>
        <v>132318.49</v>
      </c>
      <c r="K437" s="101">
        <f>SUM('เลย '!AI5)</f>
        <v>260839.31999999998</v>
      </c>
      <c r="L437" s="102">
        <f>'เลย '!AJ5</f>
        <v>2641592.37</v>
      </c>
      <c r="M437" s="102">
        <f>'เลย '!AK5</f>
        <v>2819269.1300000004</v>
      </c>
      <c r="N437" s="98"/>
      <c r="O437" s="98"/>
      <c r="P437" s="98"/>
      <c r="Q437" s="90">
        <f t="shared" si="14"/>
        <v>-177676.76000000024</v>
      </c>
      <c r="R437" s="91">
        <f t="shared" si="15"/>
        <v>1224.660347705146</v>
      </c>
    </row>
    <row r="438" spans="1:18">
      <c r="A438" s="97">
        <v>4</v>
      </c>
      <c r="B438" s="98" t="s">
        <v>54</v>
      </c>
      <c r="C438" s="98" t="s">
        <v>358</v>
      </c>
      <c r="D438" s="98" t="s">
        <v>359</v>
      </c>
      <c r="E438" s="98" t="s">
        <v>360</v>
      </c>
      <c r="F438" s="98" t="s">
        <v>174</v>
      </c>
      <c r="G438" s="98" t="s">
        <v>681</v>
      </c>
      <c r="H438" s="99">
        <v>6575</v>
      </c>
      <c r="I438" s="97">
        <v>5</v>
      </c>
      <c r="J438" s="100">
        <f>SUM('เลย '!F6)</f>
        <v>710713.57</v>
      </c>
      <c r="K438" s="101">
        <f>SUM('เลย '!AI6)</f>
        <v>794629.33</v>
      </c>
      <c r="L438" s="102">
        <f>'เลย '!AJ6</f>
        <v>4984959.87</v>
      </c>
      <c r="M438" s="102">
        <f>'เลย '!AK6</f>
        <v>5442914.6600000001</v>
      </c>
      <c r="N438" s="98"/>
      <c r="O438" s="98"/>
      <c r="P438" s="98"/>
      <c r="Q438" s="90">
        <f t="shared" si="14"/>
        <v>-457954.79000000004</v>
      </c>
      <c r="R438" s="91">
        <f t="shared" si="15"/>
        <v>758.16880152091255</v>
      </c>
    </row>
    <row r="439" spans="1:18">
      <c r="A439" s="97">
        <v>5</v>
      </c>
      <c r="B439" s="98" t="s">
        <v>54</v>
      </c>
      <c r="C439" s="98" t="s">
        <v>358</v>
      </c>
      <c r="D439" s="98" t="s">
        <v>359</v>
      </c>
      <c r="E439" s="98" t="s">
        <v>360</v>
      </c>
      <c r="F439" s="98" t="s">
        <v>174</v>
      </c>
      <c r="G439" s="98" t="s">
        <v>682</v>
      </c>
      <c r="H439" s="99">
        <v>3382</v>
      </c>
      <c r="I439" s="97">
        <v>3</v>
      </c>
      <c r="J439" s="100">
        <f>SUM('เลย '!F7)</f>
        <v>596990.81999999995</v>
      </c>
      <c r="K439" s="101">
        <f>SUM('เลย '!AI7)</f>
        <v>680110.22</v>
      </c>
      <c r="L439" s="102">
        <f>'เลย '!AJ7</f>
        <v>4228670.92</v>
      </c>
      <c r="M439" s="102">
        <f>'เลย '!AK7</f>
        <v>4608837.78</v>
      </c>
      <c r="N439" s="98"/>
      <c r="O439" s="98"/>
      <c r="P439" s="98"/>
      <c r="Q439" s="90">
        <f t="shared" si="14"/>
        <v>-380166.86000000034</v>
      </c>
      <c r="R439" s="91">
        <f t="shared" si="15"/>
        <v>1250.3462211709048</v>
      </c>
    </row>
    <row r="440" spans="1:18">
      <c r="A440" s="97">
        <v>6</v>
      </c>
      <c r="B440" s="98" t="s">
        <v>54</v>
      </c>
      <c r="C440" s="98" t="s">
        <v>358</v>
      </c>
      <c r="D440" s="98" t="s">
        <v>359</v>
      </c>
      <c r="E440" s="98" t="s">
        <v>360</v>
      </c>
      <c r="F440" s="98" t="s">
        <v>174</v>
      </c>
      <c r="G440" s="98" t="s">
        <v>683</v>
      </c>
      <c r="H440" s="99">
        <v>3200</v>
      </c>
      <c r="I440" s="97">
        <v>3</v>
      </c>
      <c r="J440" s="100">
        <f>SUM('เลย '!F8)</f>
        <v>110927.39</v>
      </c>
      <c r="K440" s="101">
        <f>SUM('เลย '!AI8)</f>
        <v>141518.36000000002</v>
      </c>
      <c r="L440" s="102">
        <f>'เลย '!AJ8</f>
        <v>2482094.1399999997</v>
      </c>
      <c r="M440" s="102">
        <f>'เลย '!AK8</f>
        <v>2839667.21</v>
      </c>
      <c r="N440" s="98"/>
      <c r="O440" s="98"/>
      <c r="P440" s="98"/>
      <c r="Q440" s="90">
        <f t="shared" si="14"/>
        <v>-357573.0700000003</v>
      </c>
      <c r="R440" s="91">
        <f t="shared" si="15"/>
        <v>775.65441874999988</v>
      </c>
    </row>
    <row r="441" spans="1:18">
      <c r="A441" s="97">
        <v>7</v>
      </c>
      <c r="B441" s="98" t="s">
        <v>54</v>
      </c>
      <c r="C441" s="98" t="s">
        <v>358</v>
      </c>
      <c r="D441" s="98" t="s">
        <v>359</v>
      </c>
      <c r="E441" s="98" t="s">
        <v>360</v>
      </c>
      <c r="F441" s="98" t="s">
        <v>174</v>
      </c>
      <c r="G441" s="98" t="s">
        <v>684</v>
      </c>
      <c r="H441" s="99">
        <v>3215</v>
      </c>
      <c r="I441" s="97">
        <v>3</v>
      </c>
      <c r="J441" s="100">
        <f>SUM('เลย '!F9)</f>
        <v>664141.68999999994</v>
      </c>
      <c r="K441" s="101">
        <f>SUM('เลย '!AI9)</f>
        <v>715433.7699999999</v>
      </c>
      <c r="L441" s="102">
        <f>'เลย '!AJ9</f>
        <v>2622572.25</v>
      </c>
      <c r="M441" s="102">
        <f>'เลย '!AK9</f>
        <v>2734563.79</v>
      </c>
      <c r="N441" s="98"/>
      <c r="O441" s="98"/>
      <c r="P441" s="98"/>
      <c r="Q441" s="90">
        <f t="shared" si="14"/>
        <v>-111991.54000000004</v>
      </c>
      <c r="R441" s="91">
        <f t="shared" si="15"/>
        <v>815.73009331259721</v>
      </c>
    </row>
    <row r="442" spans="1:18">
      <c r="A442" s="97">
        <v>8</v>
      </c>
      <c r="B442" s="98" t="s">
        <v>54</v>
      </c>
      <c r="C442" s="98" t="s">
        <v>358</v>
      </c>
      <c r="D442" s="98" t="s">
        <v>359</v>
      </c>
      <c r="E442" s="98" t="s">
        <v>360</v>
      </c>
      <c r="F442" s="98" t="s">
        <v>174</v>
      </c>
      <c r="G442" s="98" t="s">
        <v>685</v>
      </c>
      <c r="H442" s="99">
        <v>1812</v>
      </c>
      <c r="I442" s="97">
        <v>2</v>
      </c>
      <c r="J442" s="100">
        <f>SUM('เลย '!F10)</f>
        <v>398293.25</v>
      </c>
      <c r="K442" s="101">
        <f>SUM('เลย '!AI10)</f>
        <v>507542.99</v>
      </c>
      <c r="L442" s="102">
        <f>'เลย '!AJ10</f>
        <v>3214762.2199999997</v>
      </c>
      <c r="M442" s="102">
        <f>'เลย '!AK10</f>
        <v>3118361.68</v>
      </c>
      <c r="N442" s="98"/>
      <c r="O442" s="98"/>
      <c r="P442" s="98"/>
      <c r="Q442" s="90">
        <f t="shared" si="14"/>
        <v>96400.539999999572</v>
      </c>
      <c r="R442" s="91">
        <f t="shared" si="15"/>
        <v>1774.1513355408388</v>
      </c>
    </row>
    <row r="443" spans="1:18">
      <c r="A443" s="97">
        <v>9</v>
      </c>
      <c r="B443" s="98" t="s">
        <v>54</v>
      </c>
      <c r="C443" s="98" t="s">
        <v>358</v>
      </c>
      <c r="D443" s="98" t="s">
        <v>359</v>
      </c>
      <c r="E443" s="98" t="s">
        <v>360</v>
      </c>
      <c r="F443" s="98" t="s">
        <v>174</v>
      </c>
      <c r="G443" s="98" t="s">
        <v>686</v>
      </c>
      <c r="H443" s="99">
        <v>6309</v>
      </c>
      <c r="I443" s="97">
        <v>5</v>
      </c>
      <c r="J443" s="100">
        <f>SUM('เลย '!F11)</f>
        <v>1093421.8999999999</v>
      </c>
      <c r="K443" s="101">
        <f>SUM('เลย '!AI11)</f>
        <v>1124104.01</v>
      </c>
      <c r="L443" s="102">
        <f>'เลย '!AJ11</f>
        <v>5592057</v>
      </c>
      <c r="M443" s="102">
        <f>'เลย '!AK11</f>
        <v>6559890.5899999999</v>
      </c>
      <c r="N443" s="98"/>
      <c r="O443" s="98"/>
      <c r="P443" s="98"/>
      <c r="Q443" s="90">
        <f t="shared" si="14"/>
        <v>-967833.58999999985</v>
      </c>
      <c r="R443" s="91">
        <f t="shared" si="15"/>
        <v>886.36186400380404</v>
      </c>
    </row>
    <row r="444" spans="1:18">
      <c r="A444" s="97">
        <v>10</v>
      </c>
      <c r="B444" s="98" t="s">
        <v>54</v>
      </c>
      <c r="C444" s="98" t="s">
        <v>358</v>
      </c>
      <c r="D444" s="98" t="s">
        <v>359</v>
      </c>
      <c r="E444" s="98" t="s">
        <v>360</v>
      </c>
      <c r="F444" s="98" t="s">
        <v>174</v>
      </c>
      <c r="G444" s="98" t="s">
        <v>687</v>
      </c>
      <c r="H444" s="99">
        <v>2431</v>
      </c>
      <c r="I444" s="97">
        <v>2</v>
      </c>
      <c r="J444" s="100">
        <f>SUM('เลย '!F12)</f>
        <v>624159.98</v>
      </c>
      <c r="K444" s="101">
        <f>SUM('เลย '!AI12)</f>
        <v>681151.37</v>
      </c>
      <c r="L444" s="102">
        <f>'เลย '!AJ12</f>
        <v>4106518.3200000003</v>
      </c>
      <c r="M444" s="102">
        <f>'เลย '!AK12</f>
        <v>4169273.22</v>
      </c>
      <c r="N444" s="98"/>
      <c r="O444" s="98"/>
      <c r="P444" s="98"/>
      <c r="Q444" s="90">
        <f t="shared" si="14"/>
        <v>-62754.899999999907</v>
      </c>
      <c r="R444" s="91">
        <f t="shared" si="15"/>
        <v>1689.2300781571371</v>
      </c>
    </row>
    <row r="445" spans="1:18">
      <c r="A445" s="97">
        <v>11</v>
      </c>
      <c r="B445" s="98" t="s">
        <v>54</v>
      </c>
      <c r="C445" s="98" t="s">
        <v>358</v>
      </c>
      <c r="D445" s="98" t="s">
        <v>359</v>
      </c>
      <c r="E445" s="98" t="s">
        <v>360</v>
      </c>
      <c r="F445" s="98" t="s">
        <v>174</v>
      </c>
      <c r="G445" s="98" t="s">
        <v>688</v>
      </c>
      <c r="H445" s="99">
        <v>5164</v>
      </c>
      <c r="I445" s="97">
        <v>4</v>
      </c>
      <c r="J445" s="100">
        <f>SUM('เลย '!F13)</f>
        <v>895377.49</v>
      </c>
      <c r="K445" s="101">
        <f>SUM('เลย '!AI13)</f>
        <v>986633.3899999999</v>
      </c>
      <c r="L445" s="102">
        <f>'เลย '!AJ13</f>
        <v>3151165.84</v>
      </c>
      <c r="M445" s="102">
        <f>'เลย '!AK13</f>
        <v>3491095.09</v>
      </c>
      <c r="N445" s="98"/>
      <c r="O445" s="98"/>
      <c r="P445" s="98"/>
      <c r="Q445" s="90">
        <f t="shared" si="14"/>
        <v>-339929.25</v>
      </c>
      <c r="R445" s="91">
        <f t="shared" si="15"/>
        <v>610.21801704105337</v>
      </c>
    </row>
    <row r="446" spans="1:18">
      <c r="A446" s="97">
        <v>12</v>
      </c>
      <c r="B446" s="98" t="s">
        <v>54</v>
      </c>
      <c r="C446" s="98" t="s">
        <v>358</v>
      </c>
      <c r="D446" s="98" t="s">
        <v>359</v>
      </c>
      <c r="E446" s="98" t="s">
        <v>360</v>
      </c>
      <c r="F446" s="98" t="s">
        <v>174</v>
      </c>
      <c r="G446" s="98" t="s">
        <v>689</v>
      </c>
      <c r="H446" s="99">
        <v>3157</v>
      </c>
      <c r="I446" s="97">
        <v>3</v>
      </c>
      <c r="J446" s="100">
        <f>SUM('เลย '!F14)</f>
        <v>231790.14</v>
      </c>
      <c r="K446" s="101">
        <f>SUM('เลย '!AI14)</f>
        <v>199114.07</v>
      </c>
      <c r="L446" s="102">
        <f>'เลย '!AJ14</f>
        <v>3802628.77</v>
      </c>
      <c r="M446" s="102">
        <f>'เลย '!AK14</f>
        <v>3896188.56</v>
      </c>
      <c r="N446" s="98"/>
      <c r="O446" s="98"/>
      <c r="P446" s="98"/>
      <c r="Q446" s="90">
        <f t="shared" si="14"/>
        <v>-93559.790000000037</v>
      </c>
      <c r="R446" s="91">
        <f t="shared" si="15"/>
        <v>1204.5070541653467</v>
      </c>
    </row>
    <row r="447" spans="1:18">
      <c r="A447" s="97">
        <v>13</v>
      </c>
      <c r="B447" s="98" t="s">
        <v>54</v>
      </c>
      <c r="C447" s="98" t="s">
        <v>358</v>
      </c>
      <c r="D447" s="98" t="s">
        <v>359</v>
      </c>
      <c r="E447" s="98" t="s">
        <v>360</v>
      </c>
      <c r="F447" s="98" t="s">
        <v>174</v>
      </c>
      <c r="G447" s="98" t="s">
        <v>690</v>
      </c>
      <c r="H447" s="99">
        <v>5175</v>
      </c>
      <c r="I447" s="97">
        <v>4</v>
      </c>
      <c r="J447" s="100">
        <f>SUM('เลย '!F15)</f>
        <v>997721</v>
      </c>
      <c r="K447" s="101">
        <f>SUM('เลย '!AI15)</f>
        <v>1159245.5599999998</v>
      </c>
      <c r="L447" s="102">
        <f>'เลย '!AJ15</f>
        <v>4375749.05</v>
      </c>
      <c r="M447" s="102">
        <f>'เลย '!AK15</f>
        <v>5207825.22</v>
      </c>
      <c r="N447" s="98"/>
      <c r="O447" s="98"/>
      <c r="P447" s="98"/>
      <c r="Q447" s="90">
        <f t="shared" si="14"/>
        <v>-832076.16999999993</v>
      </c>
      <c r="R447" s="91">
        <f t="shared" si="15"/>
        <v>845.55537198067634</v>
      </c>
    </row>
    <row r="448" spans="1:18">
      <c r="A448" s="97">
        <v>14</v>
      </c>
      <c r="B448" s="98" t="s">
        <v>54</v>
      </c>
      <c r="C448" s="98" t="s">
        <v>358</v>
      </c>
      <c r="D448" s="98" t="s">
        <v>359</v>
      </c>
      <c r="E448" s="98" t="s">
        <v>360</v>
      </c>
      <c r="F448" s="98" t="s">
        <v>174</v>
      </c>
      <c r="G448" s="98" t="s">
        <v>691</v>
      </c>
      <c r="H448" s="99">
        <v>3202</v>
      </c>
      <c r="I448" s="97">
        <v>3</v>
      </c>
      <c r="J448" s="100">
        <f>SUM('เลย '!F16)</f>
        <v>383741.41</v>
      </c>
      <c r="K448" s="101">
        <f>SUM('เลย '!AI16)</f>
        <v>459555.83</v>
      </c>
      <c r="L448" s="102">
        <f>'เลย '!AJ16</f>
        <v>3898297.04</v>
      </c>
      <c r="M448" s="102">
        <f>'เลย '!AK16</f>
        <v>4013703.2899999996</v>
      </c>
      <c r="N448" s="98"/>
      <c r="O448" s="98"/>
      <c r="P448" s="98"/>
      <c r="Q448" s="90">
        <f t="shared" si="14"/>
        <v>-115406.24999999953</v>
      </c>
      <c r="R448" s="91">
        <f t="shared" si="15"/>
        <v>1217.4569144284822</v>
      </c>
    </row>
    <row r="449" spans="1:18">
      <c r="A449" s="97">
        <v>15</v>
      </c>
      <c r="B449" s="98" t="s">
        <v>54</v>
      </c>
      <c r="C449" s="98" t="s">
        <v>358</v>
      </c>
      <c r="D449" s="98" t="s">
        <v>359</v>
      </c>
      <c r="E449" s="98" t="s">
        <v>360</v>
      </c>
      <c r="F449" s="98" t="s">
        <v>174</v>
      </c>
      <c r="G449" s="98" t="s">
        <v>692</v>
      </c>
      <c r="H449" s="99">
        <v>4707</v>
      </c>
      <c r="I449" s="97">
        <v>4</v>
      </c>
      <c r="J449" s="100">
        <f>SUM('เลย '!F17)</f>
        <v>873174.67</v>
      </c>
      <c r="K449" s="101">
        <f>SUM('เลย '!AI17)</f>
        <v>1094299.2</v>
      </c>
      <c r="L449" s="102">
        <f>'เลย '!AJ17</f>
        <v>4315349.7</v>
      </c>
      <c r="M449" s="102">
        <f>'เลย '!AK17</f>
        <v>4443011.9799999995</v>
      </c>
      <c r="N449" s="98"/>
      <c r="O449" s="98"/>
      <c r="P449" s="98"/>
      <c r="Q449" s="90">
        <f t="shared" si="14"/>
        <v>-127662.27999999933</v>
      </c>
      <c r="R449" s="91">
        <f t="shared" si="15"/>
        <v>916.79407265774387</v>
      </c>
    </row>
    <row r="450" spans="1:18">
      <c r="A450" s="97">
        <v>16</v>
      </c>
      <c r="B450" s="98" t="s">
        <v>54</v>
      </c>
      <c r="C450" s="98" t="s">
        <v>358</v>
      </c>
      <c r="D450" s="98" t="s">
        <v>359</v>
      </c>
      <c r="E450" s="98" t="s">
        <v>360</v>
      </c>
      <c r="F450" s="98" t="s">
        <v>174</v>
      </c>
      <c r="G450" s="98" t="s">
        <v>693</v>
      </c>
      <c r="H450" s="99">
        <v>4252</v>
      </c>
      <c r="I450" s="97">
        <v>3</v>
      </c>
      <c r="J450" s="100">
        <f>SUM('เลย '!F18)</f>
        <v>318816.8</v>
      </c>
      <c r="K450" s="101">
        <f>SUM('เลย '!AI18)</f>
        <v>415324.52999999997</v>
      </c>
      <c r="L450" s="102">
        <f>'เลย '!AJ18</f>
        <v>4822846.05</v>
      </c>
      <c r="M450" s="102">
        <f>'เลย '!AK18</f>
        <v>5271607.79</v>
      </c>
      <c r="N450" s="98"/>
      <c r="O450" s="98"/>
      <c r="P450" s="98"/>
      <c r="Q450" s="90">
        <f t="shared" si="14"/>
        <v>-448761.74000000022</v>
      </c>
      <c r="R450" s="91">
        <f t="shared" si="15"/>
        <v>1134.2535395108184</v>
      </c>
    </row>
    <row r="451" spans="1:18">
      <c r="A451" s="97">
        <v>17</v>
      </c>
      <c r="B451" s="98" t="s">
        <v>54</v>
      </c>
      <c r="C451" s="98" t="s">
        <v>358</v>
      </c>
      <c r="D451" s="98" t="s">
        <v>359</v>
      </c>
      <c r="E451" s="98" t="s">
        <v>360</v>
      </c>
      <c r="F451" s="98" t="s">
        <v>174</v>
      </c>
      <c r="G451" s="98" t="s">
        <v>694</v>
      </c>
      <c r="H451" s="99">
        <v>5508</v>
      </c>
      <c r="I451" s="97">
        <v>4</v>
      </c>
      <c r="J451" s="100">
        <f>SUM('เลย '!F19)</f>
        <v>846624.77</v>
      </c>
      <c r="K451" s="101">
        <f>SUM('เลย '!AI19)</f>
        <v>822526.06</v>
      </c>
      <c r="L451" s="102">
        <f>'เลย '!AJ19</f>
        <v>3027622.5300000003</v>
      </c>
      <c r="M451" s="102">
        <f>'เลย '!AK19</f>
        <v>3336211.39</v>
      </c>
      <c r="N451" s="98"/>
      <c r="O451" s="98"/>
      <c r="P451" s="98"/>
      <c r="Q451" s="90">
        <f t="shared" si="14"/>
        <v>-308588.85999999987</v>
      </c>
      <c r="R451" s="91">
        <f t="shared" si="15"/>
        <v>549.67729302832254</v>
      </c>
    </row>
    <row r="452" spans="1:18">
      <c r="A452" s="97">
        <v>18</v>
      </c>
      <c r="B452" s="98" t="s">
        <v>54</v>
      </c>
      <c r="C452" s="98" t="s">
        <v>358</v>
      </c>
      <c r="D452" s="98" t="s">
        <v>359</v>
      </c>
      <c r="E452" s="98" t="s">
        <v>360</v>
      </c>
      <c r="F452" s="98" t="s">
        <v>174</v>
      </c>
      <c r="G452" s="98" t="s">
        <v>695</v>
      </c>
      <c r="H452" s="99">
        <v>2190</v>
      </c>
      <c r="I452" s="97">
        <v>2</v>
      </c>
      <c r="J452" s="100">
        <f>SUM('เลย '!F20)</f>
        <v>386909.46</v>
      </c>
      <c r="K452" s="101">
        <f>SUM('เลย '!AI20)</f>
        <v>466333.71</v>
      </c>
      <c r="L452" s="102">
        <f>'เลย '!AJ20</f>
        <v>4317548.7699999996</v>
      </c>
      <c r="M452" s="102">
        <f>'เลย '!AK20</f>
        <v>2966757.23</v>
      </c>
      <c r="N452" s="98"/>
      <c r="O452" s="98"/>
      <c r="P452" s="98"/>
      <c r="Q452" s="90">
        <f t="shared" si="14"/>
        <v>1350791.5399999996</v>
      </c>
      <c r="R452" s="91">
        <f t="shared" si="15"/>
        <v>1971.4834566210043</v>
      </c>
    </row>
    <row r="453" spans="1:18">
      <c r="A453" s="97">
        <v>19</v>
      </c>
      <c r="B453" s="98" t="s">
        <v>54</v>
      </c>
      <c r="C453" s="98" t="s">
        <v>358</v>
      </c>
      <c r="D453" s="98" t="s">
        <v>359</v>
      </c>
      <c r="E453" s="98" t="s">
        <v>360</v>
      </c>
      <c r="F453" s="98" t="s">
        <v>174</v>
      </c>
      <c r="G453" s="98" t="s">
        <v>696</v>
      </c>
      <c r="H453" s="99">
        <v>2432</v>
      </c>
      <c r="I453" s="97">
        <v>2</v>
      </c>
      <c r="J453" s="100">
        <f>SUM('เลย '!F21)</f>
        <v>510440.15</v>
      </c>
      <c r="K453" s="101">
        <f>SUM('เลย '!AI21)</f>
        <v>539391.35000000009</v>
      </c>
      <c r="L453" s="102">
        <f>'เลย '!AJ21</f>
        <v>2667227.5499999998</v>
      </c>
      <c r="M453" s="102">
        <f>'เลย '!AK21</f>
        <v>2810715.43</v>
      </c>
      <c r="N453" s="98"/>
      <c r="O453" s="98"/>
      <c r="P453" s="98"/>
      <c r="Q453" s="90">
        <f t="shared" si="14"/>
        <v>-143487.88000000035</v>
      </c>
      <c r="R453" s="91">
        <f t="shared" si="15"/>
        <v>1096.7218544407895</v>
      </c>
    </row>
    <row r="454" spans="1:18">
      <c r="A454" s="97">
        <v>20</v>
      </c>
      <c r="B454" s="98" t="s">
        <v>54</v>
      </c>
      <c r="C454" s="98" t="s">
        <v>358</v>
      </c>
      <c r="D454" s="98" t="s">
        <v>359</v>
      </c>
      <c r="E454" s="98" t="s">
        <v>360</v>
      </c>
      <c r="F454" s="98" t="s">
        <v>174</v>
      </c>
      <c r="G454" s="98" t="s">
        <v>697</v>
      </c>
      <c r="H454" s="99">
        <v>2840</v>
      </c>
      <c r="I454" s="97">
        <v>2</v>
      </c>
      <c r="J454" s="100">
        <f>SUM('เลย '!F22)</f>
        <v>322482.71000000002</v>
      </c>
      <c r="K454" s="101">
        <f>SUM('เลย '!AI22)</f>
        <v>457685.12</v>
      </c>
      <c r="L454" s="102">
        <f>'เลย '!AJ22</f>
        <v>2619110.12</v>
      </c>
      <c r="M454" s="102">
        <f>'เลย '!AK22</f>
        <v>2704663.6</v>
      </c>
      <c r="N454" s="98"/>
      <c r="O454" s="98"/>
      <c r="P454" s="98"/>
      <c r="Q454" s="90">
        <f t="shared" si="14"/>
        <v>-85553.479999999981</v>
      </c>
      <c r="R454" s="91">
        <f t="shared" si="15"/>
        <v>922.2218732394366</v>
      </c>
    </row>
    <row r="455" spans="1:18" s="109" customFormat="1">
      <c r="A455" s="103">
        <v>1</v>
      </c>
      <c r="B455" s="104" t="s">
        <v>54</v>
      </c>
      <c r="C455" s="104"/>
      <c r="D455" s="104"/>
      <c r="E455" s="104" t="s">
        <v>71</v>
      </c>
      <c r="F455" s="104"/>
      <c r="G455" s="104" t="s">
        <v>362</v>
      </c>
      <c r="H455" s="110">
        <f>SUM(H435:H454)</f>
        <v>74668</v>
      </c>
      <c r="I455" s="103"/>
      <c r="J455" s="106">
        <f>SUM(J435:J454)</f>
        <v>10900135.150000004</v>
      </c>
      <c r="K455" s="106">
        <f>SUM(K435:K454)</f>
        <v>12386352.659999998</v>
      </c>
      <c r="L455" s="106">
        <f>SUM(L435:L454)</f>
        <v>71454023.760000005</v>
      </c>
      <c r="M455" s="106">
        <f>SUM(M435:M454)</f>
        <v>75549227.839999989</v>
      </c>
      <c r="N455" s="104">
        <v>19</v>
      </c>
      <c r="O455" s="104">
        <v>19</v>
      </c>
      <c r="P455" s="104">
        <f>N455-O455</f>
        <v>0</v>
      </c>
      <c r="Q455" s="107">
        <f t="shared" ref="Q455:Q518" si="17">L455-M455</f>
        <v>-4095204.0799999833</v>
      </c>
      <c r="R455" s="108">
        <f>L455/H455</f>
        <v>956.95644399207163</v>
      </c>
    </row>
    <row r="456" spans="1:18">
      <c r="A456" s="97">
        <v>1</v>
      </c>
      <c r="B456" s="98" t="s">
        <v>54</v>
      </c>
      <c r="C456" s="98" t="s">
        <v>363</v>
      </c>
      <c r="D456" s="98" t="s">
        <v>75</v>
      </c>
      <c r="E456" s="98" t="s">
        <v>364</v>
      </c>
      <c r="F456" s="98" t="s">
        <v>204</v>
      </c>
      <c r="G456" s="98" t="s">
        <v>365</v>
      </c>
      <c r="H456" s="99"/>
      <c r="I456" s="97"/>
      <c r="J456" s="100"/>
      <c r="K456" s="101"/>
      <c r="L456" s="102"/>
      <c r="M456" s="102"/>
      <c r="N456" s="98"/>
      <c r="O456" s="98"/>
      <c r="P456" s="98"/>
    </row>
    <row r="457" spans="1:18">
      <c r="A457" s="97">
        <v>2</v>
      </c>
      <c r="B457" s="98" t="s">
        <v>54</v>
      </c>
      <c r="C457" s="98" t="s">
        <v>363</v>
      </c>
      <c r="D457" s="98" t="s">
        <v>75</v>
      </c>
      <c r="E457" s="98" t="s">
        <v>364</v>
      </c>
      <c r="F457" s="98" t="s">
        <v>174</v>
      </c>
      <c r="G457" s="98" t="s">
        <v>698</v>
      </c>
      <c r="H457" s="99">
        <v>1745</v>
      </c>
      <c r="I457" s="97">
        <v>2</v>
      </c>
      <c r="J457" s="100">
        <f>'เลย '!F23</f>
        <v>536091.64</v>
      </c>
      <c r="K457" s="101">
        <f>SUM('เลย '!AI23)</f>
        <v>514484.62000000005</v>
      </c>
      <c r="L457" s="102">
        <f>'เลย '!AJ23</f>
        <v>1777487.18</v>
      </c>
      <c r="M457" s="102">
        <f>'เลย '!AK23</f>
        <v>1612063.49</v>
      </c>
      <c r="N457" s="98"/>
      <c r="O457" s="98"/>
      <c r="P457" s="98"/>
      <c r="Q457" s="90">
        <f t="shared" si="17"/>
        <v>165423.68999999994</v>
      </c>
      <c r="R457" s="91">
        <f t="shared" ref="R457:R518" si="18">L457/H457</f>
        <v>1018.6172951289398</v>
      </c>
    </row>
    <row r="458" spans="1:18">
      <c r="A458" s="97">
        <v>3</v>
      </c>
      <c r="B458" s="98" t="s">
        <v>54</v>
      </c>
      <c r="C458" s="98" t="s">
        <v>363</v>
      </c>
      <c r="D458" s="98" t="s">
        <v>75</v>
      </c>
      <c r="E458" s="98" t="s">
        <v>364</v>
      </c>
      <c r="F458" s="98" t="s">
        <v>174</v>
      </c>
      <c r="G458" s="98" t="s">
        <v>699</v>
      </c>
      <c r="H458" s="99">
        <v>4989</v>
      </c>
      <c r="I458" s="97">
        <v>4</v>
      </c>
      <c r="J458" s="100">
        <f>'เลย '!F24</f>
        <v>1164433.03</v>
      </c>
      <c r="K458" s="101">
        <f>SUM('เลย '!AI24)</f>
        <v>1183982.53</v>
      </c>
      <c r="L458" s="102">
        <f>'เลย '!AJ24</f>
        <v>3848634.32</v>
      </c>
      <c r="M458" s="102">
        <f>'เลย '!AK24</f>
        <v>3423001.86</v>
      </c>
      <c r="N458" s="98"/>
      <c r="O458" s="98"/>
      <c r="P458" s="98"/>
      <c r="Q458" s="90">
        <f t="shared" si="17"/>
        <v>425632.45999999996</v>
      </c>
      <c r="R458" s="91">
        <f t="shared" si="18"/>
        <v>771.42399679294442</v>
      </c>
    </row>
    <row r="459" spans="1:18">
      <c r="A459" s="97">
        <v>4</v>
      </c>
      <c r="B459" s="98" t="s">
        <v>54</v>
      </c>
      <c r="C459" s="98" t="s">
        <v>363</v>
      </c>
      <c r="D459" s="98" t="s">
        <v>75</v>
      </c>
      <c r="E459" s="98" t="s">
        <v>364</v>
      </c>
      <c r="F459" s="98" t="s">
        <v>174</v>
      </c>
      <c r="G459" s="98" t="s">
        <v>700</v>
      </c>
      <c r="H459" s="99">
        <v>1240</v>
      </c>
      <c r="I459" s="97">
        <v>1</v>
      </c>
      <c r="J459" s="100">
        <f>'เลย '!F25</f>
        <v>281678.21000000002</v>
      </c>
      <c r="K459" s="101">
        <f>SUM('เลย '!AI25)</f>
        <v>314393.27</v>
      </c>
      <c r="L459" s="102">
        <f>'เลย '!AJ25</f>
        <v>3201500.04</v>
      </c>
      <c r="M459" s="102">
        <f>'เลย '!AK25</f>
        <v>3417734.04</v>
      </c>
      <c r="N459" s="98"/>
      <c r="O459" s="98"/>
      <c r="P459" s="98"/>
      <c r="Q459" s="90">
        <f t="shared" si="17"/>
        <v>-216234</v>
      </c>
      <c r="R459" s="91">
        <f t="shared" si="18"/>
        <v>2581.854870967742</v>
      </c>
    </row>
    <row r="460" spans="1:18">
      <c r="A460" s="97">
        <v>5</v>
      </c>
      <c r="B460" s="98" t="s">
        <v>54</v>
      </c>
      <c r="C460" s="98" t="s">
        <v>363</v>
      </c>
      <c r="D460" s="98" t="s">
        <v>75</v>
      </c>
      <c r="E460" s="98" t="s">
        <v>364</v>
      </c>
      <c r="F460" s="98" t="s">
        <v>174</v>
      </c>
      <c r="G460" s="98" t="s">
        <v>701</v>
      </c>
      <c r="H460" s="99">
        <v>3087</v>
      </c>
      <c r="I460" s="97">
        <v>3</v>
      </c>
      <c r="J460" s="100">
        <f>'เลย '!F26</f>
        <v>254801.77</v>
      </c>
      <c r="K460" s="101">
        <f>SUM('เลย '!AI26)</f>
        <v>279305.12</v>
      </c>
      <c r="L460" s="102">
        <f>'เลย '!AJ26</f>
        <v>1144050.5899999999</v>
      </c>
      <c r="M460" s="102">
        <f>'เลย '!AK26</f>
        <v>1464903.67</v>
      </c>
      <c r="N460" s="98"/>
      <c r="O460" s="98"/>
      <c r="P460" s="98"/>
      <c r="Q460" s="90">
        <f t="shared" si="17"/>
        <v>-320853.08000000007</v>
      </c>
      <c r="R460" s="91">
        <f t="shared" si="18"/>
        <v>370.60271784904432</v>
      </c>
    </row>
    <row r="461" spans="1:18">
      <c r="A461" s="97">
        <v>6</v>
      </c>
      <c r="B461" s="98" t="s">
        <v>54</v>
      </c>
      <c r="C461" s="98" t="s">
        <v>363</v>
      </c>
      <c r="D461" s="98" t="s">
        <v>75</v>
      </c>
      <c r="E461" s="98" t="s">
        <v>364</v>
      </c>
      <c r="F461" s="98" t="s">
        <v>174</v>
      </c>
      <c r="G461" s="98" t="s">
        <v>702</v>
      </c>
      <c r="H461" s="99">
        <v>2421</v>
      </c>
      <c r="I461" s="97">
        <v>2</v>
      </c>
      <c r="J461" s="100">
        <f>'เลย '!F27</f>
        <v>415638.23</v>
      </c>
      <c r="K461" s="101">
        <f>SUM('เลย '!AI27)</f>
        <v>437968.86</v>
      </c>
      <c r="L461" s="102">
        <f>'เลย '!AJ27</f>
        <v>2298920.34</v>
      </c>
      <c r="M461" s="102">
        <f>'เลย '!AK27</f>
        <v>2554553.9</v>
      </c>
      <c r="N461" s="98"/>
      <c r="O461" s="98"/>
      <c r="P461" s="98"/>
      <c r="Q461" s="90">
        <f t="shared" si="17"/>
        <v>-255633.56000000006</v>
      </c>
      <c r="R461" s="91">
        <f t="shared" si="18"/>
        <v>949.57469640644354</v>
      </c>
    </row>
    <row r="462" spans="1:18" s="109" customFormat="1">
      <c r="A462" s="103">
        <v>2</v>
      </c>
      <c r="B462" s="104" t="s">
        <v>54</v>
      </c>
      <c r="C462" s="104"/>
      <c r="D462" s="104"/>
      <c r="E462" s="104" t="s">
        <v>71</v>
      </c>
      <c r="F462" s="104"/>
      <c r="G462" s="104" t="s">
        <v>366</v>
      </c>
      <c r="H462" s="110">
        <f>SUM(H456:H461)</f>
        <v>13482</v>
      </c>
      <c r="I462" s="103"/>
      <c r="J462" s="106">
        <f>SUM(J456:J461)</f>
        <v>2652642.88</v>
      </c>
      <c r="K462" s="106">
        <f>SUM(K456:K461)</f>
        <v>2730134.4</v>
      </c>
      <c r="L462" s="106">
        <f>SUM(L456:L461)</f>
        <v>12270592.469999999</v>
      </c>
      <c r="M462" s="106">
        <f>SUM(M456:M461)</f>
        <v>12472256.960000001</v>
      </c>
      <c r="N462" s="104">
        <v>5</v>
      </c>
      <c r="O462" s="104">
        <v>5</v>
      </c>
      <c r="P462" s="104">
        <f>N462-O462</f>
        <v>0</v>
      </c>
      <c r="Q462" s="107">
        <f t="shared" si="17"/>
        <v>-201664.49000000209</v>
      </c>
      <c r="R462" s="108">
        <f>L462/H462</f>
        <v>910.14630396083658</v>
      </c>
    </row>
    <row r="463" spans="1:18">
      <c r="A463" s="97">
        <v>1</v>
      </c>
      <c r="B463" s="98" t="s">
        <v>54</v>
      </c>
      <c r="C463" s="98" t="s">
        <v>367</v>
      </c>
      <c r="D463" s="98" t="s">
        <v>82</v>
      </c>
      <c r="E463" s="98" t="s">
        <v>368</v>
      </c>
      <c r="F463" s="98" t="s">
        <v>204</v>
      </c>
      <c r="G463" s="98" t="s">
        <v>369</v>
      </c>
      <c r="H463" s="99"/>
      <c r="I463" s="97"/>
      <c r="J463" s="100"/>
      <c r="K463" s="101"/>
      <c r="L463" s="102"/>
      <c r="M463" s="102"/>
      <c r="N463" s="98"/>
      <c r="O463" s="98"/>
      <c r="P463" s="98"/>
    </row>
    <row r="464" spans="1:18">
      <c r="A464" s="97">
        <v>2</v>
      </c>
      <c r="B464" s="98" t="s">
        <v>54</v>
      </c>
      <c r="C464" s="98" t="s">
        <v>367</v>
      </c>
      <c r="D464" s="98" t="s">
        <v>82</v>
      </c>
      <c r="E464" s="98" t="s">
        <v>368</v>
      </c>
      <c r="F464" s="98" t="s">
        <v>174</v>
      </c>
      <c r="G464" s="98" t="s">
        <v>703</v>
      </c>
      <c r="H464" s="99">
        <v>4591</v>
      </c>
      <c r="I464" s="97">
        <v>4</v>
      </c>
      <c r="J464" s="100">
        <f>'เลย '!F28</f>
        <v>820738.02</v>
      </c>
      <c r="K464" s="101">
        <f>SUM('เลย '!AI28)</f>
        <v>813049.9</v>
      </c>
      <c r="L464" s="102">
        <f>'เลย '!AJ28</f>
        <v>5484189.3399999999</v>
      </c>
      <c r="M464" s="102">
        <f>'เลย '!AK28</f>
        <v>5592335.1899999995</v>
      </c>
      <c r="N464" s="98"/>
      <c r="O464" s="98"/>
      <c r="P464" s="98"/>
      <c r="Q464" s="90">
        <f t="shared" si="17"/>
        <v>-108145.84999999963</v>
      </c>
      <c r="R464" s="91">
        <f t="shared" si="18"/>
        <v>1194.5522413417557</v>
      </c>
    </row>
    <row r="465" spans="1:18">
      <c r="A465" s="97">
        <v>3</v>
      </c>
      <c r="B465" s="98" t="s">
        <v>54</v>
      </c>
      <c r="C465" s="98" t="s">
        <v>367</v>
      </c>
      <c r="D465" s="98" t="s">
        <v>82</v>
      </c>
      <c r="E465" s="98" t="s">
        <v>368</v>
      </c>
      <c r="F465" s="98" t="s">
        <v>174</v>
      </c>
      <c r="G465" s="98" t="s">
        <v>704</v>
      </c>
      <c r="H465" s="99">
        <v>2795</v>
      </c>
      <c r="I465" s="97">
        <v>2</v>
      </c>
      <c r="J465" s="100">
        <f>'เลย '!F29</f>
        <v>524462.54</v>
      </c>
      <c r="K465" s="101">
        <f>SUM('เลย '!AI29)</f>
        <v>489171.53</v>
      </c>
      <c r="L465" s="102">
        <f>'เลย '!AJ29</f>
        <v>2003487.57</v>
      </c>
      <c r="M465" s="102">
        <f>'เลย '!AK29</f>
        <v>2040875.06</v>
      </c>
      <c r="N465" s="98"/>
      <c r="O465" s="98"/>
      <c r="P465" s="98"/>
      <c r="Q465" s="90">
        <f t="shared" si="17"/>
        <v>-37387.489999999991</v>
      </c>
      <c r="R465" s="91">
        <f t="shared" si="18"/>
        <v>716.81129516994633</v>
      </c>
    </row>
    <row r="466" spans="1:18">
      <c r="A466" s="97">
        <v>4</v>
      </c>
      <c r="B466" s="98" t="s">
        <v>54</v>
      </c>
      <c r="C466" s="98" t="s">
        <v>367</v>
      </c>
      <c r="D466" s="98" t="s">
        <v>82</v>
      </c>
      <c r="E466" s="98" t="s">
        <v>368</v>
      </c>
      <c r="F466" s="98" t="s">
        <v>174</v>
      </c>
      <c r="G466" s="98" t="s">
        <v>705</v>
      </c>
      <c r="H466" s="99">
        <v>3578</v>
      </c>
      <c r="I466" s="97">
        <v>3</v>
      </c>
      <c r="J466" s="100">
        <f>'เลย '!F30</f>
        <v>913428</v>
      </c>
      <c r="K466" s="101">
        <f>SUM('เลย '!AI30)</f>
        <v>958514.97</v>
      </c>
      <c r="L466" s="102">
        <f>'เลย '!AJ30</f>
        <v>2788400.89</v>
      </c>
      <c r="M466" s="102">
        <f>'เลย '!AK30</f>
        <v>2607889</v>
      </c>
      <c r="N466" s="98"/>
      <c r="O466" s="98"/>
      <c r="P466" s="98"/>
      <c r="Q466" s="90">
        <f t="shared" si="17"/>
        <v>180511.89000000013</v>
      </c>
      <c r="R466" s="91">
        <f t="shared" si="18"/>
        <v>779.31830352152042</v>
      </c>
    </row>
    <row r="467" spans="1:18">
      <c r="A467" s="97">
        <v>5</v>
      </c>
      <c r="B467" s="98" t="s">
        <v>54</v>
      </c>
      <c r="C467" s="98" t="s">
        <v>367</v>
      </c>
      <c r="D467" s="98" t="s">
        <v>82</v>
      </c>
      <c r="E467" s="98" t="s">
        <v>368</v>
      </c>
      <c r="F467" s="98" t="s">
        <v>174</v>
      </c>
      <c r="G467" s="98" t="s">
        <v>706</v>
      </c>
      <c r="H467" s="99">
        <v>5176</v>
      </c>
      <c r="I467" s="97">
        <v>4</v>
      </c>
      <c r="J467" s="100">
        <f>'เลย '!F31</f>
        <v>772371.07</v>
      </c>
      <c r="K467" s="101">
        <f>SUM('เลย '!AI31)</f>
        <v>816387.69000000006</v>
      </c>
      <c r="L467" s="102">
        <f>'เลย '!AJ31</f>
        <v>3645804.12</v>
      </c>
      <c r="M467" s="102">
        <f>'เลย '!AK31</f>
        <v>3161126.1500000004</v>
      </c>
      <c r="N467" s="98"/>
      <c r="O467" s="98"/>
      <c r="P467" s="98"/>
      <c r="Q467" s="90">
        <f t="shared" si="17"/>
        <v>484677.96999999974</v>
      </c>
      <c r="R467" s="91">
        <f t="shared" si="18"/>
        <v>704.36710200927359</v>
      </c>
    </row>
    <row r="468" spans="1:18">
      <c r="A468" s="97">
        <v>6</v>
      </c>
      <c r="B468" s="98" t="s">
        <v>54</v>
      </c>
      <c r="C468" s="98" t="s">
        <v>367</v>
      </c>
      <c r="D468" s="98" t="s">
        <v>82</v>
      </c>
      <c r="E468" s="98" t="s">
        <v>368</v>
      </c>
      <c r="F468" s="98" t="s">
        <v>174</v>
      </c>
      <c r="G468" s="98" t="s">
        <v>707</v>
      </c>
      <c r="H468" s="99">
        <v>2328</v>
      </c>
      <c r="I468" s="97">
        <v>2</v>
      </c>
      <c r="J468" s="100">
        <f>'เลย '!F32</f>
        <v>402221.05</v>
      </c>
      <c r="K468" s="101">
        <f>SUM('เลย '!AI32)</f>
        <v>428154.38</v>
      </c>
      <c r="L468" s="102">
        <f>'เลย '!AJ32</f>
        <v>3156183.3200000003</v>
      </c>
      <c r="M468" s="102">
        <f>'เลย '!AK32</f>
        <v>3182831.09</v>
      </c>
      <c r="N468" s="98"/>
      <c r="O468" s="98"/>
      <c r="P468" s="98"/>
      <c r="Q468" s="90">
        <f t="shared" si="17"/>
        <v>-26647.769999999553</v>
      </c>
      <c r="R468" s="91">
        <f t="shared" si="18"/>
        <v>1355.748848797251</v>
      </c>
    </row>
    <row r="469" spans="1:18">
      <c r="A469" s="97">
        <v>7</v>
      </c>
      <c r="B469" s="98" t="s">
        <v>54</v>
      </c>
      <c r="C469" s="98" t="s">
        <v>367</v>
      </c>
      <c r="D469" s="98" t="s">
        <v>82</v>
      </c>
      <c r="E469" s="98" t="s">
        <v>368</v>
      </c>
      <c r="F469" s="98" t="s">
        <v>174</v>
      </c>
      <c r="G469" s="98" t="s">
        <v>708</v>
      </c>
      <c r="H469" s="99">
        <v>1655</v>
      </c>
      <c r="I469" s="97">
        <v>2</v>
      </c>
      <c r="J469" s="100">
        <f>'เลย '!F33</f>
        <v>499360.43</v>
      </c>
      <c r="K469" s="101">
        <f>SUM('เลย '!AI33)</f>
        <v>604748.85000000009</v>
      </c>
      <c r="L469" s="102">
        <f>'เลย '!AJ33</f>
        <v>2280379.62</v>
      </c>
      <c r="M469" s="102">
        <f>'เลย '!AK33</f>
        <v>2548114.4500000002</v>
      </c>
      <c r="N469" s="98"/>
      <c r="O469" s="98"/>
      <c r="P469" s="98"/>
      <c r="Q469" s="90">
        <f t="shared" si="17"/>
        <v>-267734.83000000007</v>
      </c>
      <c r="R469" s="91">
        <f t="shared" si="18"/>
        <v>1377.8728821752266</v>
      </c>
    </row>
    <row r="470" spans="1:18">
      <c r="A470" s="97">
        <v>8</v>
      </c>
      <c r="B470" s="98" t="s">
        <v>54</v>
      </c>
      <c r="C470" s="98" t="s">
        <v>367</v>
      </c>
      <c r="D470" s="98" t="s">
        <v>82</v>
      </c>
      <c r="E470" s="98" t="s">
        <v>368</v>
      </c>
      <c r="F470" s="98" t="s">
        <v>174</v>
      </c>
      <c r="G470" s="98" t="s">
        <v>709</v>
      </c>
      <c r="H470" s="99">
        <v>2535</v>
      </c>
      <c r="I470" s="97">
        <v>2</v>
      </c>
      <c r="J470" s="100">
        <f>'เลย '!F34</f>
        <v>430248.37</v>
      </c>
      <c r="K470" s="101">
        <f>SUM('เลย '!AI34)</f>
        <v>444753.76999999996</v>
      </c>
      <c r="L470" s="102">
        <f>'เลย '!AJ34</f>
        <v>3781368.27</v>
      </c>
      <c r="M470" s="102">
        <f>'เลย '!AK34</f>
        <v>3736245.1399999997</v>
      </c>
      <c r="N470" s="98"/>
      <c r="O470" s="98"/>
      <c r="P470" s="98"/>
      <c r="Q470" s="90">
        <f t="shared" si="17"/>
        <v>45123.130000000354</v>
      </c>
      <c r="R470" s="91">
        <f t="shared" si="18"/>
        <v>1491.6640118343196</v>
      </c>
    </row>
    <row r="471" spans="1:18">
      <c r="A471" s="97">
        <v>9</v>
      </c>
      <c r="B471" s="98" t="s">
        <v>54</v>
      </c>
      <c r="C471" s="98" t="s">
        <v>367</v>
      </c>
      <c r="D471" s="98" t="s">
        <v>82</v>
      </c>
      <c r="E471" s="98" t="s">
        <v>368</v>
      </c>
      <c r="F471" s="98" t="s">
        <v>174</v>
      </c>
      <c r="G471" s="98" t="s">
        <v>710</v>
      </c>
      <c r="H471" s="99">
        <v>2411</v>
      </c>
      <c r="I471" s="97">
        <v>2</v>
      </c>
      <c r="J471" s="100">
        <f>'เลย '!F35</f>
        <v>518906.17</v>
      </c>
      <c r="K471" s="101">
        <f>SUM('เลย '!AI35)</f>
        <v>586719.83000000007</v>
      </c>
      <c r="L471" s="102">
        <f>'เลย '!AJ35</f>
        <v>1116468.8999999999</v>
      </c>
      <c r="M471" s="102">
        <f>'เลย '!AK35</f>
        <v>1161469.2399999998</v>
      </c>
      <c r="N471" s="98"/>
      <c r="O471" s="98"/>
      <c r="P471" s="98"/>
      <c r="Q471" s="90">
        <f t="shared" si="17"/>
        <v>-45000.339999999851</v>
      </c>
      <c r="R471" s="91">
        <f t="shared" si="18"/>
        <v>463.07295727913726</v>
      </c>
    </row>
    <row r="472" spans="1:18">
      <c r="A472" s="97">
        <v>10</v>
      </c>
      <c r="B472" s="98" t="s">
        <v>54</v>
      </c>
      <c r="C472" s="98" t="s">
        <v>367</v>
      </c>
      <c r="D472" s="98" t="s">
        <v>82</v>
      </c>
      <c r="E472" s="98" t="s">
        <v>368</v>
      </c>
      <c r="F472" s="98" t="s">
        <v>174</v>
      </c>
      <c r="G472" s="98" t="s">
        <v>711</v>
      </c>
      <c r="H472" s="99">
        <v>1725</v>
      </c>
      <c r="I472" s="97">
        <v>2</v>
      </c>
      <c r="J472" s="100">
        <f>'เลย '!F36</f>
        <v>414060.2</v>
      </c>
      <c r="K472" s="101">
        <f>SUM('เลย '!AI36)</f>
        <v>474112.58</v>
      </c>
      <c r="L472" s="102">
        <f>'เลย '!AJ36</f>
        <v>2459044.19</v>
      </c>
      <c r="M472" s="102">
        <f>'เลย '!AK36</f>
        <v>2185003.17</v>
      </c>
      <c r="N472" s="98"/>
      <c r="O472" s="98"/>
      <c r="P472" s="98"/>
      <c r="Q472" s="90">
        <f t="shared" si="17"/>
        <v>274041.02</v>
      </c>
      <c r="R472" s="91">
        <f t="shared" si="18"/>
        <v>1425.5328637681159</v>
      </c>
    </row>
    <row r="473" spans="1:18">
      <c r="A473" s="97">
        <v>11</v>
      </c>
      <c r="B473" s="98" t="s">
        <v>54</v>
      </c>
      <c r="C473" s="98" t="s">
        <v>367</v>
      </c>
      <c r="D473" s="98" t="s">
        <v>82</v>
      </c>
      <c r="E473" s="98" t="s">
        <v>368</v>
      </c>
      <c r="F473" s="98" t="s">
        <v>174</v>
      </c>
      <c r="G473" s="98" t="s">
        <v>712</v>
      </c>
      <c r="H473" s="99">
        <v>2404</v>
      </c>
      <c r="I473" s="97">
        <v>2</v>
      </c>
      <c r="J473" s="100">
        <f>'เลย '!F37</f>
        <v>514478.54</v>
      </c>
      <c r="K473" s="101">
        <f>SUM('เลย '!AI37)</f>
        <v>642478.25</v>
      </c>
      <c r="L473" s="102">
        <f>'เลย '!AJ37</f>
        <v>2674922.04</v>
      </c>
      <c r="M473" s="102">
        <f>'เลย '!AK37</f>
        <v>2740283.27</v>
      </c>
      <c r="N473" s="98"/>
      <c r="O473" s="98"/>
      <c r="P473" s="98"/>
      <c r="Q473" s="90">
        <f t="shared" si="17"/>
        <v>-65361.229999999981</v>
      </c>
      <c r="R473" s="91">
        <f t="shared" si="18"/>
        <v>1112.6963560732113</v>
      </c>
    </row>
    <row r="474" spans="1:18">
      <c r="A474" s="97">
        <v>12</v>
      </c>
      <c r="B474" s="98" t="s">
        <v>54</v>
      </c>
      <c r="C474" s="98" t="s">
        <v>367</v>
      </c>
      <c r="D474" s="98" t="s">
        <v>82</v>
      </c>
      <c r="E474" s="98" t="s">
        <v>368</v>
      </c>
      <c r="F474" s="98" t="s">
        <v>174</v>
      </c>
      <c r="G474" s="98" t="s">
        <v>713</v>
      </c>
      <c r="H474" s="99">
        <v>2019</v>
      </c>
      <c r="I474" s="97">
        <v>2</v>
      </c>
      <c r="J474" s="100">
        <f>'เลย '!F38</f>
        <v>225094.7</v>
      </c>
      <c r="K474" s="101">
        <f>SUM('เลย '!AI38)</f>
        <v>289520.47000000003</v>
      </c>
      <c r="L474" s="102">
        <f>'เลย '!AJ38</f>
        <v>2100736.34</v>
      </c>
      <c r="M474" s="102">
        <f>'เลย '!AK38</f>
        <v>2201427.34</v>
      </c>
      <c r="N474" s="98"/>
      <c r="O474" s="98"/>
      <c r="P474" s="98"/>
      <c r="Q474" s="90">
        <f t="shared" si="17"/>
        <v>-100691</v>
      </c>
      <c r="R474" s="91">
        <f t="shared" si="18"/>
        <v>1040.4835760277365</v>
      </c>
    </row>
    <row r="475" spans="1:18">
      <c r="A475" s="97">
        <v>13</v>
      </c>
      <c r="B475" s="98" t="s">
        <v>54</v>
      </c>
      <c r="C475" s="98" t="s">
        <v>367</v>
      </c>
      <c r="D475" s="98" t="s">
        <v>82</v>
      </c>
      <c r="E475" s="98" t="s">
        <v>368</v>
      </c>
      <c r="F475" s="98" t="s">
        <v>174</v>
      </c>
      <c r="G475" s="98" t="s">
        <v>714</v>
      </c>
      <c r="H475" s="99">
        <v>2954</v>
      </c>
      <c r="I475" s="97">
        <v>2</v>
      </c>
      <c r="J475" s="100">
        <f>'เลย '!F39</f>
        <v>896454.22</v>
      </c>
      <c r="K475" s="101">
        <f>SUM('เลย '!AI39)</f>
        <v>917707.09</v>
      </c>
      <c r="L475" s="102">
        <f>'เลย '!AJ39</f>
        <v>2513355.65</v>
      </c>
      <c r="M475" s="102">
        <f>'เลย '!AK39</f>
        <v>2444660.5</v>
      </c>
      <c r="N475" s="98"/>
      <c r="O475" s="98"/>
      <c r="P475" s="98"/>
      <c r="Q475" s="90">
        <f t="shared" si="17"/>
        <v>68695.149999999907</v>
      </c>
      <c r="R475" s="91">
        <f t="shared" si="18"/>
        <v>850.83129654705476</v>
      </c>
    </row>
    <row r="476" spans="1:18">
      <c r="A476" s="97">
        <v>14</v>
      </c>
      <c r="B476" s="98" t="s">
        <v>54</v>
      </c>
      <c r="C476" s="98" t="s">
        <v>367</v>
      </c>
      <c r="D476" s="98" t="s">
        <v>82</v>
      </c>
      <c r="E476" s="98" t="s">
        <v>368</v>
      </c>
      <c r="F476" s="98" t="s">
        <v>174</v>
      </c>
      <c r="G476" s="98" t="s">
        <v>715</v>
      </c>
      <c r="H476" s="99">
        <v>2098</v>
      </c>
      <c r="I476" s="97">
        <v>2</v>
      </c>
      <c r="J476" s="100">
        <f>'เลย '!F40</f>
        <v>567503.49</v>
      </c>
      <c r="K476" s="101">
        <f>SUM('เลย '!AI40)</f>
        <v>304051.94999999995</v>
      </c>
      <c r="L476" s="102">
        <f>'เลย '!AJ40</f>
        <v>3340431.38</v>
      </c>
      <c r="M476" s="102">
        <f>'เลย '!AK40</f>
        <v>3662493.9699999997</v>
      </c>
      <c r="N476" s="98"/>
      <c r="O476" s="98"/>
      <c r="P476" s="98"/>
      <c r="Q476" s="90">
        <f t="shared" si="17"/>
        <v>-322062.58999999985</v>
      </c>
      <c r="R476" s="91">
        <f t="shared" si="18"/>
        <v>1592.1979885605338</v>
      </c>
    </row>
    <row r="477" spans="1:18">
      <c r="A477" s="97">
        <v>15</v>
      </c>
      <c r="B477" s="98" t="s">
        <v>54</v>
      </c>
      <c r="C477" s="98" t="s">
        <v>367</v>
      </c>
      <c r="D477" s="98" t="s">
        <v>82</v>
      </c>
      <c r="E477" s="98" t="s">
        <v>368</v>
      </c>
      <c r="F477" s="98" t="s">
        <v>174</v>
      </c>
      <c r="G477" s="98" t="s">
        <v>716</v>
      </c>
      <c r="H477" s="99">
        <v>2078</v>
      </c>
      <c r="I477" s="97">
        <v>2</v>
      </c>
      <c r="J477" s="100">
        <f>'เลย '!F41</f>
        <v>502922.65</v>
      </c>
      <c r="K477" s="101">
        <f>SUM('เลย '!AI41)</f>
        <v>486948.88</v>
      </c>
      <c r="L477" s="102">
        <f>'เลย '!AJ41</f>
        <v>3100860.01</v>
      </c>
      <c r="M477" s="102">
        <f>'เลย '!AK41</f>
        <v>3078340.05</v>
      </c>
      <c r="N477" s="98"/>
      <c r="O477" s="98"/>
      <c r="P477" s="98"/>
      <c r="Q477" s="90">
        <f t="shared" si="17"/>
        <v>22519.959999999963</v>
      </c>
      <c r="R477" s="91">
        <f t="shared" si="18"/>
        <v>1492.2329210779594</v>
      </c>
    </row>
    <row r="478" spans="1:18" s="109" customFormat="1">
      <c r="A478" s="103">
        <v>3</v>
      </c>
      <c r="B478" s="104" t="s">
        <v>54</v>
      </c>
      <c r="C478" s="104"/>
      <c r="D478" s="104"/>
      <c r="E478" s="104" t="s">
        <v>71</v>
      </c>
      <c r="F478" s="104"/>
      <c r="G478" s="104" t="s">
        <v>370</v>
      </c>
      <c r="H478" s="110">
        <f>SUM(H463:H477)</f>
        <v>38347</v>
      </c>
      <c r="I478" s="103"/>
      <c r="J478" s="106">
        <f>SUM(J463:J477)</f>
        <v>8002249.4500000002</v>
      </c>
      <c r="K478" s="106">
        <f>SUM(K463:K477)</f>
        <v>8256320.1399999997</v>
      </c>
      <c r="L478" s="106">
        <f>SUM(L463:L477)</f>
        <v>40445631.640000001</v>
      </c>
      <c r="M478" s="106">
        <f>SUM(M463:M477)</f>
        <v>40343093.619999997</v>
      </c>
      <c r="N478" s="104">
        <v>14</v>
      </c>
      <c r="O478" s="104">
        <v>14</v>
      </c>
      <c r="P478" s="104">
        <f>N478-O478</f>
        <v>0</v>
      </c>
      <c r="Q478" s="107">
        <f t="shared" si="17"/>
        <v>102538.02000000328</v>
      </c>
      <c r="R478" s="108">
        <f>L478/H478</f>
        <v>1054.7274008397007</v>
      </c>
    </row>
    <row r="479" spans="1:18">
      <c r="A479" s="97">
        <v>1</v>
      </c>
      <c r="B479" s="98" t="s">
        <v>54</v>
      </c>
      <c r="C479" s="98" t="s">
        <v>371</v>
      </c>
      <c r="D479" s="98" t="s">
        <v>89</v>
      </c>
      <c r="E479" s="98" t="s">
        <v>372</v>
      </c>
      <c r="F479" s="98" t="s">
        <v>204</v>
      </c>
      <c r="G479" s="98" t="s">
        <v>373</v>
      </c>
      <c r="H479" s="99"/>
      <c r="I479" s="97"/>
      <c r="J479" s="100"/>
      <c r="K479" s="101"/>
      <c r="L479" s="102"/>
      <c r="M479" s="102"/>
      <c r="N479" s="98"/>
      <c r="O479" s="98"/>
      <c r="P479" s="98"/>
    </row>
    <row r="480" spans="1:18">
      <c r="A480" s="97">
        <v>2</v>
      </c>
      <c r="B480" s="98" t="s">
        <v>54</v>
      </c>
      <c r="C480" s="98" t="s">
        <v>371</v>
      </c>
      <c r="D480" s="98" t="s">
        <v>89</v>
      </c>
      <c r="E480" s="98" t="s">
        <v>372</v>
      </c>
      <c r="F480" s="98" t="s">
        <v>174</v>
      </c>
      <c r="G480" s="98" t="s">
        <v>717</v>
      </c>
      <c r="H480" s="99">
        <v>3715</v>
      </c>
      <c r="I480" s="97">
        <v>3</v>
      </c>
      <c r="J480" s="100">
        <f>'เลย '!F42</f>
        <v>407017.8</v>
      </c>
      <c r="K480" s="101">
        <f>SUM('เลย '!AI42)</f>
        <v>448288.36</v>
      </c>
      <c r="L480" s="102">
        <f>'เลย '!AJ42</f>
        <v>3087658.71</v>
      </c>
      <c r="M480" s="102">
        <f>'เลย '!AK42</f>
        <v>2897056.9699999997</v>
      </c>
      <c r="N480" s="98"/>
      <c r="O480" s="98"/>
      <c r="P480" s="98"/>
      <c r="Q480" s="90">
        <f t="shared" si="17"/>
        <v>190601.74000000022</v>
      </c>
      <c r="R480" s="91">
        <f t="shared" si="18"/>
        <v>831.1328963660834</v>
      </c>
    </row>
    <row r="481" spans="1:18">
      <c r="A481" s="97">
        <v>3</v>
      </c>
      <c r="B481" s="98" t="s">
        <v>54</v>
      </c>
      <c r="C481" s="98" t="s">
        <v>371</v>
      </c>
      <c r="D481" s="98" t="s">
        <v>89</v>
      </c>
      <c r="E481" s="98" t="s">
        <v>372</v>
      </c>
      <c r="F481" s="98" t="s">
        <v>174</v>
      </c>
      <c r="G481" s="98" t="s">
        <v>718</v>
      </c>
      <c r="H481" s="99">
        <v>4921</v>
      </c>
      <c r="I481" s="97">
        <v>4</v>
      </c>
      <c r="J481" s="100">
        <f>'เลย '!F43</f>
        <v>730754.82</v>
      </c>
      <c r="K481" s="101">
        <f>SUM('เลย '!AI43)</f>
        <v>1100938.99</v>
      </c>
      <c r="L481" s="102">
        <f>'เลย '!AJ43</f>
        <v>4661410.41</v>
      </c>
      <c r="M481" s="102">
        <f>'เลย '!AK43</f>
        <v>4381224.0199999996</v>
      </c>
      <c r="N481" s="98"/>
      <c r="O481" s="98"/>
      <c r="P481" s="98"/>
      <c r="Q481" s="90">
        <f t="shared" si="17"/>
        <v>280186.3900000006</v>
      </c>
      <c r="R481" s="91">
        <f t="shared" si="18"/>
        <v>947.24861003861008</v>
      </c>
    </row>
    <row r="482" spans="1:18">
      <c r="A482" s="97">
        <v>4</v>
      </c>
      <c r="B482" s="98" t="s">
        <v>54</v>
      </c>
      <c r="C482" s="98" t="s">
        <v>371</v>
      </c>
      <c r="D482" s="98" t="s">
        <v>89</v>
      </c>
      <c r="E482" s="98" t="s">
        <v>372</v>
      </c>
      <c r="F482" s="98" t="s">
        <v>174</v>
      </c>
      <c r="G482" s="98" t="s">
        <v>719</v>
      </c>
      <c r="H482" s="99">
        <v>3507</v>
      </c>
      <c r="I482" s="97">
        <v>3</v>
      </c>
      <c r="J482" s="100">
        <f>'เลย '!F44</f>
        <v>737543.24</v>
      </c>
      <c r="K482" s="101">
        <f>SUM('เลย '!AI44)</f>
        <v>809345.31</v>
      </c>
      <c r="L482" s="102">
        <f>'เลย '!AJ44</f>
        <v>3157142.91</v>
      </c>
      <c r="M482" s="102">
        <f>'เลย '!AK44</f>
        <v>3139700.08</v>
      </c>
      <c r="N482" s="98"/>
      <c r="O482" s="98"/>
      <c r="P482" s="98"/>
      <c r="Q482" s="90">
        <f t="shared" si="17"/>
        <v>17442.830000000075</v>
      </c>
      <c r="R482" s="91">
        <f t="shared" si="18"/>
        <v>900.24035072711729</v>
      </c>
    </row>
    <row r="483" spans="1:18">
      <c r="A483" s="97">
        <v>5</v>
      </c>
      <c r="B483" s="98" t="s">
        <v>54</v>
      </c>
      <c r="C483" s="98" t="s">
        <v>371</v>
      </c>
      <c r="D483" s="98" t="s">
        <v>89</v>
      </c>
      <c r="E483" s="98" t="s">
        <v>372</v>
      </c>
      <c r="F483" s="98" t="s">
        <v>174</v>
      </c>
      <c r="G483" s="98" t="s">
        <v>720</v>
      </c>
      <c r="H483" s="99">
        <v>1297</v>
      </c>
      <c r="I483" s="97">
        <v>1</v>
      </c>
      <c r="J483" s="100">
        <f>'เลย '!F45</f>
        <v>504909.19</v>
      </c>
      <c r="K483" s="101">
        <f>SUM('เลย '!AI45)</f>
        <v>641440.51</v>
      </c>
      <c r="L483" s="102">
        <f>'เลย '!AJ45</f>
        <v>2304138.38</v>
      </c>
      <c r="M483" s="102">
        <f>'เลย '!AK45</f>
        <v>1990377.29</v>
      </c>
      <c r="N483" s="98"/>
      <c r="O483" s="98"/>
      <c r="P483" s="98"/>
      <c r="Q483" s="90">
        <f t="shared" si="17"/>
        <v>313761.08999999985</v>
      </c>
      <c r="R483" s="91">
        <f t="shared" si="18"/>
        <v>1776.5137856592135</v>
      </c>
    </row>
    <row r="484" spans="1:18">
      <c r="A484" s="97">
        <v>6</v>
      </c>
      <c r="B484" s="98" t="s">
        <v>54</v>
      </c>
      <c r="C484" s="98" t="s">
        <v>371</v>
      </c>
      <c r="D484" s="98" t="s">
        <v>89</v>
      </c>
      <c r="E484" s="98" t="s">
        <v>372</v>
      </c>
      <c r="F484" s="98" t="s">
        <v>174</v>
      </c>
      <c r="G484" s="98" t="s">
        <v>721</v>
      </c>
      <c r="H484" s="99">
        <v>4858</v>
      </c>
      <c r="I484" s="97">
        <v>4</v>
      </c>
      <c r="J484" s="100">
        <f>'เลย '!F46</f>
        <v>393681.36</v>
      </c>
      <c r="K484" s="101">
        <f>SUM('เลย '!AI46)</f>
        <v>200465.53000000003</v>
      </c>
      <c r="L484" s="102">
        <f>'เลย '!AJ46</f>
        <v>3882026.82</v>
      </c>
      <c r="M484" s="102">
        <f>'เลย '!AK46</f>
        <v>3580772.56</v>
      </c>
      <c r="N484" s="98"/>
      <c r="O484" s="98"/>
      <c r="P484" s="98"/>
      <c r="Q484" s="90">
        <f t="shared" si="17"/>
        <v>301254.25999999978</v>
      </c>
      <c r="R484" s="91">
        <f t="shared" si="18"/>
        <v>799.0997982708933</v>
      </c>
    </row>
    <row r="485" spans="1:18">
      <c r="A485" s="97">
        <v>7</v>
      </c>
      <c r="B485" s="98" t="s">
        <v>54</v>
      </c>
      <c r="C485" s="98" t="s">
        <v>371</v>
      </c>
      <c r="D485" s="98" t="s">
        <v>89</v>
      </c>
      <c r="E485" s="98" t="s">
        <v>372</v>
      </c>
      <c r="F485" s="98" t="s">
        <v>174</v>
      </c>
      <c r="G485" s="98" t="s">
        <v>722</v>
      </c>
      <c r="H485" s="99">
        <v>3362</v>
      </c>
      <c r="I485" s="97">
        <v>3</v>
      </c>
      <c r="J485" s="100">
        <f>'เลย '!F47</f>
        <v>685460.16</v>
      </c>
      <c r="K485" s="101">
        <f>SUM('เลย '!AI47)</f>
        <v>750723.92</v>
      </c>
      <c r="L485" s="102">
        <f>'เลย '!AJ47</f>
        <v>2976212.3</v>
      </c>
      <c r="M485" s="102">
        <f>'เลย '!AK47</f>
        <v>2839531.45</v>
      </c>
      <c r="N485" s="98"/>
      <c r="O485" s="98"/>
      <c r="P485" s="98"/>
      <c r="Q485" s="90">
        <f t="shared" si="17"/>
        <v>136680.84999999963</v>
      </c>
      <c r="R485" s="91">
        <f t="shared" si="18"/>
        <v>885.25053539559781</v>
      </c>
    </row>
    <row r="486" spans="1:18">
      <c r="A486" s="97">
        <v>8</v>
      </c>
      <c r="B486" s="98" t="s">
        <v>54</v>
      </c>
      <c r="C486" s="98" t="s">
        <v>371</v>
      </c>
      <c r="D486" s="98" t="s">
        <v>89</v>
      </c>
      <c r="E486" s="98" t="s">
        <v>372</v>
      </c>
      <c r="F486" s="98" t="s">
        <v>174</v>
      </c>
      <c r="G486" s="98" t="s">
        <v>723</v>
      </c>
      <c r="H486" s="99">
        <v>2717</v>
      </c>
      <c r="I486" s="97">
        <v>2</v>
      </c>
      <c r="J486" s="100">
        <f>'เลย '!F48</f>
        <v>716002.66</v>
      </c>
      <c r="K486" s="101">
        <f>SUM('เลย '!AI48)</f>
        <v>797353.86</v>
      </c>
      <c r="L486" s="102">
        <f>'เลย '!AJ48</f>
        <v>3255213.3200000003</v>
      </c>
      <c r="M486" s="102">
        <f>'เลย '!AK48</f>
        <v>3029604.01</v>
      </c>
      <c r="N486" s="98"/>
      <c r="O486" s="98"/>
      <c r="P486" s="98"/>
      <c r="Q486" s="90">
        <f t="shared" si="17"/>
        <v>225609.31000000052</v>
      </c>
      <c r="R486" s="91">
        <f t="shared" si="18"/>
        <v>1198.091026867869</v>
      </c>
    </row>
    <row r="487" spans="1:18">
      <c r="A487" s="97">
        <v>9</v>
      </c>
      <c r="B487" s="98" t="s">
        <v>54</v>
      </c>
      <c r="C487" s="98" t="s">
        <v>371</v>
      </c>
      <c r="D487" s="98" t="s">
        <v>89</v>
      </c>
      <c r="E487" s="98" t="s">
        <v>372</v>
      </c>
      <c r="F487" s="98" t="s">
        <v>174</v>
      </c>
      <c r="G487" s="98" t="s">
        <v>724</v>
      </c>
      <c r="H487" s="99">
        <v>1641</v>
      </c>
      <c r="I487" s="97">
        <v>2</v>
      </c>
      <c r="J487" s="100">
        <f>'เลย '!F49</f>
        <v>544585.92000000004</v>
      </c>
      <c r="K487" s="101">
        <f>SUM('เลย '!AI49)</f>
        <v>540009.83000000007</v>
      </c>
      <c r="L487" s="102">
        <f>'เลย '!AJ49</f>
        <v>1418972.48</v>
      </c>
      <c r="M487" s="102">
        <f>'เลย '!AK49</f>
        <v>1444833.8199999998</v>
      </c>
      <c r="N487" s="98"/>
      <c r="O487" s="98"/>
      <c r="P487" s="98"/>
      <c r="Q487" s="90">
        <f t="shared" si="17"/>
        <v>-25861.339999999851</v>
      </c>
      <c r="R487" s="91">
        <f t="shared" si="18"/>
        <v>864.69986593540523</v>
      </c>
    </row>
    <row r="488" spans="1:18">
      <c r="A488" s="97">
        <v>10</v>
      </c>
      <c r="B488" s="98" t="s">
        <v>54</v>
      </c>
      <c r="C488" s="98" t="s">
        <v>371</v>
      </c>
      <c r="D488" s="98" t="s">
        <v>89</v>
      </c>
      <c r="E488" s="98" t="s">
        <v>372</v>
      </c>
      <c r="F488" s="98" t="s">
        <v>174</v>
      </c>
      <c r="G488" s="98" t="s">
        <v>725</v>
      </c>
      <c r="H488" s="99">
        <v>2092</v>
      </c>
      <c r="I488" s="97">
        <v>2</v>
      </c>
      <c r="J488" s="100">
        <f>'เลย '!F50</f>
        <v>692602.16</v>
      </c>
      <c r="K488" s="101">
        <f>SUM('เลย '!AI50)</f>
        <v>771295.05</v>
      </c>
      <c r="L488" s="102">
        <f>'เลย '!AJ50</f>
        <v>1536650.53</v>
      </c>
      <c r="M488" s="102">
        <f>'เลย '!AK50</f>
        <v>1353243.62</v>
      </c>
      <c r="N488" s="98"/>
      <c r="O488" s="98"/>
      <c r="P488" s="98"/>
      <c r="Q488" s="90">
        <f t="shared" si="17"/>
        <v>183406.90999999992</v>
      </c>
      <c r="R488" s="91">
        <f t="shared" si="18"/>
        <v>734.5365822179732</v>
      </c>
    </row>
    <row r="489" spans="1:18">
      <c r="A489" s="97">
        <v>11</v>
      </c>
      <c r="B489" s="98" t="s">
        <v>54</v>
      </c>
      <c r="C489" s="98" t="s">
        <v>371</v>
      </c>
      <c r="D489" s="98" t="s">
        <v>89</v>
      </c>
      <c r="E489" s="98" t="s">
        <v>372</v>
      </c>
      <c r="F489" s="98" t="s">
        <v>174</v>
      </c>
      <c r="G489" s="98" t="s">
        <v>726</v>
      </c>
      <c r="H489" s="99">
        <v>1801</v>
      </c>
      <c r="I489" s="97">
        <v>2</v>
      </c>
      <c r="J489" s="100">
        <f>'เลย '!F51</f>
        <v>530922.62</v>
      </c>
      <c r="K489" s="101">
        <f>SUM('เลย '!AI51)</f>
        <v>585114.88</v>
      </c>
      <c r="L489" s="102">
        <f>'เลย '!AJ51</f>
        <v>2211428.54</v>
      </c>
      <c r="M489" s="102">
        <f>'เลย '!AK51</f>
        <v>2251583.3699999996</v>
      </c>
      <c r="N489" s="98"/>
      <c r="O489" s="98"/>
      <c r="P489" s="98"/>
      <c r="Q489" s="90">
        <f t="shared" si="17"/>
        <v>-40154.829999999609</v>
      </c>
      <c r="R489" s="91">
        <f t="shared" si="18"/>
        <v>1227.8892504164353</v>
      </c>
    </row>
    <row r="490" spans="1:18" s="109" customFormat="1">
      <c r="A490" s="103">
        <v>4</v>
      </c>
      <c r="B490" s="104" t="s">
        <v>54</v>
      </c>
      <c r="C490" s="104"/>
      <c r="D490" s="104"/>
      <c r="E490" s="104" t="s">
        <v>71</v>
      </c>
      <c r="F490" s="104"/>
      <c r="G490" s="104" t="s">
        <v>374</v>
      </c>
      <c r="H490" s="110">
        <f>SUM(H479:H489)</f>
        <v>29911</v>
      </c>
      <c r="I490" s="103"/>
      <c r="J490" s="106">
        <f>SUM(J479:J489)</f>
        <v>5943479.9300000006</v>
      </c>
      <c r="K490" s="106">
        <f>SUM(K479:K489)</f>
        <v>6644976.2400000002</v>
      </c>
      <c r="L490" s="106">
        <f>SUM(L479:L489)</f>
        <v>28490854.400000002</v>
      </c>
      <c r="M490" s="106">
        <f>SUM(M479:M489)</f>
        <v>26907927.190000005</v>
      </c>
      <c r="N490" s="104">
        <v>10</v>
      </c>
      <c r="O490" s="104">
        <v>10</v>
      </c>
      <c r="P490" s="104">
        <f>N490-O490</f>
        <v>0</v>
      </c>
      <c r="Q490" s="107">
        <f t="shared" si="17"/>
        <v>1582927.2099999972</v>
      </c>
      <c r="R490" s="108">
        <f>L490/H490</f>
        <v>952.52095884457231</v>
      </c>
    </row>
    <row r="491" spans="1:18">
      <c r="A491" s="97">
        <v>1</v>
      </c>
      <c r="B491" s="98" t="s">
        <v>54</v>
      </c>
      <c r="C491" s="98" t="s">
        <v>375</v>
      </c>
      <c r="D491" s="98" t="s">
        <v>135</v>
      </c>
      <c r="E491" s="98" t="s">
        <v>376</v>
      </c>
      <c r="F491" s="98" t="s">
        <v>323</v>
      </c>
      <c r="G491" s="98" t="s">
        <v>377</v>
      </c>
      <c r="H491" s="99"/>
      <c r="I491" s="97"/>
      <c r="J491" s="100"/>
      <c r="K491" s="101"/>
      <c r="L491" s="102"/>
      <c r="M491" s="102"/>
      <c r="N491" s="98"/>
      <c r="O491" s="98"/>
      <c r="P491" s="98"/>
    </row>
    <row r="492" spans="1:18">
      <c r="A492" s="97">
        <v>2</v>
      </c>
      <c r="B492" s="98" t="s">
        <v>54</v>
      </c>
      <c r="C492" s="98" t="s">
        <v>375</v>
      </c>
      <c r="D492" s="98" t="s">
        <v>135</v>
      </c>
      <c r="E492" s="98" t="s">
        <v>376</v>
      </c>
      <c r="F492" s="98" t="s">
        <v>174</v>
      </c>
      <c r="G492" s="98" t="s">
        <v>727</v>
      </c>
      <c r="H492" s="99">
        <v>1166</v>
      </c>
      <c r="I492" s="97">
        <v>1</v>
      </c>
      <c r="J492" s="100">
        <f>'เลย '!F52</f>
        <v>545639.85</v>
      </c>
      <c r="K492" s="101">
        <f>SUM('เลย '!AI52)</f>
        <v>576642.65999999992</v>
      </c>
      <c r="L492" s="102">
        <f>'เลย '!AJ52</f>
        <v>1618642.7000000002</v>
      </c>
      <c r="M492" s="102">
        <f>'เลย '!AK52</f>
        <v>1804026.92</v>
      </c>
      <c r="N492" s="98"/>
      <c r="O492" s="98"/>
      <c r="P492" s="98"/>
      <c r="Q492" s="90">
        <f t="shared" si="17"/>
        <v>-185384.21999999974</v>
      </c>
      <c r="R492" s="91">
        <f t="shared" si="18"/>
        <v>1388.2012864493997</v>
      </c>
    </row>
    <row r="493" spans="1:18">
      <c r="A493" s="97">
        <v>3</v>
      </c>
      <c r="B493" s="98" t="s">
        <v>54</v>
      </c>
      <c r="C493" s="98" t="s">
        <v>375</v>
      </c>
      <c r="D493" s="98" t="s">
        <v>135</v>
      </c>
      <c r="E493" s="98" t="s">
        <v>376</v>
      </c>
      <c r="F493" s="98" t="s">
        <v>174</v>
      </c>
      <c r="G493" s="98" t="s">
        <v>728</v>
      </c>
      <c r="H493" s="99">
        <v>597</v>
      </c>
      <c r="I493" s="97">
        <v>1</v>
      </c>
      <c r="J493" s="100">
        <f>'เลย '!F53</f>
        <v>505670.63</v>
      </c>
      <c r="K493" s="101">
        <f>SUM('เลย '!AI53)</f>
        <v>577163.03</v>
      </c>
      <c r="L493" s="102">
        <f>'เลย '!AJ53</f>
        <v>1147383.99</v>
      </c>
      <c r="M493" s="102">
        <f>'เลย '!AK53</f>
        <v>1146862.98</v>
      </c>
      <c r="N493" s="98"/>
      <c r="O493" s="98"/>
      <c r="P493" s="98"/>
      <c r="Q493" s="90">
        <f t="shared" si="17"/>
        <v>521.01000000000931</v>
      </c>
      <c r="R493" s="91">
        <f t="shared" si="18"/>
        <v>1921.9162311557789</v>
      </c>
    </row>
    <row r="494" spans="1:18">
      <c r="A494" s="97">
        <v>4</v>
      </c>
      <c r="B494" s="98" t="s">
        <v>54</v>
      </c>
      <c r="C494" s="98" t="s">
        <v>375</v>
      </c>
      <c r="D494" s="98" t="s">
        <v>135</v>
      </c>
      <c r="E494" s="98" t="s">
        <v>376</v>
      </c>
      <c r="F494" s="98" t="s">
        <v>174</v>
      </c>
      <c r="G494" s="98" t="s">
        <v>729</v>
      </c>
      <c r="H494" s="99">
        <v>1918</v>
      </c>
      <c r="I494" s="97">
        <v>2</v>
      </c>
      <c r="J494" s="100">
        <f>'เลย '!F54</f>
        <v>361452.13</v>
      </c>
      <c r="K494" s="101">
        <f>SUM('เลย '!AI54)</f>
        <v>435723.7</v>
      </c>
      <c r="L494" s="102">
        <f>'เลย '!AJ54</f>
        <v>2355744.7599999998</v>
      </c>
      <c r="M494" s="102">
        <f>'เลย '!AK54</f>
        <v>2431740.2000000002</v>
      </c>
      <c r="N494" s="98"/>
      <c r="O494" s="98"/>
      <c r="P494" s="98"/>
      <c r="Q494" s="90">
        <f t="shared" si="17"/>
        <v>-75995.44000000041</v>
      </c>
      <c r="R494" s="91">
        <f t="shared" si="18"/>
        <v>1228.229801876955</v>
      </c>
    </row>
    <row r="495" spans="1:18">
      <c r="A495" s="97">
        <v>5</v>
      </c>
      <c r="B495" s="98" t="s">
        <v>54</v>
      </c>
      <c r="C495" s="98" t="s">
        <v>375</v>
      </c>
      <c r="D495" s="98" t="s">
        <v>135</v>
      </c>
      <c r="E495" s="98" t="s">
        <v>376</v>
      </c>
      <c r="F495" s="98" t="s">
        <v>174</v>
      </c>
      <c r="G495" s="98" t="s">
        <v>730</v>
      </c>
      <c r="H495" s="99">
        <v>3832</v>
      </c>
      <c r="I495" s="97">
        <v>3</v>
      </c>
      <c r="J495" s="100">
        <f>'เลย '!F55</f>
        <v>788039.01</v>
      </c>
      <c r="K495" s="101">
        <f>SUM('เลย '!AI55)</f>
        <v>900141.87</v>
      </c>
      <c r="L495" s="102">
        <f>'เลย '!AJ55</f>
        <v>3087796.95</v>
      </c>
      <c r="M495" s="102">
        <f>'เลย '!AK55</f>
        <v>3201146.0700000003</v>
      </c>
      <c r="N495" s="98"/>
      <c r="O495" s="98"/>
      <c r="P495" s="98"/>
      <c r="Q495" s="90">
        <f t="shared" si="17"/>
        <v>-113349.12000000011</v>
      </c>
      <c r="R495" s="91">
        <f t="shared" si="18"/>
        <v>805.79252348643013</v>
      </c>
    </row>
    <row r="496" spans="1:18">
      <c r="A496" s="97">
        <v>6</v>
      </c>
      <c r="B496" s="98" t="s">
        <v>54</v>
      </c>
      <c r="C496" s="98" t="s">
        <v>375</v>
      </c>
      <c r="D496" s="98" t="s">
        <v>135</v>
      </c>
      <c r="E496" s="98" t="s">
        <v>376</v>
      </c>
      <c r="F496" s="98" t="s">
        <v>174</v>
      </c>
      <c r="G496" s="98" t="s">
        <v>731</v>
      </c>
      <c r="H496" s="99">
        <v>4337</v>
      </c>
      <c r="I496" s="97">
        <v>3</v>
      </c>
      <c r="J496" s="100">
        <f>'เลย '!F56</f>
        <v>678899.11</v>
      </c>
      <c r="K496" s="101">
        <f>SUM('เลย '!AI56)</f>
        <v>716307.16</v>
      </c>
      <c r="L496" s="102">
        <f>'เลย '!AJ56</f>
        <v>2810112.5</v>
      </c>
      <c r="M496" s="102">
        <f>'เลย '!AK56</f>
        <v>3129037.6</v>
      </c>
      <c r="N496" s="98"/>
      <c r="O496" s="98"/>
      <c r="P496" s="98"/>
      <c r="Q496" s="90">
        <f t="shared" si="17"/>
        <v>-318925.10000000009</v>
      </c>
      <c r="R496" s="91">
        <f t="shared" si="18"/>
        <v>647.939243716855</v>
      </c>
    </row>
    <row r="497" spans="1:18">
      <c r="A497" s="97">
        <v>7</v>
      </c>
      <c r="B497" s="98" t="s">
        <v>54</v>
      </c>
      <c r="C497" s="98" t="s">
        <v>375</v>
      </c>
      <c r="D497" s="98" t="s">
        <v>135</v>
      </c>
      <c r="E497" s="98" t="s">
        <v>376</v>
      </c>
      <c r="F497" s="98" t="s">
        <v>174</v>
      </c>
      <c r="G497" s="98" t="s">
        <v>732</v>
      </c>
      <c r="H497" s="99">
        <v>2216</v>
      </c>
      <c r="I497" s="97">
        <v>2</v>
      </c>
      <c r="J497" s="100">
        <f>'เลย '!F57</f>
        <v>414775.89</v>
      </c>
      <c r="K497" s="101">
        <f>SUM('เลย '!AI57)</f>
        <v>451385.22</v>
      </c>
      <c r="L497" s="102">
        <f>'เลย '!AJ57</f>
        <v>2622522.5700000003</v>
      </c>
      <c r="M497" s="102">
        <f>'เลย '!AK57</f>
        <v>2713558.16</v>
      </c>
      <c r="N497" s="98"/>
      <c r="O497" s="98"/>
      <c r="P497" s="98"/>
      <c r="Q497" s="90">
        <f t="shared" si="17"/>
        <v>-91035.589999999851</v>
      </c>
      <c r="R497" s="91">
        <f t="shared" si="18"/>
        <v>1183.4488131768953</v>
      </c>
    </row>
    <row r="498" spans="1:18">
      <c r="A498" s="97">
        <v>8</v>
      </c>
      <c r="B498" s="98" t="s">
        <v>54</v>
      </c>
      <c r="C498" s="98" t="s">
        <v>375</v>
      </c>
      <c r="D498" s="98" t="s">
        <v>135</v>
      </c>
      <c r="E498" s="98" t="s">
        <v>376</v>
      </c>
      <c r="F498" s="98" t="s">
        <v>174</v>
      </c>
      <c r="G498" s="98" t="s">
        <v>733</v>
      </c>
      <c r="H498" s="99">
        <v>1887</v>
      </c>
      <c r="I498" s="97">
        <v>2</v>
      </c>
      <c r="J498" s="100">
        <f>'เลย '!F58</f>
        <v>374553.8</v>
      </c>
      <c r="K498" s="101">
        <f>SUM('เลย '!AI58)</f>
        <v>424912.91</v>
      </c>
      <c r="L498" s="102">
        <f>'เลย '!AJ58</f>
        <v>1526106.7099999997</v>
      </c>
      <c r="M498" s="102">
        <f>'เลย '!AK58</f>
        <v>1645119.95</v>
      </c>
      <c r="N498" s="98"/>
      <c r="O498" s="98"/>
      <c r="P498" s="98"/>
      <c r="Q498" s="90">
        <f t="shared" si="17"/>
        <v>-119013.24000000022</v>
      </c>
      <c r="R498" s="91">
        <f t="shared" si="18"/>
        <v>808.74759406465273</v>
      </c>
    </row>
    <row r="499" spans="1:18">
      <c r="A499" s="97">
        <v>9</v>
      </c>
      <c r="B499" s="98" t="s">
        <v>54</v>
      </c>
      <c r="C499" s="98" t="s">
        <v>375</v>
      </c>
      <c r="D499" s="98" t="s">
        <v>135</v>
      </c>
      <c r="E499" s="98" t="s">
        <v>376</v>
      </c>
      <c r="F499" s="98" t="s">
        <v>174</v>
      </c>
      <c r="G499" s="98" t="s">
        <v>734</v>
      </c>
      <c r="H499" s="99">
        <v>1912</v>
      </c>
      <c r="I499" s="97">
        <v>2</v>
      </c>
      <c r="J499" s="100">
        <f>'เลย '!F59</f>
        <v>495449.67</v>
      </c>
      <c r="K499" s="101">
        <f>SUM('เลย '!AI59)</f>
        <v>551326.40999999992</v>
      </c>
      <c r="L499" s="102">
        <f>'เลย '!AJ59</f>
        <v>1784061.2999999998</v>
      </c>
      <c r="M499" s="102">
        <f>'เลย '!AK59</f>
        <v>1811935.8399999999</v>
      </c>
      <c r="N499" s="98"/>
      <c r="O499" s="98"/>
      <c r="P499" s="98"/>
      <c r="Q499" s="90">
        <f t="shared" si="17"/>
        <v>-27874.540000000037</v>
      </c>
      <c r="R499" s="91">
        <f t="shared" si="18"/>
        <v>933.08645397489533</v>
      </c>
    </row>
    <row r="500" spans="1:18">
      <c r="A500" s="97">
        <v>10</v>
      </c>
      <c r="B500" s="98" t="s">
        <v>54</v>
      </c>
      <c r="C500" s="98" t="s">
        <v>375</v>
      </c>
      <c r="D500" s="98" t="s">
        <v>135</v>
      </c>
      <c r="E500" s="98" t="s">
        <v>376</v>
      </c>
      <c r="F500" s="98" t="s">
        <v>174</v>
      </c>
      <c r="G500" s="98" t="s">
        <v>735</v>
      </c>
      <c r="H500" s="99">
        <v>4827</v>
      </c>
      <c r="I500" s="97">
        <v>4</v>
      </c>
      <c r="J500" s="100">
        <f>'เลย '!F60</f>
        <v>444998.5</v>
      </c>
      <c r="K500" s="101">
        <f>SUM('เลย '!AI60)</f>
        <v>554299.24</v>
      </c>
      <c r="L500" s="102">
        <f>'เลย '!AJ60</f>
        <v>4876187.5199999996</v>
      </c>
      <c r="M500" s="102">
        <f>'เลย '!AK60</f>
        <v>4865656.82</v>
      </c>
      <c r="N500" s="98"/>
      <c r="O500" s="98"/>
      <c r="P500" s="98"/>
      <c r="Q500" s="90">
        <f t="shared" si="17"/>
        <v>10530.699999999255</v>
      </c>
      <c r="R500" s="91">
        <f t="shared" si="18"/>
        <v>1010.1900807955251</v>
      </c>
    </row>
    <row r="501" spans="1:18">
      <c r="A501" s="97">
        <v>11</v>
      </c>
      <c r="B501" s="98" t="s">
        <v>54</v>
      </c>
      <c r="C501" s="98" t="s">
        <v>375</v>
      </c>
      <c r="D501" s="98" t="s">
        <v>135</v>
      </c>
      <c r="E501" s="98" t="s">
        <v>376</v>
      </c>
      <c r="F501" s="98" t="s">
        <v>174</v>
      </c>
      <c r="G501" s="98" t="s">
        <v>736</v>
      </c>
      <c r="H501" s="99">
        <v>5175</v>
      </c>
      <c r="I501" s="97">
        <v>4</v>
      </c>
      <c r="J501" s="100">
        <f>'เลย '!F61</f>
        <v>973697.41</v>
      </c>
      <c r="K501" s="101">
        <f>SUM('เลย '!AI61)</f>
        <v>1366100.8900000001</v>
      </c>
      <c r="L501" s="102">
        <f>'เลย '!AJ61</f>
        <v>4308213.8699999992</v>
      </c>
      <c r="M501" s="102">
        <f>'เลย '!AK61</f>
        <v>4878662.0500000007</v>
      </c>
      <c r="N501" s="98"/>
      <c r="O501" s="98"/>
      <c r="P501" s="98"/>
      <c r="Q501" s="90">
        <f t="shared" si="17"/>
        <v>-570448.18000000156</v>
      </c>
      <c r="R501" s="91">
        <f t="shared" si="18"/>
        <v>832.50509565217374</v>
      </c>
    </row>
    <row r="502" spans="1:18">
      <c r="A502" s="97">
        <v>12</v>
      </c>
      <c r="B502" s="98" t="s">
        <v>54</v>
      </c>
      <c r="C502" s="98" t="s">
        <v>375</v>
      </c>
      <c r="D502" s="98" t="s">
        <v>135</v>
      </c>
      <c r="E502" s="98" t="s">
        <v>376</v>
      </c>
      <c r="F502" s="98" t="s">
        <v>174</v>
      </c>
      <c r="G502" s="98" t="s">
        <v>737</v>
      </c>
      <c r="H502" s="99">
        <v>3273</v>
      </c>
      <c r="I502" s="97">
        <v>3</v>
      </c>
      <c r="J502" s="100">
        <f>'เลย '!F62</f>
        <v>326550.01</v>
      </c>
      <c r="K502" s="101">
        <f>SUM('เลย '!AI62)</f>
        <v>455776.67000000004</v>
      </c>
      <c r="L502" s="102">
        <f>'เลย '!AJ62</f>
        <v>2437047.42</v>
      </c>
      <c r="M502" s="102">
        <f>'เลย '!AK62</f>
        <v>2400765.5299999998</v>
      </c>
      <c r="N502" s="98"/>
      <c r="O502" s="98"/>
      <c r="P502" s="98"/>
      <c r="Q502" s="90">
        <f t="shared" si="17"/>
        <v>36281.89000000013</v>
      </c>
      <c r="R502" s="91">
        <f t="shared" si="18"/>
        <v>744.59132905591196</v>
      </c>
    </row>
    <row r="503" spans="1:18">
      <c r="A503" s="97">
        <v>13</v>
      </c>
      <c r="B503" s="98" t="s">
        <v>54</v>
      </c>
      <c r="C503" s="98" t="s">
        <v>375</v>
      </c>
      <c r="D503" s="98" t="s">
        <v>135</v>
      </c>
      <c r="E503" s="98" t="s">
        <v>376</v>
      </c>
      <c r="F503" s="98" t="s">
        <v>174</v>
      </c>
      <c r="G503" s="98" t="s">
        <v>738</v>
      </c>
      <c r="H503" s="99">
        <v>1988</v>
      </c>
      <c r="I503" s="97">
        <v>2</v>
      </c>
      <c r="J503" s="100">
        <f>'เลย '!F63</f>
        <v>254951.86</v>
      </c>
      <c r="K503" s="101">
        <f>SUM('เลย '!AI63)</f>
        <v>361458.92999999993</v>
      </c>
      <c r="L503" s="102">
        <f>'เลย '!AJ63</f>
        <v>2298853.21</v>
      </c>
      <c r="M503" s="102">
        <f>'เลย '!AK63</f>
        <v>2290841.4899999998</v>
      </c>
      <c r="N503" s="98"/>
      <c r="O503" s="98"/>
      <c r="P503" s="98"/>
      <c r="Q503" s="90">
        <f t="shared" si="17"/>
        <v>8011.7200000002049</v>
      </c>
      <c r="R503" s="91">
        <f t="shared" si="18"/>
        <v>1156.3647937625753</v>
      </c>
    </row>
    <row r="504" spans="1:18">
      <c r="A504" s="97">
        <v>14</v>
      </c>
      <c r="B504" s="98" t="s">
        <v>54</v>
      </c>
      <c r="C504" s="98" t="s">
        <v>375</v>
      </c>
      <c r="D504" s="98" t="s">
        <v>135</v>
      </c>
      <c r="E504" s="98" t="s">
        <v>376</v>
      </c>
      <c r="F504" s="98" t="s">
        <v>174</v>
      </c>
      <c r="G504" s="98" t="s">
        <v>739</v>
      </c>
      <c r="H504" s="99">
        <v>1497</v>
      </c>
      <c r="I504" s="97">
        <v>1</v>
      </c>
      <c r="J504" s="100">
        <f>'เลย '!F64</f>
        <v>445803.87</v>
      </c>
      <c r="K504" s="101">
        <f>SUM('เลย '!AI64)</f>
        <v>496860.11000000004</v>
      </c>
      <c r="L504" s="102">
        <f>'เลย '!AJ64</f>
        <v>1830472.96</v>
      </c>
      <c r="M504" s="102">
        <f>'เลย '!AK64</f>
        <v>1940752.6199999999</v>
      </c>
      <c r="N504" s="98"/>
      <c r="O504" s="98"/>
      <c r="P504" s="98"/>
      <c r="Q504" s="90">
        <f t="shared" si="17"/>
        <v>-110279.65999999992</v>
      </c>
      <c r="R504" s="91">
        <f t="shared" si="18"/>
        <v>1222.7608283233133</v>
      </c>
    </row>
    <row r="505" spans="1:18" s="109" customFormat="1">
      <c r="A505" s="103">
        <v>5</v>
      </c>
      <c r="B505" s="104" t="s">
        <v>54</v>
      </c>
      <c r="C505" s="104"/>
      <c r="D505" s="104"/>
      <c r="E505" s="104" t="s">
        <v>71</v>
      </c>
      <c r="F505" s="104"/>
      <c r="G505" s="104" t="s">
        <v>378</v>
      </c>
      <c r="H505" s="110">
        <f>SUM(H491:H504)</f>
        <v>34625</v>
      </c>
      <c r="I505" s="103"/>
      <c r="J505" s="106">
        <f>SUM(J491:J504)</f>
        <v>6610481.7400000002</v>
      </c>
      <c r="K505" s="106">
        <f>SUM(K491:K504)</f>
        <v>7868098.7999999998</v>
      </c>
      <c r="L505" s="106">
        <f>SUM(L491:L504)</f>
        <v>32703146.460000001</v>
      </c>
      <c r="M505" s="106">
        <f>SUM(M491:M504)</f>
        <v>34260106.229999997</v>
      </c>
      <c r="N505" s="104">
        <v>13</v>
      </c>
      <c r="O505" s="104">
        <v>13</v>
      </c>
      <c r="P505" s="104">
        <f>N505-O505</f>
        <v>0</v>
      </c>
      <c r="Q505" s="107">
        <f t="shared" si="17"/>
        <v>-1556959.7699999958</v>
      </c>
      <c r="R505" s="108">
        <f>L505/H505</f>
        <v>944.49520462093869</v>
      </c>
    </row>
    <row r="506" spans="1:18">
      <c r="A506" s="97">
        <v>1</v>
      </c>
      <c r="B506" s="98" t="s">
        <v>54</v>
      </c>
      <c r="C506" s="98" t="s">
        <v>379</v>
      </c>
      <c r="D506" s="98" t="s">
        <v>96</v>
      </c>
      <c r="E506" s="98" t="s">
        <v>380</v>
      </c>
      <c r="F506" s="98" t="s">
        <v>204</v>
      </c>
      <c r="G506" s="98" t="s">
        <v>381</v>
      </c>
      <c r="H506" s="99"/>
      <c r="I506" s="97"/>
      <c r="J506" s="100"/>
      <c r="K506" s="101"/>
      <c r="L506" s="102"/>
      <c r="M506" s="102"/>
      <c r="N506" s="98"/>
      <c r="O506" s="98"/>
      <c r="P506" s="98"/>
    </row>
    <row r="507" spans="1:18">
      <c r="A507" s="97">
        <v>2</v>
      </c>
      <c r="B507" s="98" t="s">
        <v>54</v>
      </c>
      <c r="C507" s="98" t="s">
        <v>379</v>
      </c>
      <c r="D507" s="98" t="s">
        <v>96</v>
      </c>
      <c r="E507" s="98" t="s">
        <v>380</v>
      </c>
      <c r="F507" s="98" t="s">
        <v>174</v>
      </c>
      <c r="G507" s="98" t="s">
        <v>740</v>
      </c>
      <c r="H507" s="99">
        <v>1271</v>
      </c>
      <c r="I507" s="97">
        <v>1</v>
      </c>
      <c r="J507" s="100">
        <f>'เลย '!F65</f>
        <v>557997.54</v>
      </c>
      <c r="K507" s="101">
        <f>SUM('เลย '!AI65)</f>
        <v>547584.13</v>
      </c>
      <c r="L507" s="102">
        <f>'เลย '!AJ65</f>
        <v>2437620.5499999998</v>
      </c>
      <c r="M507" s="102">
        <f>'เลย '!AK65</f>
        <v>2504463.5</v>
      </c>
      <c r="N507" s="98"/>
      <c r="O507" s="98"/>
      <c r="P507" s="98"/>
      <c r="Q507" s="90">
        <f t="shared" si="17"/>
        <v>-66842.950000000186</v>
      </c>
      <c r="R507" s="91">
        <f t="shared" si="18"/>
        <v>1917.8761211644373</v>
      </c>
    </row>
    <row r="508" spans="1:18">
      <c r="A508" s="97">
        <v>3</v>
      </c>
      <c r="B508" s="98" t="s">
        <v>54</v>
      </c>
      <c r="C508" s="98" t="s">
        <v>379</v>
      </c>
      <c r="D508" s="98" t="s">
        <v>96</v>
      </c>
      <c r="E508" s="98" t="s">
        <v>380</v>
      </c>
      <c r="F508" s="98" t="s">
        <v>174</v>
      </c>
      <c r="G508" s="98" t="s">
        <v>741</v>
      </c>
      <c r="H508" s="99">
        <v>1365</v>
      </c>
      <c r="I508" s="97">
        <v>1</v>
      </c>
      <c r="J508" s="100">
        <f>'เลย '!F66</f>
        <v>630401.74</v>
      </c>
      <c r="K508" s="101">
        <f>SUM('เลย '!AI66)</f>
        <v>645581.05999999994</v>
      </c>
      <c r="L508" s="102">
        <f>'เลย '!AJ66</f>
        <v>2329823.7800000003</v>
      </c>
      <c r="M508" s="102">
        <f>'เลย '!AK66</f>
        <v>2427775.96</v>
      </c>
      <c r="N508" s="98"/>
      <c r="O508" s="98"/>
      <c r="P508" s="98"/>
      <c r="Q508" s="90">
        <f t="shared" si="17"/>
        <v>-97952.179999999702</v>
      </c>
      <c r="R508" s="91">
        <f t="shared" si="18"/>
        <v>1706.8306080586083</v>
      </c>
    </row>
    <row r="509" spans="1:18">
      <c r="A509" s="97">
        <v>4</v>
      </c>
      <c r="B509" s="98" t="s">
        <v>54</v>
      </c>
      <c r="C509" s="98" t="s">
        <v>379</v>
      </c>
      <c r="D509" s="98" t="s">
        <v>96</v>
      </c>
      <c r="E509" s="98" t="s">
        <v>380</v>
      </c>
      <c r="F509" s="98" t="s">
        <v>174</v>
      </c>
      <c r="G509" s="98" t="s">
        <v>742</v>
      </c>
      <c r="H509" s="99">
        <v>2637</v>
      </c>
      <c r="I509" s="97">
        <v>2</v>
      </c>
      <c r="J509" s="100">
        <f>'เลย '!F67</f>
        <v>590469.91</v>
      </c>
      <c r="K509" s="101">
        <f>SUM('เลย '!AI67)</f>
        <v>669503.33000000007</v>
      </c>
      <c r="L509" s="102">
        <f>'เลย '!AJ67</f>
        <v>2544121.0099999998</v>
      </c>
      <c r="M509" s="102">
        <f>'เลย '!AK67</f>
        <v>2541567.33</v>
      </c>
      <c r="N509" s="98"/>
      <c r="O509" s="98"/>
      <c r="P509" s="98"/>
      <c r="Q509" s="90">
        <f t="shared" si="17"/>
        <v>2553.679999999702</v>
      </c>
      <c r="R509" s="91">
        <f t="shared" si="18"/>
        <v>964.7785400075843</v>
      </c>
    </row>
    <row r="510" spans="1:18">
      <c r="A510" s="97">
        <v>5</v>
      </c>
      <c r="B510" s="98" t="s">
        <v>54</v>
      </c>
      <c r="C510" s="98" t="s">
        <v>379</v>
      </c>
      <c r="D510" s="98" t="s">
        <v>96</v>
      </c>
      <c r="E510" s="98" t="s">
        <v>380</v>
      </c>
      <c r="F510" s="98" t="s">
        <v>174</v>
      </c>
      <c r="G510" s="98" t="s">
        <v>743</v>
      </c>
      <c r="H510" s="99">
        <v>1170</v>
      </c>
      <c r="I510" s="97">
        <v>1</v>
      </c>
      <c r="J510" s="100">
        <f>'เลย '!F68</f>
        <v>391178.5</v>
      </c>
      <c r="K510" s="101">
        <f>SUM('เลย '!AI68)</f>
        <v>444892.1</v>
      </c>
      <c r="L510" s="102">
        <f>'เลย '!AJ68</f>
        <v>2572669.75</v>
      </c>
      <c r="M510" s="102">
        <f>'เลย '!AK68</f>
        <v>2635510.2100000004</v>
      </c>
      <c r="N510" s="98"/>
      <c r="O510" s="98"/>
      <c r="P510" s="98"/>
      <c r="Q510" s="90">
        <f t="shared" si="17"/>
        <v>-62840.460000000428</v>
      </c>
      <c r="R510" s="91">
        <f t="shared" si="18"/>
        <v>2198.8630341880344</v>
      </c>
    </row>
    <row r="511" spans="1:18">
      <c r="A511" s="97">
        <v>6</v>
      </c>
      <c r="B511" s="98" t="s">
        <v>54</v>
      </c>
      <c r="C511" s="98" t="s">
        <v>379</v>
      </c>
      <c r="D511" s="98" t="s">
        <v>96</v>
      </c>
      <c r="E511" s="98" t="s">
        <v>380</v>
      </c>
      <c r="F511" s="98" t="s">
        <v>174</v>
      </c>
      <c r="G511" s="98" t="s">
        <v>744</v>
      </c>
      <c r="H511" s="99">
        <v>892</v>
      </c>
      <c r="I511" s="97">
        <v>1</v>
      </c>
      <c r="J511" s="100">
        <f>'เลย '!F69</f>
        <v>376729.92</v>
      </c>
      <c r="K511" s="101">
        <f>SUM('เลย '!AI69)</f>
        <v>355065.39999999997</v>
      </c>
      <c r="L511" s="102">
        <f>'เลย '!AJ69</f>
        <v>1676890.5</v>
      </c>
      <c r="M511" s="102">
        <f>'เลย '!AK69</f>
        <v>1708514.48</v>
      </c>
      <c r="N511" s="98"/>
      <c r="O511" s="98"/>
      <c r="P511" s="98"/>
      <c r="Q511" s="90">
        <f t="shared" si="17"/>
        <v>-31623.979999999981</v>
      </c>
      <c r="R511" s="91">
        <f t="shared" si="18"/>
        <v>1879.9220852017938</v>
      </c>
    </row>
    <row r="512" spans="1:18" s="109" customFormat="1">
      <c r="A512" s="103">
        <v>6</v>
      </c>
      <c r="B512" s="104" t="s">
        <v>54</v>
      </c>
      <c r="C512" s="104"/>
      <c r="D512" s="104"/>
      <c r="E512" s="104" t="s">
        <v>71</v>
      </c>
      <c r="F512" s="104"/>
      <c r="G512" s="104" t="s">
        <v>382</v>
      </c>
      <c r="H512" s="110">
        <f>SUM(H506:H511)</f>
        <v>7335</v>
      </c>
      <c r="I512" s="103"/>
      <c r="J512" s="106">
        <f>SUM(J506:J511)</f>
        <v>2546777.61</v>
      </c>
      <c r="K512" s="106">
        <f>SUM(K506:K511)</f>
        <v>2662626.02</v>
      </c>
      <c r="L512" s="106">
        <f>SUM(L506:L511)</f>
        <v>11561125.59</v>
      </c>
      <c r="M512" s="106">
        <f>SUM(M506:M511)</f>
        <v>11817831.48</v>
      </c>
      <c r="N512" s="104">
        <v>5</v>
      </c>
      <c r="O512" s="104">
        <v>5</v>
      </c>
      <c r="P512" s="104">
        <f>N512-O512</f>
        <v>0</v>
      </c>
      <c r="Q512" s="107">
        <f t="shared" si="17"/>
        <v>-256705.8900000006</v>
      </c>
      <c r="R512" s="108">
        <f>L512/H512</f>
        <v>1576.1589079754601</v>
      </c>
    </row>
    <row r="513" spans="1:18">
      <c r="A513" s="97">
        <v>1</v>
      </c>
      <c r="B513" s="98" t="s">
        <v>54</v>
      </c>
      <c r="C513" s="98" t="s">
        <v>383</v>
      </c>
      <c r="D513" s="98" t="s">
        <v>103</v>
      </c>
      <c r="E513" s="98" t="s">
        <v>384</v>
      </c>
      <c r="F513" s="98" t="s">
        <v>204</v>
      </c>
      <c r="G513" s="98" t="s">
        <v>385</v>
      </c>
      <c r="H513" s="99"/>
      <c r="I513" s="97"/>
      <c r="J513" s="100"/>
      <c r="K513" s="101"/>
      <c r="L513" s="102"/>
      <c r="M513" s="102"/>
      <c r="N513" s="98"/>
      <c r="O513" s="98"/>
      <c r="P513" s="98"/>
    </row>
    <row r="514" spans="1:18">
      <c r="A514" s="97">
        <v>2</v>
      </c>
      <c r="B514" s="98" t="s">
        <v>54</v>
      </c>
      <c r="C514" s="98" t="s">
        <v>383</v>
      </c>
      <c r="D514" s="98" t="s">
        <v>103</v>
      </c>
      <c r="E514" s="98" t="s">
        <v>384</v>
      </c>
      <c r="F514" s="98" t="s">
        <v>174</v>
      </c>
      <c r="G514" s="98" t="s">
        <v>745</v>
      </c>
      <c r="H514" s="99">
        <v>2178</v>
      </c>
      <c r="I514" s="97">
        <v>2</v>
      </c>
      <c r="J514" s="100">
        <f>'เลย '!F70</f>
        <v>136893.67000000001</v>
      </c>
      <c r="K514" s="101">
        <f>SUM('เลย '!AI70)</f>
        <v>127881.95</v>
      </c>
      <c r="L514" s="102">
        <f>'เลย '!AJ70</f>
        <v>2885630.56</v>
      </c>
      <c r="M514" s="102">
        <f>'เลย '!AK70</f>
        <v>3060066.14</v>
      </c>
      <c r="N514" s="98"/>
      <c r="O514" s="98"/>
      <c r="P514" s="98"/>
      <c r="Q514" s="90">
        <f t="shared" si="17"/>
        <v>-174435.58000000007</v>
      </c>
      <c r="R514" s="91">
        <f t="shared" si="18"/>
        <v>1324.8992470156106</v>
      </c>
    </row>
    <row r="515" spans="1:18">
      <c r="A515" s="97">
        <v>3</v>
      </c>
      <c r="B515" s="98" t="s">
        <v>54</v>
      </c>
      <c r="C515" s="98" t="s">
        <v>383</v>
      </c>
      <c r="D515" s="98" t="s">
        <v>103</v>
      </c>
      <c r="E515" s="98" t="s">
        <v>384</v>
      </c>
      <c r="F515" s="98" t="s">
        <v>174</v>
      </c>
      <c r="G515" s="98" t="s">
        <v>746</v>
      </c>
      <c r="H515" s="99">
        <v>3937</v>
      </c>
      <c r="I515" s="97">
        <v>3</v>
      </c>
      <c r="J515" s="100">
        <f>'เลย '!F71</f>
        <v>331393.59999999998</v>
      </c>
      <c r="K515" s="101">
        <f>SUM('เลย '!AI71)</f>
        <v>252134.43</v>
      </c>
      <c r="L515" s="102">
        <f>'เลย '!AJ71</f>
        <v>4125779.5100000002</v>
      </c>
      <c r="M515" s="102">
        <f>'เลย '!AK71</f>
        <v>4465129.67</v>
      </c>
      <c r="N515" s="98"/>
      <c r="O515" s="98"/>
      <c r="P515" s="98"/>
      <c r="Q515" s="90">
        <f t="shared" si="17"/>
        <v>-339350.15999999968</v>
      </c>
      <c r="R515" s="91">
        <f t="shared" si="18"/>
        <v>1047.9500914401829</v>
      </c>
    </row>
    <row r="516" spans="1:18">
      <c r="A516" s="97">
        <v>4</v>
      </c>
      <c r="B516" s="98" t="s">
        <v>54</v>
      </c>
      <c r="C516" s="98" t="s">
        <v>383</v>
      </c>
      <c r="D516" s="98" t="s">
        <v>103</v>
      </c>
      <c r="E516" s="98" t="s">
        <v>384</v>
      </c>
      <c r="F516" s="98" t="s">
        <v>174</v>
      </c>
      <c r="G516" s="98" t="s">
        <v>747</v>
      </c>
      <c r="H516" s="99">
        <v>1575</v>
      </c>
      <c r="I516" s="97">
        <v>2</v>
      </c>
      <c r="J516" s="100">
        <f>'เลย '!F72</f>
        <v>218444.69</v>
      </c>
      <c r="K516" s="101">
        <f>SUM('เลย '!AI72)</f>
        <v>220991.94</v>
      </c>
      <c r="L516" s="102">
        <f>'เลย '!AJ72</f>
        <v>1474468.3199999998</v>
      </c>
      <c r="M516" s="102">
        <f>'เลย '!AK72</f>
        <v>1585768.27</v>
      </c>
      <c r="N516" s="98"/>
      <c r="O516" s="98"/>
      <c r="P516" s="98"/>
      <c r="Q516" s="90">
        <f t="shared" si="17"/>
        <v>-111299.95000000019</v>
      </c>
      <c r="R516" s="91">
        <f t="shared" si="18"/>
        <v>936.17036190476176</v>
      </c>
    </row>
    <row r="517" spans="1:18">
      <c r="A517" s="97">
        <v>5</v>
      </c>
      <c r="B517" s="98" t="s">
        <v>54</v>
      </c>
      <c r="C517" s="98" t="s">
        <v>383</v>
      </c>
      <c r="D517" s="98" t="s">
        <v>103</v>
      </c>
      <c r="E517" s="98" t="s">
        <v>384</v>
      </c>
      <c r="F517" s="98" t="s">
        <v>174</v>
      </c>
      <c r="G517" s="98" t="s">
        <v>748</v>
      </c>
      <c r="H517" s="99">
        <v>1425</v>
      </c>
      <c r="I517" s="97">
        <v>1</v>
      </c>
      <c r="J517" s="100">
        <f>'เลย '!F73</f>
        <v>106105.36</v>
      </c>
      <c r="K517" s="101">
        <f>SUM('เลย '!AI73)</f>
        <v>99710.549999999988</v>
      </c>
      <c r="L517" s="102">
        <f>'เลย '!AJ73</f>
        <v>2630613.94</v>
      </c>
      <c r="M517" s="102">
        <f>'เลย '!AK73</f>
        <v>2666832.1500000004</v>
      </c>
      <c r="N517" s="98"/>
      <c r="O517" s="98"/>
      <c r="P517" s="98"/>
      <c r="Q517" s="90">
        <f t="shared" si="17"/>
        <v>-36218.210000000428</v>
      </c>
      <c r="R517" s="91">
        <f t="shared" si="18"/>
        <v>1846.0448701754385</v>
      </c>
    </row>
    <row r="518" spans="1:18">
      <c r="A518" s="97">
        <v>6</v>
      </c>
      <c r="B518" s="98" t="s">
        <v>54</v>
      </c>
      <c r="C518" s="98" t="s">
        <v>383</v>
      </c>
      <c r="D518" s="98" t="s">
        <v>103</v>
      </c>
      <c r="E518" s="98" t="s">
        <v>384</v>
      </c>
      <c r="F518" s="98" t="s">
        <v>174</v>
      </c>
      <c r="G518" s="98" t="s">
        <v>749</v>
      </c>
      <c r="H518" s="99">
        <v>1893</v>
      </c>
      <c r="I518" s="97">
        <v>2</v>
      </c>
      <c r="J518" s="100">
        <f>'เลย '!F74</f>
        <v>405140.69</v>
      </c>
      <c r="K518" s="101">
        <f>SUM('เลย '!AI74)</f>
        <v>52686.179999999993</v>
      </c>
      <c r="L518" s="102">
        <f>'เลย '!AJ74</f>
        <v>2652314.41</v>
      </c>
      <c r="M518" s="102">
        <f>'เลย '!AK74</f>
        <v>2752226.7100000004</v>
      </c>
      <c r="N518" s="98"/>
      <c r="O518" s="98"/>
      <c r="P518" s="98"/>
      <c r="Q518" s="90">
        <f t="shared" si="17"/>
        <v>-99912.300000000279</v>
      </c>
      <c r="R518" s="91">
        <f t="shared" si="18"/>
        <v>1401.1169624933968</v>
      </c>
    </row>
    <row r="519" spans="1:18">
      <c r="A519" s="97">
        <v>7</v>
      </c>
      <c r="B519" s="98" t="s">
        <v>54</v>
      </c>
      <c r="C519" s="98" t="s">
        <v>383</v>
      </c>
      <c r="D519" s="98" t="s">
        <v>103</v>
      </c>
      <c r="E519" s="98" t="s">
        <v>384</v>
      </c>
      <c r="F519" s="98" t="s">
        <v>174</v>
      </c>
      <c r="G519" s="98" t="s">
        <v>750</v>
      </c>
      <c r="H519" s="99">
        <v>2527</v>
      </c>
      <c r="I519" s="97">
        <v>2</v>
      </c>
      <c r="J519" s="100">
        <f>'เลย '!F75</f>
        <v>384571.62</v>
      </c>
      <c r="K519" s="101">
        <f>SUM('เลย '!AI75)</f>
        <v>340380.98</v>
      </c>
      <c r="L519" s="102">
        <f>'เลย '!AJ75</f>
        <v>3862234.39</v>
      </c>
      <c r="M519" s="102">
        <f>'เลย '!AK75</f>
        <v>3890773.2399999998</v>
      </c>
      <c r="N519" s="98"/>
      <c r="O519" s="98"/>
      <c r="P519" s="98"/>
      <c r="Q519" s="90">
        <f t="shared" ref="Q519:Q582" si="19">L519-M519</f>
        <v>-28538.849999999627</v>
      </c>
      <c r="R519" s="91">
        <f t="shared" ref="R519:R581" si="20">L519/H519</f>
        <v>1528.3871745152355</v>
      </c>
    </row>
    <row r="520" spans="1:18" s="109" customFormat="1">
      <c r="A520" s="103">
        <v>7</v>
      </c>
      <c r="B520" s="104" t="s">
        <v>54</v>
      </c>
      <c r="C520" s="104"/>
      <c r="D520" s="104"/>
      <c r="E520" s="104" t="s">
        <v>71</v>
      </c>
      <c r="F520" s="104"/>
      <c r="G520" s="104" t="s">
        <v>386</v>
      </c>
      <c r="H520" s="110">
        <f>SUM(H513:H519)</f>
        <v>13535</v>
      </c>
      <c r="I520" s="103"/>
      <c r="J520" s="106">
        <f>SUM(J513:J519)</f>
        <v>1582549.63</v>
      </c>
      <c r="K520" s="106">
        <f>SUM(K513:K519)</f>
        <v>1093786.03</v>
      </c>
      <c r="L520" s="106">
        <f>SUM(L513:L519)</f>
        <v>17631041.129999999</v>
      </c>
      <c r="M520" s="106">
        <f>SUM(M513:M519)</f>
        <v>18420796.18</v>
      </c>
      <c r="N520" s="104">
        <v>6</v>
      </c>
      <c r="O520" s="104">
        <v>6</v>
      </c>
      <c r="P520" s="104">
        <f>N520-O520</f>
        <v>0</v>
      </c>
      <c r="Q520" s="107">
        <f t="shared" si="19"/>
        <v>-789755.05000000075</v>
      </c>
      <c r="R520" s="108">
        <f>L520/H520</f>
        <v>1302.6258684891022</v>
      </c>
    </row>
    <row r="521" spans="1:18">
      <c r="A521" s="97">
        <v>1</v>
      </c>
      <c r="B521" s="98" t="s">
        <v>54</v>
      </c>
      <c r="C521" s="98" t="s">
        <v>387</v>
      </c>
      <c r="D521" s="98" t="s">
        <v>110</v>
      </c>
      <c r="E521" s="98" t="s">
        <v>388</v>
      </c>
      <c r="F521" s="98" t="s">
        <v>204</v>
      </c>
      <c r="G521" s="98" t="s">
        <v>389</v>
      </c>
      <c r="H521" s="99"/>
      <c r="I521" s="97"/>
      <c r="J521" s="100"/>
      <c r="K521" s="101"/>
      <c r="L521" s="102"/>
      <c r="M521" s="102"/>
      <c r="N521" s="98"/>
      <c r="O521" s="98"/>
      <c r="P521" s="98"/>
    </row>
    <row r="522" spans="1:18">
      <c r="A522" s="97">
        <v>2</v>
      </c>
      <c r="B522" s="98" t="s">
        <v>54</v>
      </c>
      <c r="C522" s="98" t="s">
        <v>387</v>
      </c>
      <c r="D522" s="98" t="s">
        <v>110</v>
      </c>
      <c r="E522" s="98" t="s">
        <v>388</v>
      </c>
      <c r="F522" s="98" t="s">
        <v>174</v>
      </c>
      <c r="G522" s="98" t="s">
        <v>751</v>
      </c>
      <c r="H522" s="99">
        <v>1798</v>
      </c>
      <c r="I522" s="97">
        <v>2</v>
      </c>
      <c r="J522" s="100">
        <f>'เลย '!F76</f>
        <v>421154.01</v>
      </c>
      <c r="K522" s="101">
        <f>SUM('เลย '!AI76)</f>
        <v>325162.58000000007</v>
      </c>
      <c r="L522" s="102">
        <f>'เลย '!AJ76</f>
        <v>1308002.8399999999</v>
      </c>
      <c r="M522" s="102">
        <f>'เลย '!AK76</f>
        <v>1241069.75</v>
      </c>
      <c r="N522" s="98"/>
      <c r="O522" s="98"/>
      <c r="P522" s="98"/>
      <c r="Q522" s="90">
        <f t="shared" si="19"/>
        <v>66933.089999999851</v>
      </c>
      <c r="R522" s="91">
        <f t="shared" si="20"/>
        <v>727.47655172413783</v>
      </c>
    </row>
    <row r="523" spans="1:18">
      <c r="A523" s="97">
        <v>3</v>
      </c>
      <c r="B523" s="98" t="s">
        <v>54</v>
      </c>
      <c r="C523" s="98" t="s">
        <v>387</v>
      </c>
      <c r="D523" s="98" t="s">
        <v>110</v>
      </c>
      <c r="E523" s="98" t="s">
        <v>388</v>
      </c>
      <c r="F523" s="98" t="s">
        <v>174</v>
      </c>
      <c r="G523" s="98" t="s">
        <v>752</v>
      </c>
      <c r="H523" s="99">
        <v>2341</v>
      </c>
      <c r="I523" s="97">
        <v>2</v>
      </c>
      <c r="J523" s="100">
        <f>'เลย '!F77</f>
        <v>677158.49</v>
      </c>
      <c r="K523" s="101">
        <f>SUM('เลย '!AI77)</f>
        <v>721245.53</v>
      </c>
      <c r="L523" s="102">
        <f>'เลย '!AJ77</f>
        <v>3276290.5300000003</v>
      </c>
      <c r="M523" s="102">
        <f>'เลย '!AK77</f>
        <v>3685790.16</v>
      </c>
      <c r="N523" s="98"/>
      <c r="O523" s="98"/>
      <c r="P523" s="98"/>
      <c r="Q523" s="90">
        <f t="shared" si="19"/>
        <v>-409499.62999999989</v>
      </c>
      <c r="R523" s="91">
        <f t="shared" si="20"/>
        <v>1399.526070055532</v>
      </c>
    </row>
    <row r="524" spans="1:18">
      <c r="A524" s="97">
        <v>4</v>
      </c>
      <c r="B524" s="98" t="s">
        <v>54</v>
      </c>
      <c r="C524" s="98" t="s">
        <v>387</v>
      </c>
      <c r="D524" s="98" t="s">
        <v>110</v>
      </c>
      <c r="E524" s="98" t="s">
        <v>388</v>
      </c>
      <c r="F524" s="98" t="s">
        <v>174</v>
      </c>
      <c r="G524" s="98" t="s">
        <v>753</v>
      </c>
      <c r="H524" s="99">
        <v>2890</v>
      </c>
      <c r="I524" s="97">
        <v>2</v>
      </c>
      <c r="J524" s="100">
        <f>'เลย '!F78</f>
        <v>723937.06</v>
      </c>
      <c r="K524" s="101">
        <f>SUM('เลย '!AI78)</f>
        <v>175852.60000000009</v>
      </c>
      <c r="L524" s="102">
        <f>'เลย '!AJ78</f>
        <v>2134330.9699999997</v>
      </c>
      <c r="M524" s="102">
        <f>'เลย '!AK78</f>
        <v>2167193.08</v>
      </c>
      <c r="N524" s="98"/>
      <c r="O524" s="98"/>
      <c r="P524" s="98"/>
      <c r="Q524" s="90">
        <f t="shared" si="19"/>
        <v>-32862.110000000335</v>
      </c>
      <c r="R524" s="91">
        <f t="shared" si="20"/>
        <v>738.52282698961926</v>
      </c>
    </row>
    <row r="525" spans="1:18">
      <c r="A525" s="97">
        <v>5</v>
      </c>
      <c r="B525" s="98" t="s">
        <v>54</v>
      </c>
      <c r="C525" s="98" t="s">
        <v>387</v>
      </c>
      <c r="D525" s="98" t="s">
        <v>110</v>
      </c>
      <c r="E525" s="98" t="s">
        <v>388</v>
      </c>
      <c r="F525" s="98" t="s">
        <v>174</v>
      </c>
      <c r="G525" s="98" t="s">
        <v>754</v>
      </c>
      <c r="H525" s="99">
        <v>2426</v>
      </c>
      <c r="I525" s="97">
        <v>2</v>
      </c>
      <c r="J525" s="100">
        <f>'เลย '!F79</f>
        <v>732560.47</v>
      </c>
      <c r="K525" s="101">
        <f>SUM('เลย '!AI79)</f>
        <v>734947.6</v>
      </c>
      <c r="L525" s="102">
        <f>'เลย '!AJ79</f>
        <v>2295939.5</v>
      </c>
      <c r="M525" s="102">
        <f>'เลย '!AK79</f>
        <v>2329203.73</v>
      </c>
      <c r="N525" s="98"/>
      <c r="O525" s="98"/>
      <c r="P525" s="98"/>
      <c r="Q525" s="90">
        <f t="shared" si="19"/>
        <v>-33264.229999999981</v>
      </c>
      <c r="R525" s="91">
        <f t="shared" si="20"/>
        <v>946.38891178895301</v>
      </c>
    </row>
    <row r="526" spans="1:18">
      <c r="A526" s="97">
        <v>6</v>
      </c>
      <c r="B526" s="98" t="s">
        <v>54</v>
      </c>
      <c r="C526" s="98" t="s">
        <v>387</v>
      </c>
      <c r="D526" s="98" t="s">
        <v>110</v>
      </c>
      <c r="E526" s="98" t="s">
        <v>388</v>
      </c>
      <c r="F526" s="98" t="s">
        <v>174</v>
      </c>
      <c r="G526" s="98" t="s">
        <v>755</v>
      </c>
      <c r="H526" s="99">
        <v>4213</v>
      </c>
      <c r="I526" s="97">
        <v>3</v>
      </c>
      <c r="J526" s="100">
        <f>'เลย '!F80</f>
        <v>835724.84</v>
      </c>
      <c r="K526" s="101">
        <f>SUM('เลย '!AI80)</f>
        <v>881673.76</v>
      </c>
      <c r="L526" s="102">
        <f>'เลย '!AJ80</f>
        <v>963797.65</v>
      </c>
      <c r="M526" s="102">
        <f>'เลย '!AK80</f>
        <v>908980.59999999986</v>
      </c>
      <c r="N526" s="98"/>
      <c r="O526" s="98"/>
      <c r="P526" s="98"/>
      <c r="Q526" s="90">
        <f t="shared" si="19"/>
        <v>54817.050000000163</v>
      </c>
      <c r="R526" s="91">
        <f t="shared" si="20"/>
        <v>228.76754094469499</v>
      </c>
    </row>
    <row r="527" spans="1:18">
      <c r="A527" s="97">
        <v>7</v>
      </c>
      <c r="B527" s="98" t="s">
        <v>54</v>
      </c>
      <c r="C527" s="98" t="s">
        <v>387</v>
      </c>
      <c r="D527" s="98" t="s">
        <v>110</v>
      </c>
      <c r="E527" s="98" t="s">
        <v>388</v>
      </c>
      <c r="F527" s="98" t="s">
        <v>174</v>
      </c>
      <c r="G527" s="98" t="s">
        <v>756</v>
      </c>
      <c r="H527" s="99">
        <v>2664</v>
      </c>
      <c r="I527" s="97">
        <v>2</v>
      </c>
      <c r="J527" s="100">
        <f>'เลย '!F81</f>
        <v>662654.54</v>
      </c>
      <c r="K527" s="101">
        <f>SUM('เลย '!AI81)</f>
        <v>632531.8600000001</v>
      </c>
      <c r="L527" s="102">
        <f>'เลย '!AJ81</f>
        <v>2260285.5</v>
      </c>
      <c r="M527" s="102">
        <f>'เลย '!AK81</f>
        <v>2323240.0499999998</v>
      </c>
      <c r="N527" s="98"/>
      <c r="O527" s="98"/>
      <c r="P527" s="98"/>
      <c r="Q527" s="90">
        <f t="shared" si="19"/>
        <v>-62954.549999999814</v>
      </c>
      <c r="R527" s="91">
        <f t="shared" si="20"/>
        <v>848.45551801801798</v>
      </c>
    </row>
    <row r="528" spans="1:18">
      <c r="A528" s="97">
        <v>8</v>
      </c>
      <c r="B528" s="98" t="s">
        <v>54</v>
      </c>
      <c r="C528" s="98" t="s">
        <v>387</v>
      </c>
      <c r="D528" s="98" t="s">
        <v>110</v>
      </c>
      <c r="E528" s="98" t="s">
        <v>388</v>
      </c>
      <c r="F528" s="98" t="s">
        <v>174</v>
      </c>
      <c r="G528" s="98" t="s">
        <v>757</v>
      </c>
      <c r="H528" s="99">
        <v>642</v>
      </c>
      <c r="I528" s="97">
        <v>1</v>
      </c>
      <c r="J528" s="100">
        <f>'เลย '!F82</f>
        <v>510556.91</v>
      </c>
      <c r="K528" s="101">
        <f>SUM('เลย '!AI82)</f>
        <v>494266.33</v>
      </c>
      <c r="L528" s="102">
        <f>'เลย '!AJ82</f>
        <v>1370534.16</v>
      </c>
      <c r="M528" s="102">
        <f>'เลย '!AK82</f>
        <v>709302.90999999992</v>
      </c>
      <c r="N528" s="98"/>
      <c r="O528" s="98"/>
      <c r="P528" s="98"/>
      <c r="Q528" s="90">
        <f t="shared" si="19"/>
        <v>661231.25</v>
      </c>
      <c r="R528" s="91">
        <f t="shared" si="20"/>
        <v>2134.7884112149532</v>
      </c>
    </row>
    <row r="529" spans="1:18">
      <c r="A529" s="97">
        <v>9</v>
      </c>
      <c r="B529" s="98" t="s">
        <v>54</v>
      </c>
      <c r="C529" s="98" t="s">
        <v>387</v>
      </c>
      <c r="D529" s="98" t="s">
        <v>110</v>
      </c>
      <c r="E529" s="98" t="s">
        <v>388</v>
      </c>
      <c r="F529" s="98" t="s">
        <v>174</v>
      </c>
      <c r="G529" s="98" t="s">
        <v>758</v>
      </c>
      <c r="H529" s="99">
        <v>701</v>
      </c>
      <c r="I529" s="97">
        <v>1</v>
      </c>
      <c r="J529" s="100">
        <f>'เลย '!F83</f>
        <v>551109.86</v>
      </c>
      <c r="K529" s="101">
        <f>SUM('เลย '!AI83)</f>
        <v>599279.1</v>
      </c>
      <c r="L529" s="102">
        <f>'เลย '!AJ83</f>
        <v>649322.71</v>
      </c>
      <c r="M529" s="102">
        <f>'เลย '!AK83</f>
        <v>576361.46</v>
      </c>
      <c r="N529" s="98"/>
      <c r="O529" s="98"/>
      <c r="P529" s="98"/>
      <c r="Q529" s="90">
        <f t="shared" si="19"/>
        <v>72961.25</v>
      </c>
      <c r="R529" s="91">
        <f t="shared" si="20"/>
        <v>926.28061340941508</v>
      </c>
    </row>
    <row r="530" spans="1:18">
      <c r="A530" s="97">
        <v>10</v>
      </c>
      <c r="B530" s="98" t="s">
        <v>54</v>
      </c>
      <c r="C530" s="98" t="s">
        <v>387</v>
      </c>
      <c r="D530" s="98" t="s">
        <v>110</v>
      </c>
      <c r="E530" s="98" t="s">
        <v>388</v>
      </c>
      <c r="F530" s="98" t="s">
        <v>174</v>
      </c>
      <c r="G530" s="98" t="s">
        <v>759</v>
      </c>
      <c r="H530" s="99">
        <v>803</v>
      </c>
      <c r="I530" s="97">
        <v>1</v>
      </c>
      <c r="J530" s="100">
        <f>'เลย '!F84</f>
        <v>417719.02</v>
      </c>
      <c r="K530" s="101">
        <f>SUM('เลย '!AI84)</f>
        <v>390409.38</v>
      </c>
      <c r="L530" s="102">
        <f>'เลย '!AJ84</f>
        <v>1467778.72</v>
      </c>
      <c r="M530" s="102">
        <f>'เลย '!AK84</f>
        <v>1534680.19</v>
      </c>
      <c r="N530" s="98"/>
      <c r="O530" s="98"/>
      <c r="P530" s="98"/>
      <c r="Q530" s="90">
        <f t="shared" si="19"/>
        <v>-66901.469999999972</v>
      </c>
      <c r="R530" s="91">
        <f t="shared" si="20"/>
        <v>1827.868891656289</v>
      </c>
    </row>
    <row r="531" spans="1:18" s="109" customFormat="1">
      <c r="A531" s="103">
        <v>8</v>
      </c>
      <c r="B531" s="104" t="s">
        <v>54</v>
      </c>
      <c r="C531" s="104"/>
      <c r="D531" s="104"/>
      <c r="E531" s="104" t="s">
        <v>71</v>
      </c>
      <c r="F531" s="104"/>
      <c r="G531" s="104" t="s">
        <v>390</v>
      </c>
      <c r="H531" s="110">
        <f>SUM(H522:H530)</f>
        <v>18478</v>
      </c>
      <c r="I531" s="103"/>
      <c r="J531" s="106">
        <f>SUM(J521:J530)</f>
        <v>5532575.2000000011</v>
      </c>
      <c r="K531" s="106">
        <f>SUM(K521:K530)</f>
        <v>4955368.74</v>
      </c>
      <c r="L531" s="106">
        <f>SUM(L521:L530)</f>
        <v>15726282.58</v>
      </c>
      <c r="M531" s="106">
        <f>SUM(M521:M530)</f>
        <v>15475821.930000002</v>
      </c>
      <c r="N531" s="104">
        <v>9</v>
      </c>
      <c r="O531" s="104">
        <v>9</v>
      </c>
      <c r="P531" s="104">
        <f>N531-O531</f>
        <v>0</v>
      </c>
      <c r="Q531" s="107">
        <f t="shared" si="19"/>
        <v>250460.64999999851</v>
      </c>
      <c r="R531" s="108">
        <f>L531/H531</f>
        <v>851.08142547894795</v>
      </c>
    </row>
    <row r="532" spans="1:18">
      <c r="A532" s="97">
        <v>1</v>
      </c>
      <c r="B532" s="98" t="s">
        <v>54</v>
      </c>
      <c r="C532" s="98" t="s">
        <v>391</v>
      </c>
      <c r="D532" s="98" t="s">
        <v>117</v>
      </c>
      <c r="E532" s="98" t="s">
        <v>392</v>
      </c>
      <c r="F532" s="98" t="s">
        <v>204</v>
      </c>
      <c r="G532" s="98" t="s">
        <v>393</v>
      </c>
      <c r="H532" s="99"/>
      <c r="I532" s="97"/>
      <c r="J532" s="100"/>
      <c r="K532" s="101"/>
      <c r="L532" s="102"/>
      <c r="M532" s="102"/>
      <c r="N532" s="98"/>
      <c r="O532" s="98"/>
      <c r="P532" s="98"/>
    </row>
    <row r="533" spans="1:18">
      <c r="A533" s="97">
        <v>2</v>
      </c>
      <c r="B533" s="98" t="s">
        <v>54</v>
      </c>
      <c r="C533" s="98" t="s">
        <v>391</v>
      </c>
      <c r="D533" s="98" t="s">
        <v>117</v>
      </c>
      <c r="E533" s="98" t="s">
        <v>392</v>
      </c>
      <c r="F533" s="98" t="s">
        <v>174</v>
      </c>
      <c r="G533" s="98" t="s">
        <v>760</v>
      </c>
      <c r="H533" s="99">
        <v>3708</v>
      </c>
      <c r="I533" s="97">
        <v>3</v>
      </c>
      <c r="J533" s="100">
        <f>'เลย '!F85</f>
        <v>348353.06</v>
      </c>
      <c r="K533" s="101">
        <f>SUM('เลย '!AI85)</f>
        <v>388586.32</v>
      </c>
      <c r="L533" s="102">
        <f>'เลย '!AJ85</f>
        <v>2666668.91</v>
      </c>
      <c r="M533" s="102">
        <f>'เลย '!AK85</f>
        <v>2763481.9</v>
      </c>
      <c r="N533" s="98"/>
      <c r="O533" s="98"/>
      <c r="P533" s="98"/>
      <c r="Q533" s="90">
        <f t="shared" si="19"/>
        <v>-96812.989999999758</v>
      </c>
      <c r="R533" s="91">
        <f t="shared" si="20"/>
        <v>719.16637270765921</v>
      </c>
    </row>
    <row r="534" spans="1:18">
      <c r="A534" s="97">
        <v>3</v>
      </c>
      <c r="B534" s="98" t="s">
        <v>54</v>
      </c>
      <c r="C534" s="98" t="s">
        <v>391</v>
      </c>
      <c r="D534" s="98" t="s">
        <v>117</v>
      </c>
      <c r="E534" s="98" t="s">
        <v>392</v>
      </c>
      <c r="F534" s="98" t="s">
        <v>174</v>
      </c>
      <c r="G534" s="98" t="s">
        <v>761</v>
      </c>
      <c r="H534" s="99">
        <v>7673</v>
      </c>
      <c r="I534" s="97">
        <v>5</v>
      </c>
      <c r="J534" s="100">
        <f>'เลย '!F86</f>
        <v>494659.28</v>
      </c>
      <c r="K534" s="101">
        <f>SUM('เลย '!AI86)</f>
        <v>636088.63</v>
      </c>
      <c r="L534" s="102">
        <f>'เลย '!AJ86</f>
        <v>2024972.3</v>
      </c>
      <c r="M534" s="102">
        <f>'เลย '!AK86</f>
        <v>3007654.12</v>
      </c>
      <c r="N534" s="98"/>
      <c r="O534" s="98"/>
      <c r="P534" s="98"/>
      <c r="Q534" s="90">
        <f t="shared" si="19"/>
        <v>-982681.82000000007</v>
      </c>
      <c r="R534" s="91">
        <f t="shared" si="20"/>
        <v>263.90881011338462</v>
      </c>
    </row>
    <row r="535" spans="1:18">
      <c r="A535" s="97">
        <v>4</v>
      </c>
      <c r="B535" s="98" t="s">
        <v>54</v>
      </c>
      <c r="C535" s="98" t="s">
        <v>391</v>
      </c>
      <c r="D535" s="98" t="s">
        <v>117</v>
      </c>
      <c r="E535" s="98" t="s">
        <v>392</v>
      </c>
      <c r="F535" s="98" t="s">
        <v>174</v>
      </c>
      <c r="G535" s="98" t="s">
        <v>762</v>
      </c>
      <c r="H535" s="99">
        <v>6916</v>
      </c>
      <c r="I535" s="97">
        <v>5</v>
      </c>
      <c r="J535" s="100">
        <f>'เลย '!F87</f>
        <v>1472762.07</v>
      </c>
      <c r="K535" s="101">
        <f>SUM('เลย '!AI87)</f>
        <v>1464289.58</v>
      </c>
      <c r="L535" s="102">
        <f>'เลย '!AJ87</f>
        <v>3935625.48</v>
      </c>
      <c r="M535" s="102">
        <f>'เลย '!AK87</f>
        <v>4350246.8600000003</v>
      </c>
      <c r="N535" s="98"/>
      <c r="O535" s="98"/>
      <c r="P535" s="98"/>
      <c r="Q535" s="90">
        <f t="shared" si="19"/>
        <v>-414621.38000000035</v>
      </c>
      <c r="R535" s="91">
        <f t="shared" si="20"/>
        <v>569.06094274146903</v>
      </c>
    </row>
    <row r="536" spans="1:18">
      <c r="A536" s="97">
        <v>5</v>
      </c>
      <c r="B536" s="98" t="s">
        <v>54</v>
      </c>
      <c r="C536" s="98" t="s">
        <v>391</v>
      </c>
      <c r="D536" s="98" t="s">
        <v>117</v>
      </c>
      <c r="E536" s="98" t="s">
        <v>392</v>
      </c>
      <c r="F536" s="98" t="s">
        <v>174</v>
      </c>
      <c r="G536" s="98" t="s">
        <v>763</v>
      </c>
      <c r="H536" s="99">
        <v>4950</v>
      </c>
      <c r="I536" s="97">
        <v>4</v>
      </c>
      <c r="J536" s="100">
        <f>'เลย '!F88</f>
        <v>708266.67</v>
      </c>
      <c r="K536" s="101">
        <f>SUM('เลย '!AI88)</f>
        <v>324878.5</v>
      </c>
      <c r="L536" s="102">
        <f>'เลย '!AJ88</f>
        <v>2904967.77</v>
      </c>
      <c r="M536" s="102">
        <f>'เลย '!AK88</f>
        <v>3254375.15</v>
      </c>
      <c r="N536" s="98"/>
      <c r="O536" s="98"/>
      <c r="P536" s="98"/>
      <c r="Q536" s="90">
        <f t="shared" si="19"/>
        <v>-349407.37999999989</v>
      </c>
      <c r="R536" s="91">
        <f t="shared" si="20"/>
        <v>586.86217575757576</v>
      </c>
    </row>
    <row r="537" spans="1:18">
      <c r="A537" s="97">
        <v>6</v>
      </c>
      <c r="B537" s="98" t="s">
        <v>54</v>
      </c>
      <c r="C537" s="98" t="s">
        <v>391</v>
      </c>
      <c r="D537" s="98" t="s">
        <v>117</v>
      </c>
      <c r="E537" s="98" t="s">
        <v>392</v>
      </c>
      <c r="F537" s="98" t="s">
        <v>174</v>
      </c>
      <c r="G537" s="98" t="s">
        <v>764</v>
      </c>
      <c r="H537" s="99">
        <v>3876</v>
      </c>
      <c r="I537" s="97">
        <v>3</v>
      </c>
      <c r="J537" s="100">
        <f>'เลย '!F89</f>
        <v>510272.57</v>
      </c>
      <c r="K537" s="101">
        <f>SUM('เลย '!AI89)</f>
        <v>795250.91999999993</v>
      </c>
      <c r="L537" s="102">
        <f>'เลย '!AJ89</f>
        <v>1925811.7000000002</v>
      </c>
      <c r="M537" s="102">
        <f>'เลย '!AK89</f>
        <v>2250833.38</v>
      </c>
      <c r="N537" s="98"/>
      <c r="O537" s="98"/>
      <c r="P537" s="98"/>
      <c r="Q537" s="90">
        <f t="shared" si="19"/>
        <v>-325021.6799999997</v>
      </c>
      <c r="R537" s="91">
        <f t="shared" si="20"/>
        <v>496.85544375644997</v>
      </c>
    </row>
    <row r="538" spans="1:18">
      <c r="A538" s="97">
        <v>7</v>
      </c>
      <c r="B538" s="98" t="s">
        <v>54</v>
      </c>
      <c r="C538" s="98" t="s">
        <v>391</v>
      </c>
      <c r="D538" s="98" t="s">
        <v>117</v>
      </c>
      <c r="E538" s="98" t="s">
        <v>392</v>
      </c>
      <c r="F538" s="98" t="s">
        <v>174</v>
      </c>
      <c r="G538" s="98" t="s">
        <v>765</v>
      </c>
      <c r="H538" s="99">
        <v>1854</v>
      </c>
      <c r="I538" s="97">
        <v>2</v>
      </c>
      <c r="J538" s="100">
        <f>'เลย '!F90</f>
        <v>225916.28</v>
      </c>
      <c r="K538" s="101">
        <f>SUM('เลย '!AI90)</f>
        <v>134619</v>
      </c>
      <c r="L538" s="102">
        <f>'เลย '!AJ90</f>
        <v>1175607.55</v>
      </c>
      <c r="M538" s="102">
        <f>'เลย '!AK90</f>
        <v>1256831.1099999999</v>
      </c>
      <c r="N538" s="98"/>
      <c r="O538" s="98"/>
      <c r="P538" s="98"/>
      <c r="Q538" s="90">
        <f t="shared" si="19"/>
        <v>-81223.559999999823</v>
      </c>
      <c r="R538" s="91">
        <f t="shared" si="20"/>
        <v>634.0925296655879</v>
      </c>
    </row>
    <row r="539" spans="1:18">
      <c r="A539" s="97">
        <v>8</v>
      </c>
      <c r="B539" s="98" t="s">
        <v>54</v>
      </c>
      <c r="C539" s="98" t="s">
        <v>391</v>
      </c>
      <c r="D539" s="98" t="s">
        <v>117</v>
      </c>
      <c r="E539" s="98" t="s">
        <v>392</v>
      </c>
      <c r="F539" s="98" t="s">
        <v>174</v>
      </c>
      <c r="G539" s="98" t="s">
        <v>766</v>
      </c>
      <c r="H539" s="99">
        <v>6037</v>
      </c>
      <c r="I539" s="97">
        <v>5</v>
      </c>
      <c r="J539" s="100">
        <f>'เลย '!F91</f>
        <v>348078.43</v>
      </c>
      <c r="K539" s="101">
        <f>SUM('เลย '!AI91)</f>
        <v>326303.3899999999</v>
      </c>
      <c r="L539" s="102">
        <f>'เลย '!AJ91</f>
        <v>3622335.27</v>
      </c>
      <c r="M539" s="102">
        <f>'เลย '!AK91</f>
        <v>3889732.05</v>
      </c>
      <c r="N539" s="98"/>
      <c r="O539" s="98"/>
      <c r="P539" s="98"/>
      <c r="Q539" s="90">
        <f t="shared" si="19"/>
        <v>-267396.7799999998</v>
      </c>
      <c r="R539" s="91">
        <f t="shared" si="20"/>
        <v>600.02240682458171</v>
      </c>
    </row>
    <row r="540" spans="1:18">
      <c r="A540" s="97">
        <v>9</v>
      </c>
      <c r="B540" s="98" t="s">
        <v>54</v>
      </c>
      <c r="C540" s="98" t="s">
        <v>391</v>
      </c>
      <c r="D540" s="98" t="s">
        <v>117</v>
      </c>
      <c r="E540" s="98" t="s">
        <v>392</v>
      </c>
      <c r="F540" s="98" t="s">
        <v>174</v>
      </c>
      <c r="G540" s="98" t="s">
        <v>767</v>
      </c>
      <c r="H540" s="99">
        <v>1678</v>
      </c>
      <c r="I540" s="97">
        <v>2</v>
      </c>
      <c r="J540" s="100">
        <f>'เลย '!F92</f>
        <v>367484.27</v>
      </c>
      <c r="K540" s="101">
        <f>SUM('เลย '!AI92)</f>
        <v>193800.52</v>
      </c>
      <c r="L540" s="102">
        <f>'เลย '!AJ92</f>
        <v>2660831.4699999997</v>
      </c>
      <c r="M540" s="102">
        <f>'เลย '!AK92</f>
        <v>2562241.41</v>
      </c>
      <c r="N540" s="98"/>
      <c r="O540" s="98"/>
      <c r="P540" s="98"/>
      <c r="Q540" s="90">
        <f t="shared" si="19"/>
        <v>98590.05999999959</v>
      </c>
      <c r="R540" s="91">
        <f t="shared" si="20"/>
        <v>1585.716013110846</v>
      </c>
    </row>
    <row r="541" spans="1:18">
      <c r="A541" s="97">
        <v>10</v>
      </c>
      <c r="B541" s="98" t="s">
        <v>54</v>
      </c>
      <c r="C541" s="98" t="s">
        <v>391</v>
      </c>
      <c r="D541" s="98" t="s">
        <v>117</v>
      </c>
      <c r="E541" s="98" t="s">
        <v>392</v>
      </c>
      <c r="F541" s="98" t="s">
        <v>174</v>
      </c>
      <c r="G541" s="98" t="s">
        <v>768</v>
      </c>
      <c r="H541" s="99">
        <v>3501</v>
      </c>
      <c r="I541" s="97">
        <v>3</v>
      </c>
      <c r="J541" s="100">
        <f>'เลย '!F93</f>
        <v>529635.07999999996</v>
      </c>
      <c r="K541" s="101">
        <f>SUM('เลย '!AI93)</f>
        <v>455231.3899999999</v>
      </c>
      <c r="L541" s="102">
        <f>'เลย '!AJ93</f>
        <v>776300.12</v>
      </c>
      <c r="M541" s="102">
        <f>'เลย '!AK93</f>
        <v>1309854.0900000001</v>
      </c>
      <c r="N541" s="98"/>
      <c r="O541" s="98"/>
      <c r="P541" s="98"/>
      <c r="Q541" s="90">
        <f t="shared" si="19"/>
        <v>-533553.97000000009</v>
      </c>
      <c r="R541" s="91">
        <f t="shared" si="20"/>
        <v>221.73668094830049</v>
      </c>
    </row>
    <row r="542" spans="1:18">
      <c r="A542" s="97">
        <v>11</v>
      </c>
      <c r="B542" s="98" t="s">
        <v>54</v>
      </c>
      <c r="C542" s="98" t="s">
        <v>391</v>
      </c>
      <c r="D542" s="98" t="s">
        <v>117</v>
      </c>
      <c r="E542" s="98" t="s">
        <v>392</v>
      </c>
      <c r="F542" s="98" t="s">
        <v>174</v>
      </c>
      <c r="G542" s="98" t="s">
        <v>769</v>
      </c>
      <c r="H542" s="99">
        <v>3131</v>
      </c>
      <c r="I542" s="97">
        <v>3</v>
      </c>
      <c r="J542" s="100">
        <f>'เลย '!F94</f>
        <v>252533.3</v>
      </c>
      <c r="K542" s="101">
        <f>SUM('เลย '!AI94)</f>
        <v>217940.15999999997</v>
      </c>
      <c r="L542" s="102">
        <f>'เลย '!AJ94</f>
        <v>2058526.48</v>
      </c>
      <c r="M542" s="102">
        <f>'เลย '!AK94</f>
        <v>2501168.27</v>
      </c>
      <c r="N542" s="98"/>
      <c r="O542" s="98"/>
      <c r="P542" s="98"/>
      <c r="Q542" s="90">
        <f t="shared" si="19"/>
        <v>-442641.79000000004</v>
      </c>
      <c r="R542" s="91">
        <f t="shared" si="20"/>
        <v>657.4661386138614</v>
      </c>
    </row>
    <row r="543" spans="1:18">
      <c r="A543" s="97">
        <v>12</v>
      </c>
      <c r="B543" s="98" t="s">
        <v>54</v>
      </c>
      <c r="C543" s="98" t="s">
        <v>391</v>
      </c>
      <c r="D543" s="98" t="s">
        <v>117</v>
      </c>
      <c r="E543" s="98" t="s">
        <v>392</v>
      </c>
      <c r="F543" s="98" t="s">
        <v>174</v>
      </c>
      <c r="G543" s="98" t="s">
        <v>770</v>
      </c>
      <c r="H543" s="99">
        <v>3078</v>
      </c>
      <c r="I543" s="97">
        <v>3</v>
      </c>
      <c r="J543" s="100">
        <f>'เลย '!F95</f>
        <v>364146.05</v>
      </c>
      <c r="K543" s="101">
        <f>SUM('เลย '!AI95)</f>
        <v>338322.72</v>
      </c>
      <c r="L543" s="102">
        <f>'เลย '!AJ95</f>
        <v>1774734.21</v>
      </c>
      <c r="M543" s="102">
        <f>'เลย '!AK95</f>
        <v>2004609.28</v>
      </c>
      <c r="N543" s="98"/>
      <c r="O543" s="98"/>
      <c r="P543" s="98"/>
      <c r="Q543" s="90">
        <f t="shared" si="19"/>
        <v>-229875.07000000007</v>
      </c>
      <c r="R543" s="91">
        <f t="shared" si="20"/>
        <v>576.58681286549711</v>
      </c>
    </row>
    <row r="544" spans="1:18">
      <c r="A544" s="97">
        <v>13</v>
      </c>
      <c r="B544" s="98" t="s">
        <v>54</v>
      </c>
      <c r="C544" s="98" t="s">
        <v>391</v>
      </c>
      <c r="D544" s="98" t="s">
        <v>117</v>
      </c>
      <c r="E544" s="98" t="s">
        <v>392</v>
      </c>
      <c r="F544" s="98" t="s">
        <v>174</v>
      </c>
      <c r="G544" s="98" t="s">
        <v>771</v>
      </c>
      <c r="H544" s="99">
        <v>4356</v>
      </c>
      <c r="I544" s="97">
        <v>3</v>
      </c>
      <c r="J544" s="100">
        <f>'เลย '!F96</f>
        <v>315451</v>
      </c>
      <c r="K544" s="101">
        <f>SUM('เลย '!AI96)</f>
        <v>334479.48</v>
      </c>
      <c r="L544" s="102">
        <f>'เลย '!AJ96</f>
        <v>1168231.52</v>
      </c>
      <c r="M544" s="102">
        <f>'เลย '!AK96</f>
        <v>1290414.67</v>
      </c>
      <c r="N544" s="98"/>
      <c r="O544" s="98"/>
      <c r="P544" s="98"/>
      <c r="Q544" s="90">
        <f t="shared" si="19"/>
        <v>-122183.14999999991</v>
      </c>
      <c r="R544" s="91">
        <f t="shared" si="20"/>
        <v>268.18905417814511</v>
      </c>
    </row>
    <row r="545" spans="1:18">
      <c r="A545" s="97">
        <v>14</v>
      </c>
      <c r="B545" s="98" t="s">
        <v>54</v>
      </c>
      <c r="C545" s="98" t="s">
        <v>391</v>
      </c>
      <c r="D545" s="98" t="s">
        <v>117</v>
      </c>
      <c r="E545" s="98" t="s">
        <v>392</v>
      </c>
      <c r="F545" s="98" t="s">
        <v>174</v>
      </c>
      <c r="G545" s="98" t="s">
        <v>772</v>
      </c>
      <c r="H545" s="99">
        <v>5580</v>
      </c>
      <c r="I545" s="97">
        <v>4</v>
      </c>
      <c r="J545" s="100">
        <f>'เลย '!F97</f>
        <v>305810.82</v>
      </c>
      <c r="K545" s="101">
        <f>SUM('เลย '!AI97)</f>
        <v>340234.28</v>
      </c>
      <c r="L545" s="102">
        <f>'เลย '!AJ97</f>
        <v>1584103.17</v>
      </c>
      <c r="M545" s="102">
        <f>'เลย '!AK97</f>
        <v>2403361.2800000003</v>
      </c>
      <c r="N545" s="98"/>
      <c r="O545" s="98"/>
      <c r="P545" s="98"/>
      <c r="Q545" s="90">
        <f t="shared" si="19"/>
        <v>-819258.11000000034</v>
      </c>
      <c r="R545" s="91">
        <f t="shared" si="20"/>
        <v>283.88945698924732</v>
      </c>
    </row>
    <row r="546" spans="1:18">
      <c r="A546" s="97">
        <v>15</v>
      </c>
      <c r="B546" s="98" t="s">
        <v>54</v>
      </c>
      <c r="C546" s="98" t="s">
        <v>391</v>
      </c>
      <c r="D546" s="98" t="s">
        <v>117</v>
      </c>
      <c r="E546" s="98" t="s">
        <v>392</v>
      </c>
      <c r="F546" s="98" t="s">
        <v>174</v>
      </c>
      <c r="G546" s="98" t="s">
        <v>773</v>
      </c>
      <c r="H546" s="99">
        <v>4092</v>
      </c>
      <c r="I546" s="97">
        <v>3</v>
      </c>
      <c r="J546" s="100">
        <f>'เลย '!F98</f>
        <v>300138.23</v>
      </c>
      <c r="K546" s="101">
        <f>SUM('เลย '!AI98)</f>
        <v>440284.18</v>
      </c>
      <c r="L546" s="102">
        <f>'เลย '!AJ98</f>
        <v>2574971.4699999997</v>
      </c>
      <c r="M546" s="102">
        <f>'เลย '!AK98</f>
        <v>2844113.54</v>
      </c>
      <c r="N546" s="98"/>
      <c r="O546" s="98"/>
      <c r="P546" s="98"/>
      <c r="Q546" s="90">
        <f t="shared" si="19"/>
        <v>-269142.0700000003</v>
      </c>
      <c r="R546" s="91">
        <f t="shared" si="20"/>
        <v>629.26966520039093</v>
      </c>
    </row>
    <row r="547" spans="1:18">
      <c r="A547" s="97">
        <v>16</v>
      </c>
      <c r="B547" s="98" t="s">
        <v>54</v>
      </c>
      <c r="C547" s="98" t="s">
        <v>391</v>
      </c>
      <c r="D547" s="98" t="s">
        <v>117</v>
      </c>
      <c r="E547" s="98" t="s">
        <v>392</v>
      </c>
      <c r="F547" s="98" t="s">
        <v>174</v>
      </c>
      <c r="G547" s="98" t="s">
        <v>774</v>
      </c>
      <c r="H547" s="99">
        <v>5915</v>
      </c>
      <c r="I547" s="97">
        <v>4</v>
      </c>
      <c r="J547" s="100">
        <f>'เลย '!F99</f>
        <v>875898.69</v>
      </c>
      <c r="K547" s="101">
        <f>SUM('เลย '!AI99)</f>
        <v>942884.25</v>
      </c>
      <c r="L547" s="102">
        <f>'เลย '!AJ99</f>
        <v>4071593.05</v>
      </c>
      <c r="M547" s="102">
        <f>'เลย '!AK99</f>
        <v>5190431.18</v>
      </c>
      <c r="N547" s="98"/>
      <c r="O547" s="98"/>
      <c r="P547" s="98"/>
      <c r="Q547" s="90">
        <f t="shared" si="19"/>
        <v>-1118838.1299999999</v>
      </c>
      <c r="R547" s="91">
        <f t="shared" si="20"/>
        <v>688.35047337278104</v>
      </c>
    </row>
    <row r="548" spans="1:18">
      <c r="A548" s="97">
        <v>17</v>
      </c>
      <c r="B548" s="98" t="s">
        <v>54</v>
      </c>
      <c r="C548" s="98" t="s">
        <v>391</v>
      </c>
      <c r="D548" s="98" t="s">
        <v>117</v>
      </c>
      <c r="E548" s="98" t="s">
        <v>392</v>
      </c>
      <c r="F548" s="98" t="s">
        <v>174</v>
      </c>
      <c r="G548" s="98" t="s">
        <v>775</v>
      </c>
      <c r="H548" s="99">
        <v>3232</v>
      </c>
      <c r="I548" s="97">
        <v>3</v>
      </c>
      <c r="J548" s="100">
        <f>'เลย '!F100</f>
        <v>248007.2</v>
      </c>
      <c r="K548" s="101">
        <f>SUM('เลย '!AI100)</f>
        <v>107059.96000000002</v>
      </c>
      <c r="L548" s="102">
        <f>'เลย '!AJ100</f>
        <v>821823.2</v>
      </c>
      <c r="M548" s="102">
        <f>'เลย '!AK100</f>
        <v>1247642.3400000001</v>
      </c>
      <c r="N548" s="98"/>
      <c r="O548" s="98"/>
      <c r="P548" s="98"/>
      <c r="Q548" s="90">
        <f t="shared" si="19"/>
        <v>-425819.14000000013</v>
      </c>
      <c r="R548" s="91">
        <f t="shared" si="20"/>
        <v>254.2769801980198</v>
      </c>
    </row>
    <row r="549" spans="1:18">
      <c r="A549" s="97">
        <v>18</v>
      </c>
      <c r="B549" s="98" t="s">
        <v>54</v>
      </c>
      <c r="C549" s="98" t="s">
        <v>391</v>
      </c>
      <c r="D549" s="98" t="s">
        <v>117</v>
      </c>
      <c r="E549" s="98" t="s">
        <v>392</v>
      </c>
      <c r="F549" s="98" t="s">
        <v>174</v>
      </c>
      <c r="G549" s="98" t="s">
        <v>776</v>
      </c>
      <c r="H549" s="99">
        <v>4642</v>
      </c>
      <c r="I549" s="97">
        <v>4</v>
      </c>
      <c r="J549" s="100">
        <f>'เลย '!F101</f>
        <v>80538.570000000007</v>
      </c>
      <c r="K549" s="101">
        <f>SUM('เลย '!AI101)</f>
        <v>-59932.509999999995</v>
      </c>
      <c r="L549" s="102">
        <f>'เลย '!AJ101</f>
        <v>2977048.41</v>
      </c>
      <c r="M549" s="102">
        <f>'เลย '!AK101</f>
        <v>3646940.48</v>
      </c>
      <c r="N549" s="98"/>
      <c r="O549" s="98"/>
      <c r="P549" s="98"/>
      <c r="Q549" s="90">
        <f t="shared" si="19"/>
        <v>-669892.06999999983</v>
      </c>
      <c r="R549" s="91">
        <f t="shared" si="20"/>
        <v>641.3288259370961</v>
      </c>
    </row>
    <row r="550" spans="1:18" s="109" customFormat="1">
      <c r="A550" s="103">
        <v>9</v>
      </c>
      <c r="B550" s="104" t="s">
        <v>54</v>
      </c>
      <c r="C550" s="104"/>
      <c r="D550" s="104"/>
      <c r="E550" s="104" t="s">
        <v>71</v>
      </c>
      <c r="F550" s="104"/>
      <c r="G550" s="104" t="s">
        <v>394</v>
      </c>
      <c r="H550" s="110">
        <f>SUM(H532:H549)</f>
        <v>74219</v>
      </c>
      <c r="I550" s="103"/>
      <c r="J550" s="106">
        <f>SUM(J532:J549)</f>
        <v>7747951.5699999994</v>
      </c>
      <c r="K550" s="106">
        <f>SUM(K532:K549)</f>
        <v>7380320.7699999996</v>
      </c>
      <c r="L550" s="106">
        <f>SUM(L532:L549)</f>
        <v>38724152.079999998</v>
      </c>
      <c r="M550" s="106">
        <f>SUM(M532:M549)</f>
        <v>45773931.109999999</v>
      </c>
      <c r="N550" s="104">
        <v>17</v>
      </c>
      <c r="O550" s="104">
        <v>17</v>
      </c>
      <c r="P550" s="104">
        <f>N550-O550</f>
        <v>0</v>
      </c>
      <c r="Q550" s="107">
        <f t="shared" si="19"/>
        <v>-7049779.0300000012</v>
      </c>
      <c r="R550" s="108">
        <f>L550/H550</f>
        <v>521.75523895498452</v>
      </c>
    </row>
    <row r="551" spans="1:18">
      <c r="A551" s="97">
        <v>1</v>
      </c>
      <c r="B551" s="98" t="s">
        <v>54</v>
      </c>
      <c r="C551" s="98" t="s">
        <v>395</v>
      </c>
      <c r="D551" s="98" t="s">
        <v>122</v>
      </c>
      <c r="E551" s="98" t="s">
        <v>396</v>
      </c>
      <c r="F551" s="98" t="s">
        <v>204</v>
      </c>
      <c r="G551" s="98" t="s">
        <v>397</v>
      </c>
      <c r="H551" s="99"/>
      <c r="I551" s="97"/>
      <c r="J551" s="100"/>
      <c r="K551" s="101"/>
      <c r="L551" s="102"/>
      <c r="M551" s="102"/>
      <c r="N551" s="98"/>
      <c r="O551" s="98"/>
      <c r="P551" s="98"/>
    </row>
    <row r="552" spans="1:18">
      <c r="A552" s="97">
        <v>2</v>
      </c>
      <c r="B552" s="98" t="s">
        <v>54</v>
      </c>
      <c r="C552" s="98" t="s">
        <v>395</v>
      </c>
      <c r="D552" s="98" t="s">
        <v>122</v>
      </c>
      <c r="E552" s="98" t="s">
        <v>396</v>
      </c>
      <c r="F552" s="98" t="s">
        <v>174</v>
      </c>
      <c r="G552" s="98" t="s">
        <v>777</v>
      </c>
      <c r="H552" s="99">
        <v>2514</v>
      </c>
      <c r="I552" s="97">
        <v>2</v>
      </c>
      <c r="J552" s="100">
        <f>'เลย '!F102</f>
        <v>767234.24</v>
      </c>
      <c r="K552" s="101">
        <f>SUM('เลย '!AI102)</f>
        <v>640170.17000000004</v>
      </c>
      <c r="L552" s="102">
        <f>'เลย '!AJ102</f>
        <v>2414225.0999999996</v>
      </c>
      <c r="M552" s="102">
        <f>'เลย '!AK102</f>
        <v>2150570.92</v>
      </c>
      <c r="N552" s="98"/>
      <c r="O552" s="98"/>
      <c r="P552" s="98"/>
      <c r="Q552" s="90">
        <f t="shared" si="19"/>
        <v>263654.1799999997</v>
      </c>
      <c r="R552" s="91">
        <f t="shared" si="20"/>
        <v>960.31229116945087</v>
      </c>
    </row>
    <row r="553" spans="1:18">
      <c r="A553" s="97">
        <v>3</v>
      </c>
      <c r="B553" s="98" t="s">
        <v>54</v>
      </c>
      <c r="C553" s="98" t="s">
        <v>395</v>
      </c>
      <c r="D553" s="98" t="s">
        <v>122</v>
      </c>
      <c r="E553" s="98" t="s">
        <v>396</v>
      </c>
      <c r="F553" s="98" t="s">
        <v>174</v>
      </c>
      <c r="G553" s="98" t="s">
        <v>778</v>
      </c>
      <c r="H553" s="99">
        <v>5396</v>
      </c>
      <c r="I553" s="97">
        <v>4</v>
      </c>
      <c r="J553" s="100">
        <f>'เลย '!F103</f>
        <v>372722.15</v>
      </c>
      <c r="K553" s="101">
        <f>SUM('เลย '!AI103)</f>
        <v>433494.30000000005</v>
      </c>
      <c r="L553" s="102">
        <f>'เลย '!AJ103</f>
        <v>1068513.95</v>
      </c>
      <c r="M553" s="102">
        <f>'เลย '!AK103</f>
        <v>1075203.8799999999</v>
      </c>
      <c r="N553" s="98"/>
      <c r="O553" s="98"/>
      <c r="P553" s="98"/>
      <c r="Q553" s="90">
        <f t="shared" si="19"/>
        <v>-6689.9299999999348</v>
      </c>
      <c r="R553" s="91">
        <f t="shared" si="20"/>
        <v>198.01963491475166</v>
      </c>
    </row>
    <row r="554" spans="1:18">
      <c r="A554" s="97">
        <v>4</v>
      </c>
      <c r="B554" s="98" t="s">
        <v>54</v>
      </c>
      <c r="C554" s="98" t="s">
        <v>395</v>
      </c>
      <c r="D554" s="98" t="s">
        <v>122</v>
      </c>
      <c r="E554" s="98" t="s">
        <v>396</v>
      </c>
      <c r="F554" s="98" t="s">
        <v>174</v>
      </c>
      <c r="G554" s="98" t="s">
        <v>779</v>
      </c>
      <c r="H554" s="99">
        <v>2862</v>
      </c>
      <c r="I554" s="97">
        <v>2</v>
      </c>
      <c r="J554" s="100">
        <f>'เลย '!F104</f>
        <v>119116</v>
      </c>
      <c r="K554" s="101">
        <f>SUM('เลย '!AI104)</f>
        <v>135074.49</v>
      </c>
      <c r="L554" s="102">
        <f>'เลย '!AJ104</f>
        <v>2437499.73</v>
      </c>
      <c r="M554" s="102">
        <f>'เลย '!AK104</f>
        <v>3024555.42</v>
      </c>
      <c r="N554" s="98"/>
      <c r="O554" s="98"/>
      <c r="P554" s="98"/>
      <c r="Q554" s="90">
        <f t="shared" si="19"/>
        <v>-587055.68999999994</v>
      </c>
      <c r="R554" s="91">
        <f t="shared" si="20"/>
        <v>851.67705450733752</v>
      </c>
    </row>
    <row r="555" spans="1:18">
      <c r="A555" s="97">
        <v>5</v>
      </c>
      <c r="B555" s="98" t="s">
        <v>54</v>
      </c>
      <c r="C555" s="98" t="s">
        <v>395</v>
      </c>
      <c r="D555" s="98" t="s">
        <v>122</v>
      </c>
      <c r="E555" s="98" t="s">
        <v>396</v>
      </c>
      <c r="F555" s="98" t="s">
        <v>174</v>
      </c>
      <c r="G555" s="98" t="s">
        <v>780</v>
      </c>
      <c r="H555" s="99">
        <v>3194</v>
      </c>
      <c r="I555" s="97">
        <v>3</v>
      </c>
      <c r="J555" s="100">
        <f>'เลย '!F105</f>
        <v>417333.45</v>
      </c>
      <c r="K555" s="230">
        <f>SUM('เลย '!AI105)</f>
        <v>490754.38</v>
      </c>
      <c r="L555" s="102">
        <f>'เลย '!AJ105</f>
        <v>2183564.81</v>
      </c>
      <c r="M555" s="102">
        <f>'เลย '!AK105</f>
        <v>2207387.0500000003</v>
      </c>
      <c r="N555" s="98"/>
      <c r="O555" s="98"/>
      <c r="P555" s="98"/>
      <c r="Q555" s="90">
        <f t="shared" si="19"/>
        <v>-23822.240000000224</v>
      </c>
      <c r="R555" s="91">
        <f t="shared" si="20"/>
        <v>683.64583907326244</v>
      </c>
    </row>
    <row r="556" spans="1:18">
      <c r="A556" s="97">
        <v>6</v>
      </c>
      <c r="B556" s="98" t="s">
        <v>54</v>
      </c>
      <c r="C556" s="98" t="s">
        <v>395</v>
      </c>
      <c r="D556" s="98" t="s">
        <v>122</v>
      </c>
      <c r="E556" s="98" t="s">
        <v>396</v>
      </c>
      <c r="F556" s="98" t="s">
        <v>174</v>
      </c>
      <c r="G556" s="98" t="s">
        <v>781</v>
      </c>
      <c r="H556" s="99">
        <v>4181</v>
      </c>
      <c r="I556" s="97">
        <v>3</v>
      </c>
      <c r="J556" s="100">
        <f>'เลย '!F106</f>
        <v>507410.86</v>
      </c>
      <c r="K556" s="101">
        <f>SUM('เลย '!AI106)</f>
        <v>491886.48999999993</v>
      </c>
      <c r="L556" s="102">
        <f>'เลย '!AJ106</f>
        <v>1861395</v>
      </c>
      <c r="M556" s="102">
        <f>'เลย '!AK106</f>
        <v>2222778.71</v>
      </c>
      <c r="N556" s="98"/>
      <c r="O556" s="98"/>
      <c r="P556" s="98"/>
      <c r="Q556" s="90">
        <f t="shared" si="19"/>
        <v>-361383.70999999996</v>
      </c>
      <c r="R556" s="91">
        <f t="shared" si="20"/>
        <v>445.20330064577854</v>
      </c>
    </row>
    <row r="557" spans="1:18" s="109" customFormat="1">
      <c r="A557" s="103">
        <v>10</v>
      </c>
      <c r="B557" s="104" t="s">
        <v>54</v>
      </c>
      <c r="C557" s="104"/>
      <c r="D557" s="104"/>
      <c r="E557" s="104" t="s">
        <v>71</v>
      </c>
      <c r="F557" s="104"/>
      <c r="G557" s="104" t="s">
        <v>398</v>
      </c>
      <c r="H557" s="110">
        <f>SUM(H551:H556)</f>
        <v>18147</v>
      </c>
      <c r="I557" s="103"/>
      <c r="J557" s="106">
        <f>SUM(J551:J556)</f>
        <v>2183816.7000000002</v>
      </c>
      <c r="K557" s="106">
        <f>SUM(K551:K556)</f>
        <v>2191379.83</v>
      </c>
      <c r="L557" s="106">
        <f>SUM(L551:L556)</f>
        <v>9965198.5899999999</v>
      </c>
      <c r="M557" s="106">
        <f>SUM(M551:M556)</f>
        <v>10680495.98</v>
      </c>
      <c r="N557" s="104">
        <v>5</v>
      </c>
      <c r="O557" s="104">
        <v>5</v>
      </c>
      <c r="P557" s="104">
        <f>N557-O557</f>
        <v>0</v>
      </c>
      <c r="Q557" s="107">
        <f t="shared" si="19"/>
        <v>-715297.3900000006</v>
      </c>
      <c r="R557" s="108">
        <f>L557/H557</f>
        <v>549.13752080233644</v>
      </c>
    </row>
    <row r="558" spans="1:18">
      <c r="A558" s="97">
        <v>1</v>
      </c>
      <c r="B558" s="98" t="s">
        <v>54</v>
      </c>
      <c r="C558" s="98" t="s">
        <v>399</v>
      </c>
      <c r="D558" s="98" t="s">
        <v>127</v>
      </c>
      <c r="E558" s="98" t="s">
        <v>400</v>
      </c>
      <c r="F558" s="98" t="s">
        <v>204</v>
      </c>
      <c r="G558" s="98" t="s">
        <v>401</v>
      </c>
      <c r="H558" s="99"/>
      <c r="I558" s="97"/>
      <c r="J558" s="100"/>
      <c r="K558" s="101"/>
      <c r="L558" s="102"/>
      <c r="M558" s="102"/>
      <c r="N558" s="98"/>
      <c r="O558" s="98"/>
      <c r="P558" s="98"/>
    </row>
    <row r="559" spans="1:18">
      <c r="A559" s="97">
        <v>2</v>
      </c>
      <c r="B559" s="98" t="s">
        <v>54</v>
      </c>
      <c r="C559" s="98" t="s">
        <v>399</v>
      </c>
      <c r="D559" s="98" t="s">
        <v>127</v>
      </c>
      <c r="E559" s="98" t="s">
        <v>400</v>
      </c>
      <c r="F559" s="98" t="s">
        <v>174</v>
      </c>
      <c r="G559" s="98" t="s">
        <v>782</v>
      </c>
      <c r="H559" s="99">
        <v>4592</v>
      </c>
      <c r="I559" s="97">
        <v>4</v>
      </c>
      <c r="J559" s="100">
        <f>'เลย '!F107</f>
        <v>658812.35</v>
      </c>
      <c r="K559" s="101">
        <f>SUM('เลย '!AI107)</f>
        <v>724095.32000000007</v>
      </c>
      <c r="L559" s="102">
        <f>'เลย '!AJ107</f>
        <v>7549735.7599999998</v>
      </c>
      <c r="M559" s="102">
        <f>'เลย '!AK107</f>
        <v>7501473.709999999</v>
      </c>
      <c r="N559" s="98"/>
      <c r="O559" s="98"/>
      <c r="P559" s="98"/>
      <c r="Q559" s="90">
        <f t="shared" si="19"/>
        <v>48262.050000000745</v>
      </c>
      <c r="R559" s="91">
        <f t="shared" si="20"/>
        <v>1644.1062195121951</v>
      </c>
    </row>
    <row r="560" spans="1:18">
      <c r="A560" s="97">
        <v>3</v>
      </c>
      <c r="B560" s="98" t="s">
        <v>54</v>
      </c>
      <c r="C560" s="98" t="s">
        <v>399</v>
      </c>
      <c r="D560" s="98" t="s">
        <v>127</v>
      </c>
      <c r="E560" s="98" t="s">
        <v>400</v>
      </c>
      <c r="F560" s="98" t="s">
        <v>174</v>
      </c>
      <c r="G560" s="98" t="s">
        <v>783</v>
      </c>
      <c r="H560" s="99">
        <v>1410</v>
      </c>
      <c r="I560" s="97">
        <v>1</v>
      </c>
      <c r="J560" s="100">
        <f>'เลย '!F108</f>
        <v>420780.77</v>
      </c>
      <c r="K560" s="101">
        <f>SUM('เลย '!AI108)</f>
        <v>415663.6</v>
      </c>
      <c r="L560" s="102">
        <f>'เลย '!AJ108</f>
        <v>2318703.65</v>
      </c>
      <c r="M560" s="102">
        <f>'เลย '!AK108</f>
        <v>2317218.8800000004</v>
      </c>
      <c r="N560" s="98"/>
      <c r="O560" s="98"/>
      <c r="P560" s="98"/>
      <c r="Q560" s="90">
        <f t="shared" si="19"/>
        <v>1484.769999999553</v>
      </c>
      <c r="R560" s="91">
        <f>L560/H560</f>
        <v>1644.4706737588651</v>
      </c>
    </row>
    <row r="561" spans="1:18">
      <c r="A561" s="97">
        <v>4</v>
      </c>
      <c r="B561" s="98" t="s">
        <v>54</v>
      </c>
      <c r="C561" s="98" t="s">
        <v>399</v>
      </c>
      <c r="D561" s="98" t="s">
        <v>127</v>
      </c>
      <c r="E561" s="98" t="s">
        <v>400</v>
      </c>
      <c r="F561" s="98" t="s">
        <v>174</v>
      </c>
      <c r="G561" s="98" t="s">
        <v>784</v>
      </c>
      <c r="H561" s="99">
        <v>4166</v>
      </c>
      <c r="I561" s="97">
        <v>3</v>
      </c>
      <c r="J561" s="100">
        <f>'เลย '!F109</f>
        <v>779347.79</v>
      </c>
      <c r="K561" s="101">
        <f>SUM('เลย '!AI109)</f>
        <v>839414.39</v>
      </c>
      <c r="L561" s="102">
        <f>'เลย '!AJ109</f>
        <v>3574469.83</v>
      </c>
      <c r="M561" s="102">
        <f>'เลย '!AK109</f>
        <v>3729898.3899999997</v>
      </c>
      <c r="N561" s="98"/>
      <c r="O561" s="98"/>
      <c r="P561" s="98"/>
      <c r="Q561" s="90">
        <f t="shared" si="19"/>
        <v>-155428.55999999959</v>
      </c>
      <c r="R561" s="91">
        <f t="shared" si="20"/>
        <v>858.0100408065291</v>
      </c>
    </row>
    <row r="562" spans="1:18">
      <c r="A562" s="97">
        <v>5</v>
      </c>
      <c r="B562" s="98" t="s">
        <v>54</v>
      </c>
      <c r="C562" s="98" t="s">
        <v>399</v>
      </c>
      <c r="D562" s="98" t="s">
        <v>127</v>
      </c>
      <c r="E562" s="98" t="s">
        <v>400</v>
      </c>
      <c r="F562" s="98" t="s">
        <v>174</v>
      </c>
      <c r="G562" s="98" t="s">
        <v>785</v>
      </c>
      <c r="H562" s="99">
        <v>3743</v>
      </c>
      <c r="I562" s="97">
        <v>3</v>
      </c>
      <c r="J562" s="100">
        <f>'เลย '!F110</f>
        <v>730746.75</v>
      </c>
      <c r="K562" s="101">
        <f>SUM('เลย '!AI110)</f>
        <v>736624.52</v>
      </c>
      <c r="L562" s="102">
        <f>'เลย '!AJ110</f>
        <v>3073273.45</v>
      </c>
      <c r="M562" s="102">
        <f>'เลย '!AK110</f>
        <v>2780878.12</v>
      </c>
      <c r="N562" s="98"/>
      <c r="O562" s="98"/>
      <c r="P562" s="98"/>
      <c r="Q562" s="90">
        <f t="shared" si="19"/>
        <v>292395.33000000007</v>
      </c>
      <c r="R562" s="91">
        <f t="shared" si="20"/>
        <v>821.07225487576818</v>
      </c>
    </row>
    <row r="563" spans="1:18">
      <c r="A563" s="97">
        <v>6</v>
      </c>
      <c r="B563" s="98" t="s">
        <v>54</v>
      </c>
      <c r="C563" s="98" t="s">
        <v>399</v>
      </c>
      <c r="D563" s="98" t="s">
        <v>127</v>
      </c>
      <c r="E563" s="98" t="s">
        <v>400</v>
      </c>
      <c r="F563" s="98" t="s">
        <v>174</v>
      </c>
      <c r="G563" s="98" t="s">
        <v>786</v>
      </c>
      <c r="H563" s="99">
        <v>1729</v>
      </c>
      <c r="I563" s="97">
        <v>2</v>
      </c>
      <c r="J563" s="100">
        <f>'เลย '!F111</f>
        <v>381721.02</v>
      </c>
      <c r="K563" s="101">
        <f>SUM('เลย '!AI111)</f>
        <v>413907.11</v>
      </c>
      <c r="L563" s="102">
        <f>'เลย '!AJ111</f>
        <v>1683027.86</v>
      </c>
      <c r="M563" s="102">
        <f>'เลย '!AK111</f>
        <v>1787652.8699999999</v>
      </c>
      <c r="N563" s="98"/>
      <c r="O563" s="98"/>
      <c r="P563" s="98"/>
      <c r="Q563" s="90">
        <f t="shared" si="19"/>
        <v>-104625.00999999978</v>
      </c>
      <c r="R563" s="91">
        <f t="shared" si="20"/>
        <v>973.41113938692888</v>
      </c>
    </row>
    <row r="564" spans="1:18" s="109" customFormat="1">
      <c r="A564" s="103">
        <v>11</v>
      </c>
      <c r="B564" s="104" t="s">
        <v>54</v>
      </c>
      <c r="C564" s="104"/>
      <c r="D564" s="104"/>
      <c r="E564" s="104" t="s">
        <v>71</v>
      </c>
      <c r="F564" s="104"/>
      <c r="G564" s="104" t="s">
        <v>402</v>
      </c>
      <c r="H564" s="110">
        <f>SUM(H558:H563)</f>
        <v>15640</v>
      </c>
      <c r="I564" s="103"/>
      <c r="J564" s="106">
        <f>SUM(J558:J563)</f>
        <v>2971408.68</v>
      </c>
      <c r="K564" s="106">
        <f>SUM(K558:K563)</f>
        <v>3129704.94</v>
      </c>
      <c r="L564" s="106">
        <f>SUM(L558:L563)</f>
        <v>18199210.550000001</v>
      </c>
      <c r="M564" s="106">
        <f>SUM(M558:M563)</f>
        <v>18117121.970000003</v>
      </c>
      <c r="N564" s="104">
        <v>5</v>
      </c>
      <c r="O564" s="104">
        <v>5</v>
      </c>
      <c r="P564" s="104">
        <f>N564-O564</f>
        <v>0</v>
      </c>
      <c r="Q564" s="107">
        <f t="shared" si="19"/>
        <v>82088.579999998212</v>
      </c>
      <c r="R564" s="108">
        <f>L564/H564</f>
        <v>1163.632388107417</v>
      </c>
    </row>
    <row r="565" spans="1:18">
      <c r="A565" s="97">
        <v>1</v>
      </c>
      <c r="B565" s="98" t="s">
        <v>54</v>
      </c>
      <c r="C565" s="98" t="s">
        <v>403</v>
      </c>
      <c r="D565" s="98" t="s">
        <v>131</v>
      </c>
      <c r="E565" s="98" t="s">
        <v>404</v>
      </c>
      <c r="F565" s="98" t="s">
        <v>204</v>
      </c>
      <c r="G565" s="98" t="s">
        <v>405</v>
      </c>
      <c r="H565" s="99"/>
      <c r="I565" s="97"/>
      <c r="J565" s="100"/>
      <c r="K565" s="101"/>
      <c r="L565" s="102"/>
      <c r="M565" s="102"/>
      <c r="N565" s="98"/>
      <c r="O565" s="98"/>
      <c r="P565" s="98"/>
    </row>
    <row r="566" spans="1:18">
      <c r="A566" s="97">
        <v>2</v>
      </c>
      <c r="B566" s="98" t="s">
        <v>54</v>
      </c>
      <c r="C566" s="98" t="s">
        <v>403</v>
      </c>
      <c r="D566" s="98" t="s">
        <v>131</v>
      </c>
      <c r="E566" s="98" t="s">
        <v>404</v>
      </c>
      <c r="F566" s="98" t="s">
        <v>174</v>
      </c>
      <c r="G566" s="98" t="s">
        <v>787</v>
      </c>
      <c r="H566" s="99">
        <v>5248</v>
      </c>
      <c r="I566" s="97">
        <v>4</v>
      </c>
      <c r="J566" s="100">
        <f>'เลย '!F112</f>
        <v>516263.59</v>
      </c>
      <c r="K566" s="101">
        <f>SUM('เลย '!AI112)</f>
        <v>408107.58000000007</v>
      </c>
      <c r="L566" s="102">
        <f>'เลย '!AJ112</f>
        <v>5779301</v>
      </c>
      <c r="M566" s="102">
        <f>'เลย '!AK112</f>
        <v>5321078.83</v>
      </c>
      <c r="N566" s="98"/>
      <c r="O566" s="98"/>
      <c r="P566" s="98"/>
      <c r="Q566" s="90">
        <f t="shared" si="19"/>
        <v>458222.16999999993</v>
      </c>
      <c r="R566" s="91">
        <f t="shared" si="20"/>
        <v>1101.2387576219512</v>
      </c>
    </row>
    <row r="567" spans="1:18">
      <c r="A567" s="97">
        <v>3</v>
      </c>
      <c r="B567" s="98" t="s">
        <v>54</v>
      </c>
      <c r="C567" s="98" t="s">
        <v>403</v>
      </c>
      <c r="D567" s="98" t="s">
        <v>131</v>
      </c>
      <c r="E567" s="98" t="s">
        <v>404</v>
      </c>
      <c r="F567" s="98" t="s">
        <v>174</v>
      </c>
      <c r="G567" s="98" t="s">
        <v>788</v>
      </c>
      <c r="H567" s="99">
        <v>5149</v>
      </c>
      <c r="I567" s="97">
        <v>4</v>
      </c>
      <c r="J567" s="100">
        <f>'เลย '!F113</f>
        <v>1372283.37</v>
      </c>
      <c r="K567" s="101">
        <f>SUM('เลย '!AI113)</f>
        <v>766286.44000000018</v>
      </c>
      <c r="L567" s="102">
        <f>'เลย '!AJ113</f>
        <v>3537305.7600000002</v>
      </c>
      <c r="M567" s="102">
        <f>'เลย '!AK113</f>
        <v>4059478.34</v>
      </c>
      <c r="N567" s="98"/>
      <c r="O567" s="98"/>
      <c r="P567" s="98"/>
      <c r="Q567" s="90">
        <f t="shared" si="19"/>
        <v>-522172.57999999961</v>
      </c>
      <c r="R567" s="91">
        <f t="shared" si="20"/>
        <v>686.9888832783065</v>
      </c>
    </row>
    <row r="568" spans="1:18">
      <c r="A568" s="97">
        <v>4</v>
      </c>
      <c r="B568" s="98" t="s">
        <v>54</v>
      </c>
      <c r="C568" s="98" t="s">
        <v>403</v>
      </c>
      <c r="D568" s="98" t="s">
        <v>131</v>
      </c>
      <c r="E568" s="98" t="s">
        <v>404</v>
      </c>
      <c r="F568" s="98" t="s">
        <v>174</v>
      </c>
      <c r="G568" s="98" t="s">
        <v>789</v>
      </c>
      <c r="H568" s="99">
        <v>2799</v>
      </c>
      <c r="I568" s="97">
        <v>2</v>
      </c>
      <c r="J568" s="100">
        <f>'เลย '!F114</f>
        <v>905389.69</v>
      </c>
      <c r="K568" s="101">
        <f>SUM('เลย '!AI114)</f>
        <v>867383.69</v>
      </c>
      <c r="L568" s="102">
        <f>'เลย '!AJ114</f>
        <v>2363173.4299999997</v>
      </c>
      <c r="M568" s="102">
        <f>'เลย '!AK114</f>
        <v>1960119.4900000002</v>
      </c>
      <c r="N568" s="98"/>
      <c r="O568" s="98"/>
      <c r="P568" s="98"/>
      <c r="Q568" s="90">
        <f t="shared" si="19"/>
        <v>403053.93999999948</v>
      </c>
      <c r="R568" s="91">
        <f t="shared" si="20"/>
        <v>844.29204358699531</v>
      </c>
    </row>
    <row r="569" spans="1:18">
      <c r="A569" s="97">
        <v>5</v>
      </c>
      <c r="B569" s="98" t="s">
        <v>54</v>
      </c>
      <c r="C569" s="98" t="s">
        <v>403</v>
      </c>
      <c r="D569" s="98" t="s">
        <v>131</v>
      </c>
      <c r="E569" s="98" t="s">
        <v>404</v>
      </c>
      <c r="F569" s="98" t="s">
        <v>174</v>
      </c>
      <c r="G569" s="98" t="s">
        <v>790</v>
      </c>
      <c r="H569" s="99">
        <v>4310</v>
      </c>
      <c r="I569" s="97">
        <v>3</v>
      </c>
      <c r="J569" s="100">
        <f>'เลย '!F115</f>
        <v>280532.83</v>
      </c>
      <c r="K569" s="101">
        <f>SUM('เลย '!AI115)</f>
        <v>242095.16000000003</v>
      </c>
      <c r="L569" s="102">
        <f>'เลย '!AJ115</f>
        <v>4649232.34</v>
      </c>
      <c r="M569" s="102">
        <f>'เลย '!AK115</f>
        <v>4617206.9700000007</v>
      </c>
      <c r="N569" s="98"/>
      <c r="O569" s="98"/>
      <c r="P569" s="98"/>
      <c r="Q569" s="90">
        <f t="shared" si="19"/>
        <v>32025.36999999918</v>
      </c>
      <c r="R569" s="91">
        <f t="shared" si="20"/>
        <v>1078.7081995359629</v>
      </c>
    </row>
    <row r="570" spans="1:18">
      <c r="A570" s="97">
        <v>6</v>
      </c>
      <c r="B570" s="98" t="s">
        <v>54</v>
      </c>
      <c r="C570" s="98" t="s">
        <v>403</v>
      </c>
      <c r="D570" s="98" t="s">
        <v>131</v>
      </c>
      <c r="E570" s="98" t="s">
        <v>404</v>
      </c>
      <c r="F570" s="98" t="s">
        <v>174</v>
      </c>
      <c r="G570" s="98" t="s">
        <v>791</v>
      </c>
      <c r="H570" s="99">
        <v>1491</v>
      </c>
      <c r="I570" s="97">
        <v>1</v>
      </c>
      <c r="J570" s="100">
        <f>'เลย '!F116</f>
        <v>397192.27</v>
      </c>
      <c r="K570" s="101">
        <f>SUM('เลย '!AI116)</f>
        <v>408838.88</v>
      </c>
      <c r="L570" s="102">
        <f>'เลย '!AJ116</f>
        <v>813589.16999999993</v>
      </c>
      <c r="M570" s="102">
        <f>'เลย '!AK116</f>
        <v>781799.07</v>
      </c>
      <c r="N570" s="98"/>
      <c r="O570" s="98"/>
      <c r="P570" s="98"/>
      <c r="Q570" s="90">
        <f t="shared" si="19"/>
        <v>31790.099999999977</v>
      </c>
      <c r="R570" s="91">
        <f t="shared" si="20"/>
        <v>545.66678068410454</v>
      </c>
    </row>
    <row r="571" spans="1:18">
      <c r="A571" s="97">
        <v>7</v>
      </c>
      <c r="B571" s="98" t="s">
        <v>54</v>
      </c>
      <c r="C571" s="98" t="s">
        <v>403</v>
      </c>
      <c r="D571" s="98" t="s">
        <v>131</v>
      </c>
      <c r="E571" s="98" t="s">
        <v>404</v>
      </c>
      <c r="F571" s="98" t="s">
        <v>174</v>
      </c>
      <c r="G571" s="98" t="s">
        <v>792</v>
      </c>
      <c r="H571" s="99">
        <v>4741</v>
      </c>
      <c r="I571" s="97">
        <v>4</v>
      </c>
      <c r="J571" s="100">
        <f>'เลย '!F117</f>
        <v>756780.5</v>
      </c>
      <c r="K571" s="101">
        <f>SUM('เลย '!AI117)</f>
        <v>645779.51</v>
      </c>
      <c r="L571" s="102">
        <f>'เลย '!AJ117</f>
        <v>4872452.05</v>
      </c>
      <c r="M571" s="102">
        <f>'เลย '!AK117</f>
        <v>4545006.68</v>
      </c>
      <c r="N571" s="98"/>
      <c r="O571" s="98"/>
      <c r="P571" s="98"/>
      <c r="Q571" s="90">
        <f t="shared" si="19"/>
        <v>327445.37000000011</v>
      </c>
      <c r="R571" s="91">
        <f t="shared" si="20"/>
        <v>1027.726650495676</v>
      </c>
    </row>
    <row r="572" spans="1:18" s="109" customFormat="1">
      <c r="A572" s="103">
        <v>12</v>
      </c>
      <c r="B572" s="104" t="s">
        <v>54</v>
      </c>
      <c r="C572" s="104"/>
      <c r="D572" s="104"/>
      <c r="E572" s="104" t="s">
        <v>71</v>
      </c>
      <c r="F572" s="104"/>
      <c r="G572" s="104" t="s">
        <v>406</v>
      </c>
      <c r="H572" s="110">
        <f>SUM(H565:H571)</f>
        <v>23738</v>
      </c>
      <c r="I572" s="103"/>
      <c r="J572" s="106">
        <f>SUM(J565:J571)</f>
        <v>4228442.25</v>
      </c>
      <c r="K572" s="106">
        <f>SUM(K565:K571)</f>
        <v>3338491.26</v>
      </c>
      <c r="L572" s="106">
        <f>SUM(L565:L571)</f>
        <v>22015053.75</v>
      </c>
      <c r="M572" s="106">
        <f>SUM(M565:M571)</f>
        <v>21284689.380000003</v>
      </c>
      <c r="N572" s="104">
        <v>6</v>
      </c>
      <c r="O572" s="104">
        <v>6</v>
      </c>
      <c r="P572" s="104">
        <f>N572-O572</f>
        <v>0</v>
      </c>
      <c r="Q572" s="107">
        <f t="shared" si="19"/>
        <v>730364.36999999732</v>
      </c>
      <c r="R572" s="108">
        <f>L572/H572</f>
        <v>927.41822183840259</v>
      </c>
    </row>
    <row r="573" spans="1:18">
      <c r="A573" s="97">
        <v>1</v>
      </c>
      <c r="B573" s="98" t="s">
        <v>54</v>
      </c>
      <c r="C573" s="98" t="s">
        <v>407</v>
      </c>
      <c r="D573" s="98" t="s">
        <v>138</v>
      </c>
      <c r="E573" s="98" t="s">
        <v>408</v>
      </c>
      <c r="F573" s="98" t="s">
        <v>204</v>
      </c>
      <c r="G573" s="98" t="s">
        <v>409</v>
      </c>
      <c r="H573" s="99"/>
      <c r="I573" s="97"/>
      <c r="J573" s="100"/>
      <c r="K573" s="101"/>
      <c r="L573" s="102"/>
      <c r="M573" s="102"/>
      <c r="N573" s="98"/>
      <c r="O573" s="98"/>
      <c r="P573" s="98"/>
    </row>
    <row r="574" spans="1:18">
      <c r="A574" s="97">
        <v>2</v>
      </c>
      <c r="B574" s="98" t="s">
        <v>54</v>
      </c>
      <c r="C574" s="98" t="s">
        <v>407</v>
      </c>
      <c r="D574" s="98" t="s">
        <v>138</v>
      </c>
      <c r="E574" s="98" t="s">
        <v>408</v>
      </c>
      <c r="F574" s="98" t="s">
        <v>174</v>
      </c>
      <c r="G574" s="98" t="s">
        <v>793</v>
      </c>
      <c r="H574" s="99">
        <v>3544</v>
      </c>
      <c r="I574" s="97">
        <v>3</v>
      </c>
      <c r="J574" s="100">
        <f>'เลย '!F118</f>
        <v>823415.53</v>
      </c>
      <c r="K574" s="101">
        <f>SUM('เลย '!AI118)</f>
        <v>783062.64</v>
      </c>
      <c r="L574" s="102">
        <f>'เลย '!AJ118</f>
        <v>2288526.06</v>
      </c>
      <c r="M574" s="102">
        <f>'เลย '!AK118</f>
        <v>2384289.9300000002</v>
      </c>
      <c r="N574" s="98"/>
      <c r="O574" s="98"/>
      <c r="P574" s="98"/>
      <c r="Q574" s="90">
        <f t="shared" si="19"/>
        <v>-95763.870000000112</v>
      </c>
      <c r="R574" s="91">
        <f t="shared" si="20"/>
        <v>645.74663092550793</v>
      </c>
    </row>
    <row r="575" spans="1:18">
      <c r="A575" s="97">
        <v>3</v>
      </c>
      <c r="B575" s="98" t="s">
        <v>54</v>
      </c>
      <c r="C575" s="98" t="s">
        <v>407</v>
      </c>
      <c r="D575" s="98" t="s">
        <v>138</v>
      </c>
      <c r="E575" s="98" t="s">
        <v>408</v>
      </c>
      <c r="F575" s="98" t="s">
        <v>174</v>
      </c>
      <c r="G575" s="98" t="s">
        <v>794</v>
      </c>
      <c r="H575" s="99">
        <v>3372</v>
      </c>
      <c r="I575" s="97">
        <v>3</v>
      </c>
      <c r="J575" s="100">
        <f>'เลย '!F119</f>
        <v>1064474.76</v>
      </c>
      <c r="K575" s="101">
        <f>SUM('เลย '!AI119)</f>
        <v>1154361.8999999999</v>
      </c>
      <c r="L575" s="102">
        <f>'เลย '!AJ119</f>
        <v>2821985.87</v>
      </c>
      <c r="M575" s="102">
        <f>'เลย '!AK119</f>
        <v>2861873.04</v>
      </c>
      <c r="N575" s="98"/>
      <c r="O575" s="98"/>
      <c r="P575" s="98"/>
      <c r="Q575" s="90">
        <f t="shared" si="19"/>
        <v>-39887.169999999925</v>
      </c>
      <c r="R575" s="91">
        <f t="shared" si="20"/>
        <v>836.88786180308421</v>
      </c>
    </row>
    <row r="576" spans="1:18">
      <c r="A576" s="97">
        <v>4</v>
      </c>
      <c r="B576" s="98" t="s">
        <v>54</v>
      </c>
      <c r="C576" s="98" t="s">
        <v>407</v>
      </c>
      <c r="D576" s="98" t="s">
        <v>138</v>
      </c>
      <c r="E576" s="98" t="s">
        <v>408</v>
      </c>
      <c r="F576" s="98" t="s">
        <v>174</v>
      </c>
      <c r="G576" s="98" t="s">
        <v>795</v>
      </c>
      <c r="H576" s="99">
        <v>3603</v>
      </c>
      <c r="I576" s="97">
        <v>3</v>
      </c>
      <c r="J576" s="100">
        <f>'เลย '!F120</f>
        <v>770318.66</v>
      </c>
      <c r="K576" s="101">
        <f>SUM('เลย '!AI120)</f>
        <v>694418.45000000007</v>
      </c>
      <c r="L576" s="102">
        <f>'เลย '!AJ120</f>
        <v>2387322.66</v>
      </c>
      <c r="M576" s="102">
        <f>'เลย '!AK120</f>
        <v>2554976.8199999998</v>
      </c>
      <c r="N576" s="98"/>
      <c r="O576" s="98"/>
      <c r="P576" s="98"/>
      <c r="Q576" s="90">
        <f t="shared" si="19"/>
        <v>-167654.15999999968</v>
      </c>
      <c r="R576" s="91">
        <f t="shared" si="20"/>
        <v>662.59302248126562</v>
      </c>
    </row>
    <row r="577" spans="1:18">
      <c r="A577" s="97">
        <v>5</v>
      </c>
      <c r="B577" s="98" t="s">
        <v>54</v>
      </c>
      <c r="C577" s="98" t="s">
        <v>407</v>
      </c>
      <c r="D577" s="98" t="s">
        <v>138</v>
      </c>
      <c r="E577" s="98" t="s">
        <v>408</v>
      </c>
      <c r="F577" s="98" t="s">
        <v>174</v>
      </c>
      <c r="G577" s="98" t="s">
        <v>796</v>
      </c>
      <c r="H577" s="99">
        <v>4008</v>
      </c>
      <c r="I577" s="97">
        <v>3</v>
      </c>
      <c r="J577" s="100">
        <f>'เลย '!F121</f>
        <v>798558.26</v>
      </c>
      <c r="K577" s="101">
        <f>SUM('เลย '!AI121)</f>
        <v>913339.34</v>
      </c>
      <c r="L577" s="102">
        <f>'เลย '!AJ121</f>
        <v>3346659.48</v>
      </c>
      <c r="M577" s="102">
        <f>'เลย '!AK121</f>
        <v>3467240.06</v>
      </c>
      <c r="N577" s="98"/>
      <c r="O577" s="98"/>
      <c r="P577" s="98"/>
      <c r="Q577" s="90">
        <f t="shared" si="19"/>
        <v>-120580.58000000007</v>
      </c>
      <c r="R577" s="91">
        <f t="shared" si="20"/>
        <v>834.99488023952097</v>
      </c>
    </row>
    <row r="578" spans="1:18">
      <c r="A578" s="97">
        <v>6</v>
      </c>
      <c r="B578" s="98" t="s">
        <v>54</v>
      </c>
      <c r="C578" s="98" t="s">
        <v>407</v>
      </c>
      <c r="D578" s="98" t="s">
        <v>138</v>
      </c>
      <c r="E578" s="98" t="s">
        <v>408</v>
      </c>
      <c r="F578" s="98" t="s">
        <v>174</v>
      </c>
      <c r="G578" s="98" t="s">
        <v>797</v>
      </c>
      <c r="H578" s="99">
        <v>1495</v>
      </c>
      <c r="I578" s="97">
        <v>1</v>
      </c>
      <c r="J578" s="100">
        <f>'เลย '!F122</f>
        <v>427601.19</v>
      </c>
      <c r="K578" s="101">
        <f>SUM('เลย '!AI122)</f>
        <v>454591.63</v>
      </c>
      <c r="L578" s="102">
        <f>'เลย '!AJ122</f>
        <v>1568639.43</v>
      </c>
      <c r="M578" s="102">
        <f>'เลย '!AK122</f>
        <v>1598984.42</v>
      </c>
      <c r="N578" s="98"/>
      <c r="O578" s="98"/>
      <c r="P578" s="98"/>
      <c r="Q578" s="90">
        <f t="shared" si="19"/>
        <v>-30344.989999999991</v>
      </c>
      <c r="R578" s="91">
        <f t="shared" si="20"/>
        <v>1049.257143812709</v>
      </c>
    </row>
    <row r="579" spans="1:18">
      <c r="A579" s="97">
        <v>7</v>
      </c>
      <c r="B579" s="98" t="s">
        <v>54</v>
      </c>
      <c r="C579" s="98" t="s">
        <v>407</v>
      </c>
      <c r="D579" s="98" t="s">
        <v>138</v>
      </c>
      <c r="E579" s="98" t="s">
        <v>408</v>
      </c>
      <c r="F579" s="98" t="s">
        <v>174</v>
      </c>
      <c r="G579" s="98" t="s">
        <v>798</v>
      </c>
      <c r="H579" s="99">
        <v>2456</v>
      </c>
      <c r="I579" s="97">
        <v>2</v>
      </c>
      <c r="J579" s="100">
        <f>'เลย '!F123</f>
        <v>447391.74</v>
      </c>
      <c r="K579" s="101">
        <f>SUM('เลย '!AI123)</f>
        <v>520278.94999999995</v>
      </c>
      <c r="L579" s="102">
        <f>'เลย '!AJ123</f>
        <v>1567954.8399999999</v>
      </c>
      <c r="M579" s="102">
        <f>'เลย '!AK123</f>
        <v>1581578.29</v>
      </c>
      <c r="N579" s="98"/>
      <c r="O579" s="98"/>
      <c r="P579" s="98"/>
      <c r="Q579" s="90">
        <f t="shared" si="19"/>
        <v>-13623.450000000186</v>
      </c>
      <c r="R579" s="91">
        <f t="shared" si="20"/>
        <v>638.41809446254069</v>
      </c>
    </row>
    <row r="580" spans="1:18">
      <c r="A580" s="97">
        <v>8</v>
      </c>
      <c r="B580" s="98" t="s">
        <v>54</v>
      </c>
      <c r="C580" s="98" t="s">
        <v>407</v>
      </c>
      <c r="D580" s="98" t="s">
        <v>138</v>
      </c>
      <c r="E580" s="98" t="s">
        <v>408</v>
      </c>
      <c r="F580" s="98" t="s">
        <v>174</v>
      </c>
      <c r="G580" s="98" t="s">
        <v>799</v>
      </c>
      <c r="H580" s="99">
        <v>3265</v>
      </c>
      <c r="I580" s="97">
        <v>3</v>
      </c>
      <c r="J580" s="100">
        <f>'เลย '!F124</f>
        <v>655629.89</v>
      </c>
      <c r="K580" s="101">
        <f>SUM('เลย '!AI124)</f>
        <v>820653.81</v>
      </c>
      <c r="L580" s="102">
        <f>'เลย '!AJ124</f>
        <v>1939090.38</v>
      </c>
      <c r="M580" s="102">
        <f>'เลย '!AK124</f>
        <v>2115218.65</v>
      </c>
      <c r="N580" s="98"/>
      <c r="O580" s="98"/>
      <c r="P580" s="98"/>
      <c r="Q580" s="90">
        <f t="shared" si="19"/>
        <v>-176128.27000000002</v>
      </c>
      <c r="R580" s="91">
        <f t="shared" si="20"/>
        <v>593.90210719754975</v>
      </c>
    </row>
    <row r="581" spans="1:18">
      <c r="A581" s="97">
        <v>9</v>
      </c>
      <c r="B581" s="98" t="s">
        <v>54</v>
      </c>
      <c r="C581" s="98" t="s">
        <v>407</v>
      </c>
      <c r="D581" s="98" t="s">
        <v>138</v>
      </c>
      <c r="E581" s="98" t="s">
        <v>408</v>
      </c>
      <c r="F581" s="98" t="s">
        <v>174</v>
      </c>
      <c r="G581" s="98" t="s">
        <v>800</v>
      </c>
      <c r="H581" s="99">
        <v>2444</v>
      </c>
      <c r="I581" s="97">
        <v>2</v>
      </c>
      <c r="J581" s="100">
        <f>'เลย '!F125</f>
        <v>345887.16</v>
      </c>
      <c r="K581" s="101">
        <f>SUM('เลย '!AI125)</f>
        <v>338642.27999999997</v>
      </c>
      <c r="L581" s="102">
        <f>'เลย '!AJ125</f>
        <v>2240832.38</v>
      </c>
      <c r="M581" s="102">
        <f>'เลย '!AK125</f>
        <v>2333702.1799999997</v>
      </c>
      <c r="N581" s="98"/>
      <c r="O581" s="98"/>
      <c r="P581" s="98"/>
      <c r="Q581" s="90">
        <f t="shared" si="19"/>
        <v>-92869.799999999814</v>
      </c>
      <c r="R581" s="91">
        <f t="shared" si="20"/>
        <v>916.87085924713574</v>
      </c>
    </row>
    <row r="582" spans="1:18" s="109" customFormat="1">
      <c r="A582" s="103">
        <v>13</v>
      </c>
      <c r="B582" s="104" t="s">
        <v>54</v>
      </c>
      <c r="C582" s="104"/>
      <c r="D582" s="104"/>
      <c r="E582" s="104" t="s">
        <v>71</v>
      </c>
      <c r="F582" s="104"/>
      <c r="G582" s="104" t="s">
        <v>410</v>
      </c>
      <c r="H582" s="110">
        <f>SUM(H573:H581)</f>
        <v>24187</v>
      </c>
      <c r="I582" s="103"/>
      <c r="J582" s="106">
        <f>SUM(J573:J581)</f>
        <v>5333277.1899999995</v>
      </c>
      <c r="K582" s="106">
        <f>SUM(K573:K581)</f>
        <v>5679349.0000000009</v>
      </c>
      <c r="L582" s="106">
        <f>SUM(L573:L581)</f>
        <v>18161011.099999998</v>
      </c>
      <c r="M582" s="106">
        <f>SUM(M573:M581)</f>
        <v>18897863.390000001</v>
      </c>
      <c r="N582" s="104">
        <v>8</v>
      </c>
      <c r="O582" s="104">
        <v>8</v>
      </c>
      <c r="P582" s="104">
        <f>N582-O582</f>
        <v>0</v>
      </c>
      <c r="Q582" s="107">
        <f t="shared" si="19"/>
        <v>-736852.29000000283</v>
      </c>
      <c r="R582" s="108">
        <f>L582/H582</f>
        <v>750.85835779550985</v>
      </c>
    </row>
    <row r="583" spans="1:18">
      <c r="A583" s="97">
        <v>1</v>
      </c>
      <c r="B583" s="98" t="s">
        <v>54</v>
      </c>
      <c r="C583" s="98" t="s">
        <v>411</v>
      </c>
      <c r="D583" s="98" t="s">
        <v>141</v>
      </c>
      <c r="E583" s="98" t="s">
        <v>412</v>
      </c>
      <c r="F583" s="98" t="s">
        <v>204</v>
      </c>
      <c r="G583" s="98" t="s">
        <v>413</v>
      </c>
      <c r="H583" s="99"/>
      <c r="I583" s="97"/>
      <c r="J583" s="100"/>
      <c r="K583" s="101"/>
      <c r="L583" s="102"/>
      <c r="M583" s="102"/>
      <c r="N583" s="98"/>
      <c r="O583" s="98"/>
      <c r="P583" s="98"/>
    </row>
    <row r="584" spans="1:18">
      <c r="A584" s="97">
        <v>2</v>
      </c>
      <c r="B584" s="98" t="s">
        <v>54</v>
      </c>
      <c r="C584" s="98" t="s">
        <v>411</v>
      </c>
      <c r="D584" s="98" t="s">
        <v>141</v>
      </c>
      <c r="E584" s="98" t="s">
        <v>412</v>
      </c>
      <c r="F584" s="98" t="s">
        <v>174</v>
      </c>
      <c r="G584" s="98" t="s">
        <v>801</v>
      </c>
      <c r="H584" s="99">
        <v>5041</v>
      </c>
      <c r="I584" s="97">
        <v>4</v>
      </c>
      <c r="J584" s="100">
        <f>'เลย '!F126</f>
        <v>343380.22</v>
      </c>
      <c r="K584" s="101">
        <f>SUM('เลย '!AI126)</f>
        <v>304250.65999999997</v>
      </c>
      <c r="L584" s="102">
        <f>'เลย '!AJ126</f>
        <v>3886010.9799999995</v>
      </c>
      <c r="M584" s="102">
        <f>'เลย '!AK126</f>
        <v>4165586.8200000003</v>
      </c>
      <c r="N584" s="98"/>
      <c r="O584" s="98"/>
      <c r="P584" s="98"/>
      <c r="Q584" s="90">
        <f t="shared" ref="Q584:Q646" si="21">L584-M584</f>
        <v>-279575.84000000078</v>
      </c>
      <c r="R584" s="91">
        <f t="shared" ref="R584:R646" si="22">L584/H584</f>
        <v>770.88097202935921</v>
      </c>
    </row>
    <row r="585" spans="1:18">
      <c r="A585" s="97">
        <v>3</v>
      </c>
      <c r="B585" s="98" t="s">
        <v>54</v>
      </c>
      <c r="C585" s="98" t="s">
        <v>411</v>
      </c>
      <c r="D585" s="98" t="s">
        <v>141</v>
      </c>
      <c r="E585" s="98" t="s">
        <v>412</v>
      </c>
      <c r="F585" s="98" t="s">
        <v>174</v>
      </c>
      <c r="G585" s="98" t="s">
        <v>802</v>
      </c>
      <c r="H585" s="99">
        <v>2924</v>
      </c>
      <c r="I585" s="97">
        <v>2</v>
      </c>
      <c r="J585" s="100">
        <f>'เลย '!F127</f>
        <v>710223.43</v>
      </c>
      <c r="K585" s="101">
        <f>SUM('เลย '!AI127)</f>
        <v>689632.72000000009</v>
      </c>
      <c r="L585" s="102">
        <f>'เลย '!AJ127</f>
        <v>3101088.96</v>
      </c>
      <c r="M585" s="102">
        <f>'เลย '!AK127</f>
        <v>3091476.63</v>
      </c>
      <c r="N585" s="98"/>
      <c r="O585" s="98"/>
      <c r="P585" s="98"/>
      <c r="Q585" s="90">
        <f t="shared" si="21"/>
        <v>9612.3300000000745</v>
      </c>
      <c r="R585" s="91">
        <f t="shared" si="22"/>
        <v>1060.5639398084816</v>
      </c>
    </row>
    <row r="586" spans="1:18">
      <c r="A586" s="97">
        <v>4</v>
      </c>
      <c r="B586" s="98" t="s">
        <v>54</v>
      </c>
      <c r="C586" s="98" t="s">
        <v>411</v>
      </c>
      <c r="D586" s="98" t="s">
        <v>141</v>
      </c>
      <c r="E586" s="98" t="s">
        <v>412</v>
      </c>
      <c r="F586" s="98" t="s">
        <v>174</v>
      </c>
      <c r="G586" s="98" t="s">
        <v>803</v>
      </c>
      <c r="H586" s="99">
        <v>5642</v>
      </c>
      <c r="I586" s="97">
        <v>4</v>
      </c>
      <c r="J586" s="100">
        <f>'เลย '!F128</f>
        <v>1166422.56</v>
      </c>
      <c r="K586" s="101">
        <f>SUM('เลย '!AI128)</f>
        <v>1113388.32</v>
      </c>
      <c r="L586" s="102">
        <f>'เลย '!AJ128</f>
        <v>6854467.2199999997</v>
      </c>
      <c r="M586" s="102">
        <f>'เลย '!AK128</f>
        <v>6508064.209999999</v>
      </c>
      <c r="N586" s="98"/>
      <c r="O586" s="98"/>
      <c r="P586" s="98"/>
      <c r="Q586" s="90">
        <f t="shared" si="21"/>
        <v>346403.01000000071</v>
      </c>
      <c r="R586" s="91">
        <f t="shared" si="22"/>
        <v>1214.9002516838</v>
      </c>
    </row>
    <row r="587" spans="1:18">
      <c r="A587" s="97">
        <v>5</v>
      </c>
      <c r="B587" s="98" t="s">
        <v>54</v>
      </c>
      <c r="C587" s="98" t="s">
        <v>411</v>
      </c>
      <c r="D587" s="98" t="s">
        <v>141</v>
      </c>
      <c r="E587" s="98" t="s">
        <v>412</v>
      </c>
      <c r="F587" s="98" t="s">
        <v>174</v>
      </c>
      <c r="G587" s="98" t="s">
        <v>804</v>
      </c>
      <c r="H587" s="99">
        <v>2953</v>
      </c>
      <c r="I587" s="97">
        <v>2</v>
      </c>
      <c r="J587" s="100">
        <f>'เลย '!F129</f>
        <v>706073.48</v>
      </c>
      <c r="K587" s="101">
        <f>SUM('เลย '!AI129)</f>
        <v>663007.36</v>
      </c>
      <c r="L587" s="102">
        <f>'เลย '!AJ129</f>
        <v>2811239.42</v>
      </c>
      <c r="M587" s="102">
        <f>'เลย '!AK129</f>
        <v>2955745.86</v>
      </c>
      <c r="N587" s="98"/>
      <c r="O587" s="98"/>
      <c r="P587" s="98"/>
      <c r="Q587" s="90">
        <f t="shared" si="21"/>
        <v>-144506.43999999994</v>
      </c>
      <c r="R587" s="91">
        <f t="shared" si="22"/>
        <v>951.99438537080937</v>
      </c>
    </row>
    <row r="588" spans="1:18">
      <c r="A588" s="97">
        <v>6</v>
      </c>
      <c r="B588" s="98" t="s">
        <v>54</v>
      </c>
      <c r="C588" s="98" t="s">
        <v>411</v>
      </c>
      <c r="D588" s="98" t="s">
        <v>141</v>
      </c>
      <c r="E588" s="98" t="s">
        <v>412</v>
      </c>
      <c r="F588" s="98" t="s">
        <v>174</v>
      </c>
      <c r="G588" s="98" t="s">
        <v>805</v>
      </c>
      <c r="H588" s="99">
        <v>2821</v>
      </c>
      <c r="I588" s="97">
        <v>2</v>
      </c>
      <c r="J588" s="100">
        <f>'เลย '!F130</f>
        <v>283795.46999999997</v>
      </c>
      <c r="K588" s="101">
        <f>SUM('เลย '!AI130)</f>
        <v>243442.95999999996</v>
      </c>
      <c r="L588" s="102">
        <f>'เลย '!AJ130</f>
        <v>1702900.03</v>
      </c>
      <c r="M588" s="102">
        <f>'เลย '!AK130</f>
        <v>1701102.17</v>
      </c>
      <c r="N588" s="98"/>
      <c r="O588" s="98"/>
      <c r="P588" s="98"/>
      <c r="Q588" s="90">
        <f t="shared" si="21"/>
        <v>1797.8600000001024</v>
      </c>
      <c r="R588" s="91">
        <f t="shared" si="22"/>
        <v>603.65119815668209</v>
      </c>
    </row>
    <row r="589" spans="1:18" s="109" customFormat="1">
      <c r="A589" s="103">
        <v>14</v>
      </c>
      <c r="B589" s="104" t="s">
        <v>54</v>
      </c>
      <c r="C589" s="104"/>
      <c r="D589" s="104"/>
      <c r="E589" s="104" t="s">
        <v>71</v>
      </c>
      <c r="F589" s="104"/>
      <c r="G589" s="104" t="s">
        <v>414</v>
      </c>
      <c r="H589" s="110">
        <f>SUM(H583:H588)</f>
        <v>19381</v>
      </c>
      <c r="I589" s="103"/>
      <c r="J589" s="106">
        <f>SUM(J583:J588)</f>
        <v>3209895.16</v>
      </c>
      <c r="K589" s="106">
        <f>SUM(K583:K588)</f>
        <v>3013722.02</v>
      </c>
      <c r="L589" s="106">
        <f>SUM(L583:L588)</f>
        <v>18355706.609999999</v>
      </c>
      <c r="M589" s="106">
        <f>SUM(M583:M588)</f>
        <v>18421975.689999998</v>
      </c>
      <c r="N589" s="104">
        <v>5</v>
      </c>
      <c r="O589" s="104">
        <v>5</v>
      </c>
      <c r="P589" s="104">
        <f>N589-O589</f>
        <v>0</v>
      </c>
      <c r="Q589" s="107">
        <f t="shared" si="21"/>
        <v>-66269.079999998212</v>
      </c>
      <c r="R589" s="108">
        <f t="shared" si="22"/>
        <v>947.09801403436347</v>
      </c>
    </row>
    <row r="590" spans="1:18" s="109" customFormat="1" ht="25.2" thickBot="1">
      <c r="A590" s="118"/>
      <c r="B590" s="119" t="s">
        <v>54</v>
      </c>
      <c r="C590" s="119" t="s">
        <v>54</v>
      </c>
      <c r="D590" s="119" t="s">
        <v>54</v>
      </c>
      <c r="E590" s="119" t="s">
        <v>54</v>
      </c>
      <c r="F590" s="119"/>
      <c r="G590" s="119" t="s">
        <v>415</v>
      </c>
      <c r="H590" s="120">
        <f>H455+H462+H478+H490+H505+H512+H520+H531+H550+H557+H564+H572+H582+H589</f>
        <v>405693</v>
      </c>
      <c r="I590" s="118"/>
      <c r="J590" s="121">
        <f t="shared" ref="J590:O590" si="23">J455+J462+J478+J490+J505+J512+J520+J531+J550+J557+J564+J572+J582+J589</f>
        <v>69445683.140000015</v>
      </c>
      <c r="K590" s="122">
        <f t="shared" si="23"/>
        <v>71330630.849999994</v>
      </c>
      <c r="L590" s="121">
        <f t="shared" si="23"/>
        <v>355703030.71000004</v>
      </c>
      <c r="M590" s="121">
        <f t="shared" si="23"/>
        <v>368423138.94999999</v>
      </c>
      <c r="N590" s="119">
        <f t="shared" si="23"/>
        <v>127</v>
      </c>
      <c r="O590" s="119">
        <f t="shared" si="23"/>
        <v>127</v>
      </c>
      <c r="P590" s="119">
        <f>N590-O590</f>
        <v>0</v>
      </c>
      <c r="Q590" s="107">
        <f t="shared" si="21"/>
        <v>-12720108.23999995</v>
      </c>
      <c r="R590" s="108">
        <f t="shared" si="22"/>
        <v>876.77882218820639</v>
      </c>
    </row>
    <row r="591" spans="1:18" ht="25.8" thickTop="1" thickBot="1">
      <c r="A591" s="123"/>
      <c r="B591" s="124"/>
      <c r="C591" s="124"/>
      <c r="D591" s="124"/>
      <c r="E591" s="381" t="s">
        <v>416</v>
      </c>
      <c r="F591" s="382"/>
      <c r="G591" s="383"/>
      <c r="H591" s="125"/>
      <c r="I591" s="123"/>
      <c r="J591" s="126">
        <f>J590/O590</f>
        <v>546816.40267716546</v>
      </c>
      <c r="K591" s="127">
        <f>K590/O590</f>
        <v>561658.51062992122</v>
      </c>
      <c r="L591" s="126">
        <f>L590/O590</f>
        <v>2800811.2654330712</v>
      </c>
      <c r="M591" s="126">
        <f>M590/O590</f>
        <v>2900969.5980314962</v>
      </c>
      <c r="N591" s="171"/>
      <c r="O591" s="171"/>
      <c r="P591" s="171"/>
      <c r="Q591" s="90">
        <f t="shared" si="21"/>
        <v>-100158.33259842498</v>
      </c>
    </row>
    <row r="592" spans="1:18" ht="25.2" thickTop="1">
      <c r="A592" s="128">
        <v>1</v>
      </c>
      <c r="B592" s="129" t="s">
        <v>56</v>
      </c>
      <c r="C592" s="129" t="s">
        <v>417</v>
      </c>
      <c r="D592" s="129" t="s">
        <v>418</v>
      </c>
      <c r="E592" s="129" t="s">
        <v>419</v>
      </c>
      <c r="F592" s="129" t="s">
        <v>171</v>
      </c>
      <c r="G592" s="129" t="s">
        <v>420</v>
      </c>
      <c r="H592" s="130"/>
      <c r="I592" s="128"/>
      <c r="J592" s="131"/>
      <c r="K592" s="132"/>
      <c r="L592" s="133"/>
      <c r="M592" s="133"/>
      <c r="N592" s="129"/>
      <c r="O592" s="129"/>
      <c r="P592" s="129"/>
    </row>
    <row r="593" spans="1:18">
      <c r="A593" s="97">
        <v>2</v>
      </c>
      <c r="B593" s="98" t="s">
        <v>56</v>
      </c>
      <c r="C593" s="98" t="s">
        <v>417</v>
      </c>
      <c r="D593" s="98" t="s">
        <v>418</v>
      </c>
      <c r="E593" s="98" t="s">
        <v>419</v>
      </c>
      <c r="F593" s="98" t="s">
        <v>174</v>
      </c>
      <c r="G593" s="98" t="s">
        <v>1016</v>
      </c>
      <c r="H593" s="99">
        <v>4149</v>
      </c>
      <c r="I593" s="97">
        <v>3</v>
      </c>
      <c r="J593" s="100">
        <f>หนองคาย!F12</f>
        <v>616821.49</v>
      </c>
      <c r="K593" s="101">
        <f>หนองคาย!AI12</f>
        <v>642534.12</v>
      </c>
      <c r="L593" s="102">
        <f>หนองคาย!AJ12</f>
        <v>517941.5</v>
      </c>
      <c r="M593" s="102">
        <f>หนองคาย!AK12</f>
        <v>337116.77</v>
      </c>
      <c r="N593" s="98"/>
      <c r="O593" s="98"/>
      <c r="P593" s="98"/>
      <c r="Q593" s="90">
        <f t="shared" si="21"/>
        <v>180824.72999999998</v>
      </c>
      <c r="R593" s="91">
        <f t="shared" si="22"/>
        <v>124.8352615087973</v>
      </c>
    </row>
    <row r="594" spans="1:18">
      <c r="A594" s="97">
        <v>3</v>
      </c>
      <c r="B594" s="98" t="s">
        <v>56</v>
      </c>
      <c r="C594" s="98" t="s">
        <v>417</v>
      </c>
      <c r="D594" s="98" t="s">
        <v>418</v>
      </c>
      <c r="E594" s="98" t="s">
        <v>419</v>
      </c>
      <c r="F594" s="98" t="s">
        <v>174</v>
      </c>
      <c r="G594" s="98" t="s">
        <v>1017</v>
      </c>
      <c r="H594" s="99">
        <v>4404</v>
      </c>
      <c r="I594" s="97">
        <v>3</v>
      </c>
      <c r="J594" s="100">
        <f>หนองคาย!F13</f>
        <v>240694.15</v>
      </c>
      <c r="K594" s="101">
        <f>หนองคาย!AI13</f>
        <v>322444.52</v>
      </c>
      <c r="L594" s="102">
        <f>หนองคาย!AJ13</f>
        <v>272296.03000000003</v>
      </c>
      <c r="M594" s="102">
        <f>หนองคาย!AK13</f>
        <v>303257.71000000002</v>
      </c>
      <c r="N594" s="98"/>
      <c r="O594" s="98"/>
      <c r="P594" s="98"/>
      <c r="Q594" s="90">
        <f t="shared" si="21"/>
        <v>-30961.679999999993</v>
      </c>
      <c r="R594" s="91">
        <f t="shared" si="22"/>
        <v>61.829252951861953</v>
      </c>
    </row>
    <row r="595" spans="1:18">
      <c r="A595" s="97">
        <v>4</v>
      </c>
      <c r="B595" s="98" t="s">
        <v>56</v>
      </c>
      <c r="C595" s="98" t="s">
        <v>417</v>
      </c>
      <c r="D595" s="98" t="s">
        <v>418</v>
      </c>
      <c r="E595" s="98" t="s">
        <v>419</v>
      </c>
      <c r="F595" s="98" t="s">
        <v>174</v>
      </c>
      <c r="G595" s="98" t="s">
        <v>1018</v>
      </c>
      <c r="H595" s="99">
        <v>2830</v>
      </c>
      <c r="I595" s="97">
        <v>2</v>
      </c>
      <c r="J595" s="100">
        <f>หนองคาย!F14</f>
        <v>5808.78</v>
      </c>
      <c r="K595" s="101">
        <f>หนองคาย!AI14</f>
        <v>58223.27</v>
      </c>
      <c r="L595" s="102">
        <f>หนองคาย!AJ14</f>
        <v>168844.07</v>
      </c>
      <c r="M595" s="102">
        <f>หนองคาย!AK14</f>
        <v>189266.53</v>
      </c>
      <c r="N595" s="98"/>
      <c r="O595" s="98"/>
      <c r="P595" s="98"/>
      <c r="Q595" s="90">
        <f t="shared" si="21"/>
        <v>-20422.459999999992</v>
      </c>
      <c r="R595" s="91">
        <f t="shared" si="22"/>
        <v>59.662215547703184</v>
      </c>
    </row>
    <row r="596" spans="1:18">
      <c r="A596" s="97">
        <v>5</v>
      </c>
      <c r="B596" s="98" t="s">
        <v>56</v>
      </c>
      <c r="C596" s="98" t="s">
        <v>417</v>
      </c>
      <c r="D596" s="98" t="s">
        <v>418</v>
      </c>
      <c r="E596" s="98" t="s">
        <v>419</v>
      </c>
      <c r="F596" s="98" t="s">
        <v>174</v>
      </c>
      <c r="G596" s="98" t="s">
        <v>1019</v>
      </c>
      <c r="H596" s="99">
        <v>4180</v>
      </c>
      <c r="I596" s="97">
        <v>3</v>
      </c>
      <c r="J596" s="100">
        <f>หนองคาย!F15</f>
        <v>509475.21</v>
      </c>
      <c r="K596" s="101">
        <f>หนองคาย!AI15</f>
        <v>611424.9</v>
      </c>
      <c r="L596" s="102">
        <f>หนองคาย!AJ15</f>
        <v>370901.23</v>
      </c>
      <c r="M596" s="102">
        <f>หนองคาย!AK15</f>
        <v>413669.45</v>
      </c>
      <c r="N596" s="98"/>
      <c r="O596" s="98"/>
      <c r="P596" s="98"/>
      <c r="Q596" s="90">
        <f t="shared" si="21"/>
        <v>-42768.22000000003</v>
      </c>
      <c r="R596" s="91">
        <f t="shared" si="22"/>
        <v>88.732351674641137</v>
      </c>
    </row>
    <row r="597" spans="1:18">
      <c r="A597" s="97">
        <v>6</v>
      </c>
      <c r="B597" s="98" t="s">
        <v>56</v>
      </c>
      <c r="C597" s="98" t="s">
        <v>417</v>
      </c>
      <c r="D597" s="98" t="s">
        <v>418</v>
      </c>
      <c r="E597" s="98" t="s">
        <v>419</v>
      </c>
      <c r="F597" s="98" t="s">
        <v>174</v>
      </c>
      <c r="G597" s="98" t="s">
        <v>1020</v>
      </c>
      <c r="H597" s="99">
        <v>7166</v>
      </c>
      <c r="I597" s="97">
        <v>5</v>
      </c>
      <c r="J597" s="100">
        <f>หนองคาย!F16</f>
        <v>1056836.1399999999</v>
      </c>
      <c r="K597" s="101">
        <f>หนองคาย!AI16</f>
        <v>1161609.0699999998</v>
      </c>
      <c r="L597" s="102">
        <f>หนองคาย!AJ16</f>
        <v>292553.96000000002</v>
      </c>
      <c r="M597" s="102">
        <f>หนองคาย!AK16</f>
        <v>375422.41</v>
      </c>
      <c r="N597" s="98"/>
      <c r="O597" s="98"/>
      <c r="P597" s="98"/>
      <c r="Q597" s="90">
        <f t="shared" si="21"/>
        <v>-82868.449999999953</v>
      </c>
      <c r="R597" s="91">
        <f t="shared" si="22"/>
        <v>40.825280491208488</v>
      </c>
    </row>
    <row r="598" spans="1:18">
      <c r="A598" s="97">
        <v>7</v>
      </c>
      <c r="B598" s="98" t="s">
        <v>56</v>
      </c>
      <c r="C598" s="98" t="s">
        <v>417</v>
      </c>
      <c r="D598" s="98" t="s">
        <v>418</v>
      </c>
      <c r="E598" s="98" t="s">
        <v>419</v>
      </c>
      <c r="F598" s="98" t="s">
        <v>174</v>
      </c>
      <c r="G598" s="98" t="s">
        <v>1021</v>
      </c>
      <c r="H598" s="99">
        <v>6340</v>
      </c>
      <c r="I598" s="97">
        <v>5</v>
      </c>
      <c r="J598" s="100">
        <f>หนองคาย!F17</f>
        <v>416069.61</v>
      </c>
      <c r="K598" s="101">
        <f>หนองคาย!AI17</f>
        <v>463524.58999999997</v>
      </c>
      <c r="L598" s="102">
        <f>หนองคาย!AJ17</f>
        <v>288009.18</v>
      </c>
      <c r="M598" s="102">
        <f>หนองคาย!AK17</f>
        <v>358894.94</v>
      </c>
      <c r="N598" s="98"/>
      <c r="O598" s="98"/>
      <c r="P598" s="98"/>
      <c r="Q598" s="90">
        <f t="shared" si="21"/>
        <v>-70885.760000000009</v>
      </c>
      <c r="R598" s="91">
        <f t="shared" si="22"/>
        <v>45.42731545741325</v>
      </c>
    </row>
    <row r="599" spans="1:18">
      <c r="A599" s="97">
        <v>8</v>
      </c>
      <c r="B599" s="98" t="s">
        <v>56</v>
      </c>
      <c r="C599" s="98" t="s">
        <v>417</v>
      </c>
      <c r="D599" s="98" t="s">
        <v>418</v>
      </c>
      <c r="E599" s="98" t="s">
        <v>419</v>
      </c>
      <c r="F599" s="98" t="s">
        <v>174</v>
      </c>
      <c r="G599" s="98" t="s">
        <v>1022</v>
      </c>
      <c r="H599" s="99">
        <v>2131</v>
      </c>
      <c r="I599" s="97">
        <v>2</v>
      </c>
      <c r="J599" s="100">
        <f>หนองคาย!F18</f>
        <v>585687.41</v>
      </c>
      <c r="K599" s="101">
        <f>หนองคาย!AI18</f>
        <v>596485.61</v>
      </c>
      <c r="L599" s="102">
        <f>หนองคาย!AJ18</f>
        <v>185822.7</v>
      </c>
      <c r="M599" s="102">
        <f>หนองคาย!AK18</f>
        <v>296965.62</v>
      </c>
      <c r="N599" s="98"/>
      <c r="O599" s="98"/>
      <c r="P599" s="98"/>
      <c r="Q599" s="90">
        <f t="shared" si="21"/>
        <v>-111142.91999999998</v>
      </c>
      <c r="R599" s="91">
        <f t="shared" si="22"/>
        <v>87.199765368371658</v>
      </c>
    </row>
    <row r="600" spans="1:18">
      <c r="A600" s="97">
        <v>9</v>
      </c>
      <c r="B600" s="98" t="s">
        <v>56</v>
      </c>
      <c r="C600" s="98" t="s">
        <v>417</v>
      </c>
      <c r="D600" s="98" t="s">
        <v>418</v>
      </c>
      <c r="E600" s="98" t="s">
        <v>419</v>
      </c>
      <c r="F600" s="98" t="s">
        <v>174</v>
      </c>
      <c r="G600" s="98" t="s">
        <v>1023</v>
      </c>
      <c r="H600" s="99">
        <v>821</v>
      </c>
      <c r="I600" s="97">
        <v>1</v>
      </c>
      <c r="J600" s="100">
        <f>หนองคาย!F19</f>
        <v>416455.19</v>
      </c>
      <c r="K600" s="101">
        <f>หนองคาย!AI19</f>
        <v>512141.16000000003</v>
      </c>
      <c r="L600" s="102">
        <f>หนองคาย!AJ19</f>
        <v>135318.66</v>
      </c>
      <c r="M600" s="102">
        <f>หนองคาย!AK19</f>
        <v>181615.05</v>
      </c>
      <c r="N600" s="98"/>
      <c r="O600" s="98"/>
      <c r="P600" s="98"/>
      <c r="Q600" s="90">
        <f t="shared" si="21"/>
        <v>-46296.389999999985</v>
      </c>
      <c r="R600" s="91">
        <f t="shared" si="22"/>
        <v>164.8217539585871</v>
      </c>
    </row>
    <row r="601" spans="1:18">
      <c r="A601" s="97">
        <v>10</v>
      </c>
      <c r="B601" s="98" t="s">
        <v>56</v>
      </c>
      <c r="C601" s="98" t="s">
        <v>417</v>
      </c>
      <c r="D601" s="98" t="s">
        <v>418</v>
      </c>
      <c r="E601" s="98" t="s">
        <v>419</v>
      </c>
      <c r="F601" s="98" t="s">
        <v>174</v>
      </c>
      <c r="G601" s="98" t="s">
        <v>1024</v>
      </c>
      <c r="H601" s="99">
        <v>5286</v>
      </c>
      <c r="I601" s="97">
        <v>4</v>
      </c>
      <c r="J601" s="100">
        <f>หนองคาย!F20</f>
        <v>1372498.87</v>
      </c>
      <c r="K601" s="101">
        <f>หนองคาย!AI20</f>
        <v>1740664.62</v>
      </c>
      <c r="L601" s="102">
        <f>หนองคาย!AJ20</f>
        <v>380939.79000000004</v>
      </c>
      <c r="M601" s="102">
        <f>หนองคาย!AK20</f>
        <v>228424.63</v>
      </c>
      <c r="N601" s="98"/>
      <c r="O601" s="98"/>
      <c r="P601" s="98"/>
      <c r="Q601" s="90">
        <f t="shared" si="21"/>
        <v>152515.16000000003</v>
      </c>
      <c r="R601" s="91">
        <f t="shared" si="22"/>
        <v>72.065794551645865</v>
      </c>
    </row>
    <row r="602" spans="1:18">
      <c r="A602" s="97">
        <v>11</v>
      </c>
      <c r="B602" s="98" t="s">
        <v>56</v>
      </c>
      <c r="C602" s="98" t="s">
        <v>417</v>
      </c>
      <c r="D602" s="98" t="s">
        <v>418</v>
      </c>
      <c r="E602" s="98" t="s">
        <v>419</v>
      </c>
      <c r="F602" s="98" t="s">
        <v>174</v>
      </c>
      <c r="G602" s="98" t="s">
        <v>1025</v>
      </c>
      <c r="H602" s="99">
        <v>5603</v>
      </c>
      <c r="I602" s="97">
        <v>4</v>
      </c>
      <c r="J602" s="100">
        <f>หนองคาย!F21</f>
        <v>897318.7</v>
      </c>
      <c r="K602" s="101">
        <f>หนองคาย!AI21</f>
        <v>1061987.9099999999</v>
      </c>
      <c r="L602" s="102">
        <f>หนองคาย!AJ21</f>
        <v>271339.59999999998</v>
      </c>
      <c r="M602" s="102">
        <f>หนองคาย!AK21</f>
        <v>404093.80000000005</v>
      </c>
      <c r="N602" s="98"/>
      <c r="O602" s="98"/>
      <c r="P602" s="98"/>
      <c r="Q602" s="90">
        <f t="shared" si="21"/>
        <v>-132754.20000000007</v>
      </c>
      <c r="R602" s="91">
        <f t="shared" si="22"/>
        <v>48.427556666071744</v>
      </c>
    </row>
    <row r="603" spans="1:18">
      <c r="A603" s="97">
        <v>12</v>
      </c>
      <c r="B603" s="98" t="s">
        <v>56</v>
      </c>
      <c r="C603" s="98" t="s">
        <v>417</v>
      </c>
      <c r="D603" s="98" t="s">
        <v>418</v>
      </c>
      <c r="E603" s="98" t="s">
        <v>419</v>
      </c>
      <c r="F603" s="98" t="s">
        <v>174</v>
      </c>
      <c r="G603" s="98" t="s">
        <v>1026</v>
      </c>
      <c r="H603" s="99">
        <v>4772</v>
      </c>
      <c r="I603" s="97">
        <v>4</v>
      </c>
      <c r="J603" s="100">
        <f>หนองคาย!F22</f>
        <v>94338.62</v>
      </c>
      <c r="K603" s="101">
        <f>หนองคาย!AI22</f>
        <v>162378.37</v>
      </c>
      <c r="L603" s="102">
        <f>หนองคาย!AJ22</f>
        <v>250312.13</v>
      </c>
      <c r="M603" s="102">
        <f>หนองคาย!AK22</f>
        <v>319104.08</v>
      </c>
      <c r="N603" s="98"/>
      <c r="O603" s="98"/>
      <c r="P603" s="98"/>
      <c r="Q603" s="90">
        <f t="shared" si="21"/>
        <v>-68791.950000000012</v>
      </c>
      <c r="R603" s="91">
        <f t="shared" si="22"/>
        <v>52.454344090528082</v>
      </c>
    </row>
    <row r="604" spans="1:18">
      <c r="A604" s="97">
        <v>13</v>
      </c>
      <c r="B604" s="98" t="s">
        <v>56</v>
      </c>
      <c r="C604" s="98" t="s">
        <v>417</v>
      </c>
      <c r="D604" s="98" t="s">
        <v>418</v>
      </c>
      <c r="E604" s="98" t="s">
        <v>419</v>
      </c>
      <c r="F604" s="98" t="s">
        <v>174</v>
      </c>
      <c r="G604" s="98" t="s">
        <v>1027</v>
      </c>
      <c r="H604" s="99">
        <v>4728</v>
      </c>
      <c r="I604" s="97">
        <v>4</v>
      </c>
      <c r="J604" s="100">
        <f>หนองคาย!F23</f>
        <v>178107.73</v>
      </c>
      <c r="K604" s="101">
        <f>หนองคาย!AI23</f>
        <v>503525.82</v>
      </c>
      <c r="L604" s="102">
        <f>หนองคาย!AJ23</f>
        <v>343528.12</v>
      </c>
      <c r="M604" s="102">
        <f>หนองคาย!AK23</f>
        <v>396173.87</v>
      </c>
      <c r="N604" s="98"/>
      <c r="O604" s="98"/>
      <c r="P604" s="98"/>
      <c r="Q604" s="90">
        <f t="shared" si="21"/>
        <v>-52645.75</v>
      </c>
      <c r="R604" s="91">
        <f t="shared" si="22"/>
        <v>72.65823181049069</v>
      </c>
    </row>
    <row r="605" spans="1:18">
      <c r="A605" s="97">
        <v>14</v>
      </c>
      <c r="B605" s="98" t="s">
        <v>56</v>
      </c>
      <c r="C605" s="98" t="s">
        <v>417</v>
      </c>
      <c r="D605" s="98" t="s">
        <v>418</v>
      </c>
      <c r="E605" s="98" t="s">
        <v>419</v>
      </c>
      <c r="F605" s="98" t="s">
        <v>174</v>
      </c>
      <c r="G605" s="98" t="s">
        <v>1028</v>
      </c>
      <c r="H605" s="99">
        <v>7662</v>
      </c>
      <c r="I605" s="97">
        <v>5</v>
      </c>
      <c r="J605" s="100">
        <f>หนองคาย!F24</f>
        <v>2709436.21</v>
      </c>
      <c r="K605" s="101">
        <f>หนองคาย!AI24</f>
        <v>2850788.1599999997</v>
      </c>
      <c r="L605" s="102">
        <f>หนองคาย!AJ24</f>
        <v>482235.58</v>
      </c>
      <c r="M605" s="102">
        <f>หนองคาย!AK24</f>
        <v>559218.01</v>
      </c>
      <c r="N605" s="98"/>
      <c r="O605" s="98"/>
      <c r="P605" s="98"/>
      <c r="Q605" s="90">
        <f t="shared" si="21"/>
        <v>-76982.429999999993</v>
      </c>
      <c r="R605" s="91">
        <f t="shared" si="22"/>
        <v>62.938603497781259</v>
      </c>
    </row>
    <row r="606" spans="1:18">
      <c r="A606" s="97">
        <v>15</v>
      </c>
      <c r="B606" s="98" t="s">
        <v>56</v>
      </c>
      <c r="C606" s="98" t="s">
        <v>417</v>
      </c>
      <c r="D606" s="98" t="s">
        <v>418</v>
      </c>
      <c r="E606" s="98" t="s">
        <v>419</v>
      </c>
      <c r="F606" s="98" t="s">
        <v>174</v>
      </c>
      <c r="G606" s="98" t="s">
        <v>1029</v>
      </c>
      <c r="H606" s="99">
        <v>5895</v>
      </c>
      <c r="I606" s="97">
        <v>4</v>
      </c>
      <c r="J606" s="100">
        <f>หนองคาย!F25</f>
        <v>447153.79</v>
      </c>
      <c r="K606" s="101">
        <f>หนองคาย!AI25</f>
        <v>655242.05999999994</v>
      </c>
      <c r="L606" s="102">
        <f>หนองคาย!AJ25</f>
        <v>492210.67</v>
      </c>
      <c r="M606" s="102">
        <f>หนองคาย!AK25</f>
        <v>281104.65000000002</v>
      </c>
      <c r="N606" s="98"/>
      <c r="O606" s="98"/>
      <c r="P606" s="98"/>
      <c r="Q606" s="90">
        <f t="shared" si="21"/>
        <v>211106.01999999996</v>
      </c>
      <c r="R606" s="91">
        <f t="shared" si="22"/>
        <v>83.49629686174724</v>
      </c>
    </row>
    <row r="607" spans="1:18">
      <c r="A607" s="97">
        <v>16</v>
      </c>
      <c r="B607" s="98" t="s">
        <v>56</v>
      </c>
      <c r="C607" s="98" t="s">
        <v>417</v>
      </c>
      <c r="D607" s="98" t="s">
        <v>418</v>
      </c>
      <c r="E607" s="98" t="s">
        <v>419</v>
      </c>
      <c r="F607" s="98" t="s">
        <v>174</v>
      </c>
      <c r="G607" s="98" t="s">
        <v>1030</v>
      </c>
      <c r="H607" s="99">
        <v>4523</v>
      </c>
      <c r="I607" s="97">
        <v>4</v>
      </c>
      <c r="J607" s="100">
        <f>หนองคาย!F26</f>
        <v>289997.90999999997</v>
      </c>
      <c r="K607" s="101">
        <f>หนองคาย!AI26</f>
        <v>359126.61999999994</v>
      </c>
      <c r="L607" s="102">
        <f>หนองคาย!AJ26</f>
        <v>274193.7</v>
      </c>
      <c r="M607" s="102">
        <f>หนองคาย!AK26</f>
        <v>323217.16000000003</v>
      </c>
      <c r="N607" s="98"/>
      <c r="O607" s="98"/>
      <c r="P607" s="98"/>
      <c r="Q607" s="90">
        <f t="shared" si="21"/>
        <v>-49023.460000000021</v>
      </c>
      <c r="R607" s="91">
        <f t="shared" si="22"/>
        <v>60.622087110325005</v>
      </c>
    </row>
    <row r="608" spans="1:18">
      <c r="A608" s="97">
        <v>17</v>
      </c>
      <c r="B608" s="98" t="s">
        <v>56</v>
      </c>
      <c r="C608" s="98" t="s">
        <v>417</v>
      </c>
      <c r="D608" s="98" t="s">
        <v>418</v>
      </c>
      <c r="E608" s="98" t="s">
        <v>419</v>
      </c>
      <c r="F608" s="98" t="s">
        <v>174</v>
      </c>
      <c r="G608" s="98" t="s">
        <v>1031</v>
      </c>
      <c r="H608" s="99">
        <v>2929</v>
      </c>
      <c r="I608" s="97">
        <v>2</v>
      </c>
      <c r="J608" s="100">
        <f>หนองคาย!F27</f>
        <v>493768.18</v>
      </c>
      <c r="K608" s="101">
        <f>หนองคาย!AI27</f>
        <v>509166.82</v>
      </c>
      <c r="L608" s="102">
        <f>หนองคาย!AJ27</f>
        <v>206506.64</v>
      </c>
      <c r="M608" s="102">
        <f>หนองคาย!AK27</f>
        <v>244259.82</v>
      </c>
      <c r="N608" s="98"/>
      <c r="O608" s="98"/>
      <c r="P608" s="98"/>
      <c r="Q608" s="90">
        <f t="shared" si="21"/>
        <v>-37753.179999999993</v>
      </c>
      <c r="R608" s="91">
        <f t="shared" si="22"/>
        <v>70.504144759303514</v>
      </c>
    </row>
    <row r="609" spans="1:18">
      <c r="A609" s="97">
        <v>18</v>
      </c>
      <c r="B609" s="98" t="s">
        <v>56</v>
      </c>
      <c r="C609" s="98" t="s">
        <v>417</v>
      </c>
      <c r="D609" s="98" t="s">
        <v>418</v>
      </c>
      <c r="E609" s="98" t="s">
        <v>419</v>
      </c>
      <c r="F609" s="98" t="s">
        <v>174</v>
      </c>
      <c r="G609" s="98" t="s">
        <v>1032</v>
      </c>
      <c r="H609" s="99">
        <v>2602</v>
      </c>
      <c r="I609" s="97">
        <v>2</v>
      </c>
      <c r="J609" s="100">
        <f>หนองคาย!F28</f>
        <v>212445.92</v>
      </c>
      <c r="K609" s="101">
        <f>หนองคาย!AI28</f>
        <v>232404.74000000002</v>
      </c>
      <c r="L609" s="102">
        <f>หนองคาย!AJ28</f>
        <v>161209.07</v>
      </c>
      <c r="M609" s="102">
        <f>หนองคาย!AK28</f>
        <v>215153.42</v>
      </c>
      <c r="N609" s="98"/>
      <c r="O609" s="98"/>
      <c r="P609" s="98"/>
      <c r="Q609" s="90">
        <f t="shared" si="21"/>
        <v>-53944.350000000006</v>
      </c>
      <c r="R609" s="91">
        <f t="shared" si="22"/>
        <v>61.955830130668716</v>
      </c>
    </row>
    <row r="610" spans="1:18" s="109" customFormat="1">
      <c r="A610" s="103">
        <v>1</v>
      </c>
      <c r="B610" s="104" t="s">
        <v>56</v>
      </c>
      <c r="C610" s="104"/>
      <c r="D610" s="104"/>
      <c r="E610" s="104" t="s">
        <v>71</v>
      </c>
      <c r="F610" s="104"/>
      <c r="G610" s="104" t="s">
        <v>421</v>
      </c>
      <c r="H610" s="110">
        <f>SUM(H592:H609)</f>
        <v>76021</v>
      </c>
      <c r="I610" s="103"/>
      <c r="J610" s="106">
        <f>SUM(J592:J609)</f>
        <v>10542913.909999998</v>
      </c>
      <c r="K610" s="106">
        <f>SUM(K592:K609)</f>
        <v>12443672.359999999</v>
      </c>
      <c r="L610" s="106">
        <f>SUM(L592:L609)</f>
        <v>5094162.6300000008</v>
      </c>
      <c r="M610" s="106">
        <f>SUM(M592:M609)</f>
        <v>5426957.9199999999</v>
      </c>
      <c r="N610" s="104">
        <v>17</v>
      </c>
      <c r="O610" s="104">
        <v>17</v>
      </c>
      <c r="P610" s="104">
        <f>N610-O610</f>
        <v>0</v>
      </c>
      <c r="Q610" s="107">
        <f t="shared" si="21"/>
        <v>-332795.28999999911</v>
      </c>
      <c r="R610" s="108">
        <f>L610/H610</f>
        <v>67.009939753489178</v>
      </c>
    </row>
    <row r="611" spans="1:18">
      <c r="A611" s="97">
        <v>1</v>
      </c>
      <c r="B611" s="98" t="s">
        <v>56</v>
      </c>
      <c r="C611" s="98" t="s">
        <v>422</v>
      </c>
      <c r="D611" s="98" t="s">
        <v>98</v>
      </c>
      <c r="E611" s="98" t="s">
        <v>423</v>
      </c>
      <c r="F611" s="98" t="s">
        <v>323</v>
      </c>
      <c r="G611" s="98" t="s">
        <v>424</v>
      </c>
      <c r="H611" s="99"/>
      <c r="I611" s="97"/>
      <c r="J611" s="100"/>
      <c r="K611" s="101"/>
      <c r="L611" s="102"/>
      <c r="M611" s="102"/>
      <c r="N611" s="98"/>
      <c r="O611" s="98"/>
      <c r="P611" s="98"/>
    </row>
    <row r="612" spans="1:18">
      <c r="A612" s="97">
        <v>2</v>
      </c>
      <c r="B612" s="98" t="s">
        <v>56</v>
      </c>
      <c r="C612" s="98" t="s">
        <v>422</v>
      </c>
      <c r="D612" s="98" t="s">
        <v>98</v>
      </c>
      <c r="E612" s="98" t="s">
        <v>423</v>
      </c>
      <c r="F612" s="98" t="s">
        <v>174</v>
      </c>
      <c r="G612" s="98" t="s">
        <v>1033</v>
      </c>
      <c r="H612" s="99">
        <v>3874</v>
      </c>
      <c r="I612" s="97">
        <v>3</v>
      </c>
      <c r="J612" s="100">
        <f>หนองคาย!F29</f>
        <v>1201419.83</v>
      </c>
      <c r="K612" s="101">
        <f>หนองคาย!AI29</f>
        <v>1618143.23</v>
      </c>
      <c r="L612" s="102">
        <f>หนองคาย!AJ29</f>
        <v>259193.25</v>
      </c>
      <c r="M612" s="102">
        <f>หนองคาย!AK29</f>
        <v>283730.83</v>
      </c>
      <c r="N612" s="98"/>
      <c r="O612" s="98"/>
      <c r="P612" s="98"/>
      <c r="Q612" s="90">
        <f t="shared" si="21"/>
        <v>-24537.580000000016</v>
      </c>
      <c r="R612" s="91">
        <f t="shared" si="22"/>
        <v>66.905846670108417</v>
      </c>
    </row>
    <row r="613" spans="1:18">
      <c r="A613" s="97">
        <v>3</v>
      </c>
      <c r="B613" s="98" t="s">
        <v>56</v>
      </c>
      <c r="C613" s="98" t="s">
        <v>422</v>
      </c>
      <c r="D613" s="98" t="s">
        <v>98</v>
      </c>
      <c r="E613" s="98" t="s">
        <v>423</v>
      </c>
      <c r="F613" s="98" t="s">
        <v>174</v>
      </c>
      <c r="G613" s="98" t="s">
        <v>1034</v>
      </c>
      <c r="H613" s="99">
        <v>3204</v>
      </c>
      <c r="I613" s="97">
        <v>3</v>
      </c>
      <c r="J613" s="100">
        <f>หนองคาย!F30</f>
        <v>612270.75</v>
      </c>
      <c r="K613" s="101">
        <f>หนองคาย!AI30</f>
        <v>1064017.8699999999</v>
      </c>
      <c r="L613" s="102">
        <f>หนองคาย!AJ30</f>
        <v>136710.81</v>
      </c>
      <c r="M613" s="102">
        <f>หนองคาย!AK30</f>
        <v>198103.86000000002</v>
      </c>
      <c r="N613" s="98"/>
      <c r="O613" s="98"/>
      <c r="P613" s="98"/>
      <c r="Q613" s="90">
        <f t="shared" si="21"/>
        <v>-61393.050000000017</v>
      </c>
      <c r="R613" s="91">
        <f t="shared" si="22"/>
        <v>42.668792134831463</v>
      </c>
    </row>
    <row r="614" spans="1:18">
      <c r="A614" s="97">
        <v>4</v>
      </c>
      <c r="B614" s="98" t="s">
        <v>56</v>
      </c>
      <c r="C614" s="98" t="s">
        <v>422</v>
      </c>
      <c r="D614" s="98" t="s">
        <v>98</v>
      </c>
      <c r="E614" s="98" t="s">
        <v>423</v>
      </c>
      <c r="F614" s="98" t="s">
        <v>174</v>
      </c>
      <c r="G614" s="98" t="s">
        <v>1035</v>
      </c>
      <c r="H614" s="99">
        <v>6962</v>
      </c>
      <c r="I614" s="97">
        <v>5</v>
      </c>
      <c r="J614" s="100">
        <f>หนองคาย!F31</f>
        <v>1425262.78</v>
      </c>
      <c r="K614" s="101">
        <f>หนองคาย!AI31</f>
        <v>1884837.77</v>
      </c>
      <c r="L614" s="102">
        <f>หนองคาย!AJ31</f>
        <v>455586.86</v>
      </c>
      <c r="M614" s="102">
        <f>หนองคาย!AK31</f>
        <v>541338.64</v>
      </c>
      <c r="N614" s="98"/>
      <c r="O614" s="98"/>
      <c r="P614" s="98"/>
      <c r="Q614" s="90">
        <f t="shared" si="21"/>
        <v>-85751.780000000028</v>
      </c>
      <c r="R614" s="91">
        <f t="shared" si="22"/>
        <v>65.439077851192181</v>
      </c>
    </row>
    <row r="615" spans="1:18">
      <c r="A615" s="97">
        <v>5</v>
      </c>
      <c r="B615" s="98" t="s">
        <v>56</v>
      </c>
      <c r="C615" s="98" t="s">
        <v>422</v>
      </c>
      <c r="D615" s="98" t="s">
        <v>98</v>
      </c>
      <c r="E615" s="98" t="s">
        <v>423</v>
      </c>
      <c r="F615" s="98" t="s">
        <v>174</v>
      </c>
      <c r="G615" s="98" t="s">
        <v>1036</v>
      </c>
      <c r="H615" s="99">
        <v>4705</v>
      </c>
      <c r="I615" s="97">
        <v>4</v>
      </c>
      <c r="J615" s="100">
        <f>หนองคาย!F32</f>
        <v>1070171.8899999999</v>
      </c>
      <c r="K615" s="101">
        <f>หนองคาย!AI32</f>
        <v>1343964.19</v>
      </c>
      <c r="L615" s="102">
        <f>หนองคาย!AJ32</f>
        <v>231181.26</v>
      </c>
      <c r="M615" s="102">
        <f>หนองคาย!AK32</f>
        <v>282925.24</v>
      </c>
      <c r="N615" s="98"/>
      <c r="O615" s="98"/>
      <c r="P615" s="98"/>
      <c r="Q615" s="90">
        <f t="shared" si="21"/>
        <v>-51743.979999999981</v>
      </c>
      <c r="R615" s="91">
        <f t="shared" si="22"/>
        <v>49.135230605738577</v>
      </c>
    </row>
    <row r="616" spans="1:18">
      <c r="A616" s="97">
        <v>6</v>
      </c>
      <c r="B616" s="98" t="s">
        <v>56</v>
      </c>
      <c r="C616" s="98" t="s">
        <v>422</v>
      </c>
      <c r="D616" s="98" t="s">
        <v>98</v>
      </c>
      <c r="E616" s="98" t="s">
        <v>423</v>
      </c>
      <c r="F616" s="98" t="s">
        <v>174</v>
      </c>
      <c r="G616" s="98" t="s">
        <v>1037</v>
      </c>
      <c r="H616" s="99">
        <v>5930</v>
      </c>
      <c r="I616" s="97">
        <v>4</v>
      </c>
      <c r="J616" s="100">
        <f>หนองคาย!F33</f>
        <v>608007.5</v>
      </c>
      <c r="K616" s="101">
        <f>หนองคาย!AI33</f>
        <v>785276.05</v>
      </c>
      <c r="L616" s="102">
        <f>หนองคาย!AJ33</f>
        <v>343540.8</v>
      </c>
      <c r="M616" s="102">
        <f>หนองคาย!AK33</f>
        <v>412728.19</v>
      </c>
      <c r="N616" s="98"/>
      <c r="O616" s="98"/>
      <c r="P616" s="98"/>
      <c r="Q616" s="90">
        <f t="shared" si="21"/>
        <v>-69187.390000000014</v>
      </c>
      <c r="R616" s="91">
        <f t="shared" si="22"/>
        <v>57.932681281618883</v>
      </c>
    </row>
    <row r="617" spans="1:18">
      <c r="A617" s="97">
        <v>7</v>
      </c>
      <c r="B617" s="98" t="s">
        <v>56</v>
      </c>
      <c r="C617" s="98" t="s">
        <v>422</v>
      </c>
      <c r="D617" s="98" t="s">
        <v>98</v>
      </c>
      <c r="E617" s="98" t="s">
        <v>423</v>
      </c>
      <c r="F617" s="98" t="s">
        <v>174</v>
      </c>
      <c r="G617" s="98" t="s">
        <v>1038</v>
      </c>
      <c r="H617" s="99">
        <v>4502</v>
      </c>
      <c r="I617" s="97">
        <v>4</v>
      </c>
      <c r="J617" s="100">
        <f>หนองคาย!F34</f>
        <v>421618.63</v>
      </c>
      <c r="K617" s="101">
        <f>หนองคาย!AI34</f>
        <v>682853.66999999993</v>
      </c>
      <c r="L617" s="102">
        <f>หนองคาย!AJ34</f>
        <v>135610.75</v>
      </c>
      <c r="M617" s="102">
        <f>หนองคาย!AK34</f>
        <v>186097.69</v>
      </c>
      <c r="N617" s="98"/>
      <c r="O617" s="98"/>
      <c r="P617" s="98"/>
      <c r="Q617" s="90">
        <f t="shared" si="21"/>
        <v>-50486.94</v>
      </c>
      <c r="R617" s="91">
        <f t="shared" si="22"/>
        <v>30.122334517992005</v>
      </c>
    </row>
    <row r="618" spans="1:18">
      <c r="A618" s="97">
        <v>8</v>
      </c>
      <c r="B618" s="98" t="s">
        <v>56</v>
      </c>
      <c r="C618" s="98" t="s">
        <v>422</v>
      </c>
      <c r="D618" s="98" t="s">
        <v>98</v>
      </c>
      <c r="E618" s="98" t="s">
        <v>423</v>
      </c>
      <c r="F618" s="98" t="s">
        <v>174</v>
      </c>
      <c r="G618" s="98" t="s">
        <v>1039</v>
      </c>
      <c r="H618" s="99">
        <v>5759</v>
      </c>
      <c r="I618" s="97">
        <v>4</v>
      </c>
      <c r="J618" s="100">
        <f>หนองคาย!F35</f>
        <v>1341009.0900000001</v>
      </c>
      <c r="K618" s="101">
        <f>หนองคาย!AI35</f>
        <v>1655765.16</v>
      </c>
      <c r="L618" s="102">
        <f>หนองคาย!AJ35</f>
        <v>280041.52</v>
      </c>
      <c r="M618" s="102">
        <f>หนองคาย!AK35</f>
        <v>424661.87</v>
      </c>
      <c r="N618" s="98"/>
      <c r="O618" s="98"/>
      <c r="P618" s="98"/>
      <c r="Q618" s="90">
        <f t="shared" si="21"/>
        <v>-144620.34999999998</v>
      </c>
      <c r="R618" s="91">
        <f t="shared" si="22"/>
        <v>48.626761590553919</v>
      </c>
    </row>
    <row r="619" spans="1:18">
      <c r="A619" s="97">
        <v>9</v>
      </c>
      <c r="B619" s="98" t="s">
        <v>56</v>
      </c>
      <c r="C619" s="98" t="s">
        <v>422</v>
      </c>
      <c r="D619" s="98" t="s">
        <v>98</v>
      </c>
      <c r="E619" s="98" t="s">
        <v>423</v>
      </c>
      <c r="F619" s="98" t="s">
        <v>174</v>
      </c>
      <c r="G619" s="98" t="s">
        <v>1040</v>
      </c>
      <c r="H619" s="99">
        <v>3269</v>
      </c>
      <c r="I619" s="97">
        <v>3</v>
      </c>
      <c r="J619" s="100">
        <f>หนองคาย!F36</f>
        <v>563477.31000000006</v>
      </c>
      <c r="K619" s="101">
        <f>หนองคาย!AI36</f>
        <v>678150.6100000001</v>
      </c>
      <c r="L619" s="102">
        <f>หนองคาย!AJ36</f>
        <v>204645.81</v>
      </c>
      <c r="M619" s="102">
        <f>หนองคาย!AK36</f>
        <v>274828.24</v>
      </c>
      <c r="N619" s="98"/>
      <c r="O619" s="98"/>
      <c r="P619" s="98"/>
      <c r="Q619" s="90">
        <f t="shared" si="21"/>
        <v>-70182.429999999993</v>
      </c>
      <c r="R619" s="91">
        <f t="shared" si="22"/>
        <v>62.601960844294894</v>
      </c>
    </row>
    <row r="620" spans="1:18">
      <c r="A620" s="97">
        <v>10</v>
      </c>
      <c r="B620" s="98" t="s">
        <v>56</v>
      </c>
      <c r="C620" s="98" t="s">
        <v>422</v>
      </c>
      <c r="D620" s="98" t="s">
        <v>98</v>
      </c>
      <c r="E620" s="98" t="s">
        <v>423</v>
      </c>
      <c r="F620" s="98" t="s">
        <v>174</v>
      </c>
      <c r="G620" s="98" t="s">
        <v>1041</v>
      </c>
      <c r="H620" s="99">
        <v>5031</v>
      </c>
      <c r="I620" s="97">
        <v>4</v>
      </c>
      <c r="J620" s="100">
        <f>หนองคาย!F37</f>
        <v>239976.8</v>
      </c>
      <c r="K620" s="101">
        <f>หนองคาย!AI37</f>
        <v>514871.37</v>
      </c>
      <c r="L620" s="102">
        <f>หนองคาย!AJ37</f>
        <v>84805.19</v>
      </c>
      <c r="M620" s="102">
        <f>หนองคาย!AK37</f>
        <v>128968.56</v>
      </c>
      <c r="N620" s="98"/>
      <c r="O620" s="98"/>
      <c r="P620" s="98"/>
      <c r="Q620" s="90">
        <f t="shared" si="21"/>
        <v>-44163.369999999995</v>
      </c>
      <c r="R620" s="91">
        <f t="shared" si="22"/>
        <v>16.856527529318228</v>
      </c>
    </row>
    <row r="621" spans="1:18">
      <c r="A621" s="97">
        <v>11</v>
      </c>
      <c r="B621" s="98" t="s">
        <v>56</v>
      </c>
      <c r="C621" s="98" t="s">
        <v>422</v>
      </c>
      <c r="D621" s="98" t="s">
        <v>98</v>
      </c>
      <c r="E621" s="98" t="s">
        <v>423</v>
      </c>
      <c r="F621" s="98" t="s">
        <v>174</v>
      </c>
      <c r="G621" s="98" t="s">
        <v>1042</v>
      </c>
      <c r="H621" s="99">
        <v>4636</v>
      </c>
      <c r="I621" s="97">
        <v>4</v>
      </c>
      <c r="J621" s="100">
        <f>หนองคาย!F38</f>
        <v>446850.97</v>
      </c>
      <c r="K621" s="101">
        <f>หนองคาย!AI38</f>
        <v>733190.37</v>
      </c>
      <c r="L621" s="102">
        <f>หนองคาย!AJ38</f>
        <v>428029.18</v>
      </c>
      <c r="M621" s="102">
        <f>หนองคาย!AK38</f>
        <v>488821.85</v>
      </c>
      <c r="N621" s="98"/>
      <c r="O621" s="98"/>
      <c r="P621" s="98"/>
      <c r="Q621" s="90">
        <f t="shared" si="21"/>
        <v>-60792.669999999984</v>
      </c>
      <c r="R621" s="91">
        <f t="shared" si="22"/>
        <v>92.327260569456428</v>
      </c>
    </row>
    <row r="622" spans="1:18" s="109" customFormat="1">
      <c r="A622" s="103">
        <v>2</v>
      </c>
      <c r="B622" s="104" t="s">
        <v>56</v>
      </c>
      <c r="C622" s="104"/>
      <c r="D622" s="104"/>
      <c r="E622" s="104" t="s">
        <v>71</v>
      </c>
      <c r="F622" s="104"/>
      <c r="G622" s="104" t="s">
        <v>425</v>
      </c>
      <c r="H622" s="110">
        <f>SUM(H611:H621)</f>
        <v>47872</v>
      </c>
      <c r="I622" s="103"/>
      <c r="J622" s="106">
        <f>SUM(J611:J621)</f>
        <v>7930065.5499999989</v>
      </c>
      <c r="K622" s="106">
        <f>SUM(K611:K621)</f>
        <v>10961070.289999995</v>
      </c>
      <c r="L622" s="106">
        <f>SUM(L611:L621)</f>
        <v>2559345.4300000002</v>
      </c>
      <c r="M622" s="106">
        <f>SUM(M611:M621)</f>
        <v>3222204.9699999997</v>
      </c>
      <c r="N622" s="104">
        <v>10</v>
      </c>
      <c r="O622" s="104">
        <v>10</v>
      </c>
      <c r="P622" s="104">
        <f>N622-O622</f>
        <v>0</v>
      </c>
      <c r="Q622" s="107">
        <f t="shared" si="21"/>
        <v>-662859.53999999957</v>
      </c>
      <c r="R622" s="108">
        <f>L622/H622</f>
        <v>53.462262491644388</v>
      </c>
    </row>
    <row r="623" spans="1:18">
      <c r="A623" s="97">
        <v>1</v>
      </c>
      <c r="B623" s="98" t="s">
        <v>56</v>
      </c>
      <c r="C623" s="98" t="s">
        <v>426</v>
      </c>
      <c r="D623" s="98" t="s">
        <v>77</v>
      </c>
      <c r="E623" s="98" t="s">
        <v>427</v>
      </c>
      <c r="F623" s="98" t="s">
        <v>204</v>
      </c>
      <c r="G623" s="98" t="s">
        <v>428</v>
      </c>
      <c r="H623" s="99"/>
      <c r="I623" s="97"/>
      <c r="J623" s="100"/>
      <c r="K623" s="101"/>
      <c r="L623" s="102"/>
      <c r="M623" s="102"/>
      <c r="N623" s="98"/>
      <c r="O623" s="98"/>
      <c r="P623" s="98"/>
    </row>
    <row r="624" spans="1:18">
      <c r="A624" s="97">
        <v>2</v>
      </c>
      <c r="B624" s="98" t="s">
        <v>56</v>
      </c>
      <c r="C624" s="98" t="s">
        <v>426</v>
      </c>
      <c r="D624" s="98" t="s">
        <v>77</v>
      </c>
      <c r="E624" s="98" t="s">
        <v>427</v>
      </c>
      <c r="F624" s="98" t="s">
        <v>174</v>
      </c>
      <c r="G624" s="98" t="s">
        <v>1043</v>
      </c>
      <c r="H624" s="99">
        <v>3034</v>
      </c>
      <c r="I624" s="97">
        <v>3</v>
      </c>
      <c r="J624" s="100">
        <f>หนองคาย!F39</f>
        <v>1332008.1499999999</v>
      </c>
      <c r="K624" s="101">
        <f>หนองคาย!AI39</f>
        <v>1374900.43</v>
      </c>
      <c r="L624" s="102">
        <f>หนองคาย!AJ39</f>
        <v>634576.80000000005</v>
      </c>
      <c r="M624" s="102">
        <f>หนองคาย!AK39</f>
        <v>382411.60000000003</v>
      </c>
      <c r="N624" s="98"/>
      <c r="O624" s="98"/>
      <c r="P624" s="98"/>
      <c r="Q624" s="90">
        <f t="shared" si="21"/>
        <v>252165.2</v>
      </c>
      <c r="R624" s="91">
        <f t="shared" si="22"/>
        <v>209.15517468688202</v>
      </c>
    </row>
    <row r="625" spans="1:18">
      <c r="A625" s="97">
        <v>3</v>
      </c>
      <c r="B625" s="98" t="s">
        <v>56</v>
      </c>
      <c r="C625" s="98" t="s">
        <v>426</v>
      </c>
      <c r="D625" s="98" t="s">
        <v>77</v>
      </c>
      <c r="E625" s="98" t="s">
        <v>427</v>
      </c>
      <c r="F625" s="98" t="s">
        <v>174</v>
      </c>
      <c r="G625" s="98" t="s">
        <v>1044</v>
      </c>
      <c r="H625" s="99">
        <v>3694</v>
      </c>
      <c r="I625" s="97">
        <v>3</v>
      </c>
      <c r="J625" s="100">
        <f>หนองคาย!F40</f>
        <v>220666.26</v>
      </c>
      <c r="K625" s="101">
        <f>หนองคาย!AI40</f>
        <v>167498.82</v>
      </c>
      <c r="L625" s="102">
        <f>หนองคาย!AJ40</f>
        <v>371319.88</v>
      </c>
      <c r="M625" s="102">
        <f>หนองคาย!AK40</f>
        <v>300219.58999999997</v>
      </c>
      <c r="N625" s="98"/>
      <c r="O625" s="98"/>
      <c r="P625" s="98"/>
      <c r="Q625" s="90">
        <f t="shared" si="21"/>
        <v>71100.290000000037</v>
      </c>
      <c r="R625" s="91">
        <f t="shared" si="22"/>
        <v>100.51972929074175</v>
      </c>
    </row>
    <row r="626" spans="1:18">
      <c r="A626" s="97">
        <v>4</v>
      </c>
      <c r="B626" s="98" t="s">
        <v>56</v>
      </c>
      <c r="C626" s="98" t="s">
        <v>426</v>
      </c>
      <c r="D626" s="98" t="s">
        <v>77</v>
      </c>
      <c r="E626" s="98" t="s">
        <v>427</v>
      </c>
      <c r="F626" s="98" t="s">
        <v>174</v>
      </c>
      <c r="G626" s="98" t="s">
        <v>1045</v>
      </c>
      <c r="H626" s="99">
        <v>2850</v>
      </c>
      <c r="I626" s="97">
        <v>2</v>
      </c>
      <c r="J626" s="100">
        <f>หนองคาย!F41</f>
        <v>630051.48</v>
      </c>
      <c r="K626" s="101">
        <f>หนองคาย!AI41</f>
        <v>674292.44000000006</v>
      </c>
      <c r="L626" s="102">
        <f>หนองคาย!AJ41</f>
        <v>242719.88</v>
      </c>
      <c r="M626" s="102">
        <f>หนองคาย!AK41</f>
        <v>301090.85000000003</v>
      </c>
      <c r="N626" s="98"/>
      <c r="O626" s="98"/>
      <c r="P626" s="98"/>
      <c r="Q626" s="90">
        <f t="shared" si="21"/>
        <v>-58370.97000000003</v>
      </c>
      <c r="R626" s="91">
        <f t="shared" si="22"/>
        <v>85.164870175438594</v>
      </c>
    </row>
    <row r="627" spans="1:18">
      <c r="A627" s="97">
        <v>5</v>
      </c>
      <c r="B627" s="98" t="s">
        <v>56</v>
      </c>
      <c r="C627" s="98" t="s">
        <v>426</v>
      </c>
      <c r="D627" s="98" t="s">
        <v>77</v>
      </c>
      <c r="E627" s="98" t="s">
        <v>427</v>
      </c>
      <c r="F627" s="98" t="s">
        <v>174</v>
      </c>
      <c r="G627" s="98" t="s">
        <v>1046</v>
      </c>
      <c r="H627" s="99">
        <v>3886</v>
      </c>
      <c r="I627" s="97">
        <v>3</v>
      </c>
      <c r="J627" s="100">
        <f>หนองคาย!F42</f>
        <v>1400546.48</v>
      </c>
      <c r="K627" s="101">
        <f>หนองคาย!AI42</f>
        <v>1509343.59</v>
      </c>
      <c r="L627" s="102">
        <f>หนองคาย!AJ42</f>
        <v>332929.01</v>
      </c>
      <c r="M627" s="102">
        <f>หนองคาย!AK42</f>
        <v>1174115.48</v>
      </c>
      <c r="N627" s="98"/>
      <c r="O627" s="98"/>
      <c r="P627" s="98"/>
      <c r="Q627" s="90">
        <f t="shared" si="21"/>
        <v>-841186.47</v>
      </c>
      <c r="R627" s="91">
        <f t="shared" si="22"/>
        <v>85.673960370560991</v>
      </c>
    </row>
    <row r="628" spans="1:18">
      <c r="A628" s="97">
        <v>6</v>
      </c>
      <c r="B628" s="98" t="s">
        <v>56</v>
      </c>
      <c r="C628" s="98" t="s">
        <v>426</v>
      </c>
      <c r="D628" s="98" t="s">
        <v>77</v>
      </c>
      <c r="E628" s="98" t="s">
        <v>427</v>
      </c>
      <c r="F628" s="98" t="s">
        <v>174</v>
      </c>
      <c r="G628" s="98" t="s">
        <v>1047</v>
      </c>
      <c r="H628" s="99">
        <v>4695</v>
      </c>
      <c r="I628" s="97">
        <v>4</v>
      </c>
      <c r="J628" s="100">
        <f>หนองคาย!F43</f>
        <v>1269589.71</v>
      </c>
      <c r="K628" s="101">
        <f>หนองคาย!AI43</f>
        <v>1301379.22</v>
      </c>
      <c r="L628" s="102">
        <f>หนองคาย!AJ43</f>
        <v>662684.65999999992</v>
      </c>
      <c r="M628" s="102">
        <f>หนองคาย!AK43</f>
        <v>382249.99</v>
      </c>
      <c r="N628" s="98"/>
      <c r="O628" s="98"/>
      <c r="P628" s="98"/>
      <c r="Q628" s="90">
        <f t="shared" si="21"/>
        <v>280434.66999999993</v>
      </c>
      <c r="R628" s="91">
        <f t="shared" si="22"/>
        <v>141.14689243876464</v>
      </c>
    </row>
    <row r="629" spans="1:18">
      <c r="A629" s="97">
        <v>7</v>
      </c>
      <c r="B629" s="98" t="s">
        <v>56</v>
      </c>
      <c r="C629" s="98" t="s">
        <v>426</v>
      </c>
      <c r="D629" s="98" t="s">
        <v>77</v>
      </c>
      <c r="E629" s="98" t="s">
        <v>427</v>
      </c>
      <c r="F629" s="98" t="s">
        <v>174</v>
      </c>
      <c r="G629" s="98" t="s">
        <v>1048</v>
      </c>
      <c r="H629" s="99">
        <v>2848</v>
      </c>
      <c r="I629" s="97">
        <v>2</v>
      </c>
      <c r="J629" s="100">
        <f>หนองคาย!F44</f>
        <v>290623.01</v>
      </c>
      <c r="K629" s="101">
        <f>หนองคาย!AI44</f>
        <v>322616.15000000002</v>
      </c>
      <c r="L629" s="102">
        <f>หนองคาย!AJ44</f>
        <v>1034318.22</v>
      </c>
      <c r="M629" s="102">
        <f>หนองคาย!AK44</f>
        <v>228510.38999999998</v>
      </c>
      <c r="N629" s="98"/>
      <c r="O629" s="98"/>
      <c r="P629" s="98"/>
      <c r="Q629" s="90">
        <f t="shared" si="21"/>
        <v>805807.83</v>
      </c>
      <c r="R629" s="91">
        <f t="shared" si="22"/>
        <v>363.17353230337079</v>
      </c>
    </row>
    <row r="630" spans="1:18">
      <c r="A630" s="97">
        <v>8</v>
      </c>
      <c r="B630" s="98" t="s">
        <v>56</v>
      </c>
      <c r="C630" s="98" t="s">
        <v>426</v>
      </c>
      <c r="D630" s="98" t="s">
        <v>77</v>
      </c>
      <c r="E630" s="98" t="s">
        <v>427</v>
      </c>
      <c r="F630" s="98" t="s">
        <v>174</v>
      </c>
      <c r="G630" s="98" t="s">
        <v>1049</v>
      </c>
      <c r="H630" s="99">
        <v>4044</v>
      </c>
      <c r="I630" s="97">
        <v>3</v>
      </c>
      <c r="J630" s="100">
        <f>หนองคาย!F45</f>
        <v>449720.53</v>
      </c>
      <c r="K630" s="101">
        <f>หนองคาย!AI45</f>
        <v>438136.74000000005</v>
      </c>
      <c r="L630" s="102">
        <f>หนองคาย!AJ45</f>
        <v>154785.09</v>
      </c>
      <c r="M630" s="102">
        <f>หนองคาย!AK45</f>
        <v>187041.39</v>
      </c>
      <c r="N630" s="98"/>
      <c r="O630" s="98"/>
      <c r="P630" s="98"/>
      <c r="Q630" s="90">
        <f t="shared" si="21"/>
        <v>-32256.300000000017</v>
      </c>
      <c r="R630" s="91">
        <f t="shared" si="22"/>
        <v>38.275244807121659</v>
      </c>
    </row>
    <row r="631" spans="1:18">
      <c r="A631" s="97">
        <v>9</v>
      </c>
      <c r="B631" s="98" t="s">
        <v>56</v>
      </c>
      <c r="C631" s="98" t="s">
        <v>426</v>
      </c>
      <c r="D631" s="98" t="s">
        <v>77</v>
      </c>
      <c r="E631" s="98" t="s">
        <v>427</v>
      </c>
      <c r="F631" s="98" t="s">
        <v>174</v>
      </c>
      <c r="G631" s="98" t="s">
        <v>1050</v>
      </c>
      <c r="H631" s="99">
        <v>5108</v>
      </c>
      <c r="I631" s="97">
        <v>4</v>
      </c>
      <c r="J631" s="100">
        <f>หนองคาย!F46</f>
        <v>157555.76999999999</v>
      </c>
      <c r="K631" s="101">
        <f>หนองคาย!AI46</f>
        <v>346313.81</v>
      </c>
      <c r="L631" s="102">
        <f>หนองคาย!AJ46</f>
        <v>150243.56</v>
      </c>
      <c r="M631" s="102">
        <f>หนองคาย!AK46</f>
        <v>198694.98</v>
      </c>
      <c r="N631" s="98"/>
      <c r="O631" s="98"/>
      <c r="P631" s="98"/>
      <c r="Q631" s="90">
        <f t="shared" si="21"/>
        <v>-48451.420000000013</v>
      </c>
      <c r="R631" s="91">
        <f t="shared" si="22"/>
        <v>29.413382928739232</v>
      </c>
    </row>
    <row r="632" spans="1:18">
      <c r="A632" s="97">
        <v>10</v>
      </c>
      <c r="B632" s="98" t="s">
        <v>56</v>
      </c>
      <c r="C632" s="98" t="s">
        <v>426</v>
      </c>
      <c r="D632" s="98" t="s">
        <v>77</v>
      </c>
      <c r="E632" s="98" t="s">
        <v>427</v>
      </c>
      <c r="F632" s="98" t="s">
        <v>174</v>
      </c>
      <c r="G632" s="98" t="s">
        <v>1051</v>
      </c>
      <c r="H632" s="99">
        <v>5899</v>
      </c>
      <c r="I632" s="97">
        <v>4</v>
      </c>
      <c r="J632" s="100">
        <f>หนองคาย!F47</f>
        <v>149965.06</v>
      </c>
      <c r="K632" s="101">
        <f>หนองคาย!AI47</f>
        <v>188785.11</v>
      </c>
      <c r="L632" s="102">
        <f>หนองคาย!AJ47</f>
        <v>348017.17</v>
      </c>
      <c r="M632" s="102">
        <f>หนองคาย!AK47</f>
        <v>392469.42000000004</v>
      </c>
      <c r="N632" s="98"/>
      <c r="O632" s="98"/>
      <c r="P632" s="98"/>
      <c r="Q632" s="90">
        <f t="shared" si="21"/>
        <v>-44452.250000000058</v>
      </c>
      <c r="R632" s="91">
        <f t="shared" si="22"/>
        <v>58.995960332259699</v>
      </c>
    </row>
    <row r="633" spans="1:18">
      <c r="A633" s="97">
        <v>11</v>
      </c>
      <c r="B633" s="98" t="s">
        <v>56</v>
      </c>
      <c r="C633" s="98" t="s">
        <v>426</v>
      </c>
      <c r="D633" s="98" t="s">
        <v>77</v>
      </c>
      <c r="E633" s="98" t="s">
        <v>427</v>
      </c>
      <c r="F633" s="98" t="s">
        <v>174</v>
      </c>
      <c r="G633" s="98" t="s">
        <v>1052</v>
      </c>
      <c r="H633" s="99">
        <v>2499</v>
      </c>
      <c r="I633" s="97">
        <v>2</v>
      </c>
      <c r="J633" s="100">
        <f>หนองคาย!F48</f>
        <v>311260.57</v>
      </c>
      <c r="K633" s="101">
        <f>หนองคาย!AI48</f>
        <v>312613.07</v>
      </c>
      <c r="L633" s="102">
        <f>หนองคาย!AJ48</f>
        <v>201033</v>
      </c>
      <c r="M633" s="102">
        <f>หนองคาย!AK48</f>
        <v>261963.65</v>
      </c>
      <c r="N633" s="98"/>
      <c r="O633" s="98"/>
      <c r="P633" s="98"/>
      <c r="Q633" s="90">
        <f t="shared" si="21"/>
        <v>-60930.649999999994</v>
      </c>
      <c r="R633" s="91">
        <f t="shared" si="22"/>
        <v>80.445378151260499</v>
      </c>
    </row>
    <row r="634" spans="1:18">
      <c r="A634" s="97">
        <v>12</v>
      </c>
      <c r="B634" s="98" t="s">
        <v>56</v>
      </c>
      <c r="C634" s="98" t="s">
        <v>426</v>
      </c>
      <c r="D634" s="98" t="s">
        <v>77</v>
      </c>
      <c r="E634" s="98" t="s">
        <v>427</v>
      </c>
      <c r="F634" s="98" t="s">
        <v>174</v>
      </c>
      <c r="G634" s="98" t="s">
        <v>1053</v>
      </c>
      <c r="H634" s="99">
        <v>5714</v>
      </c>
      <c r="I634" s="97">
        <v>4</v>
      </c>
      <c r="J634" s="100">
        <f>หนองคาย!F49</f>
        <v>621518.65</v>
      </c>
      <c r="K634" s="101">
        <f>หนองคาย!AI49</f>
        <v>695770.67</v>
      </c>
      <c r="L634" s="102">
        <f>หนองคาย!AJ49</f>
        <v>345454.53</v>
      </c>
      <c r="M634" s="102">
        <f>หนองคาย!AK49</f>
        <v>356758.69</v>
      </c>
      <c r="N634" s="98"/>
      <c r="O634" s="98"/>
      <c r="P634" s="98"/>
      <c r="Q634" s="90">
        <f t="shared" si="21"/>
        <v>-11304.159999999974</v>
      </c>
      <c r="R634" s="91">
        <f t="shared" si="22"/>
        <v>60.457565628281422</v>
      </c>
    </row>
    <row r="635" spans="1:18">
      <c r="A635" s="97">
        <v>13</v>
      </c>
      <c r="B635" s="98" t="s">
        <v>56</v>
      </c>
      <c r="C635" s="98" t="s">
        <v>426</v>
      </c>
      <c r="D635" s="98" t="s">
        <v>77</v>
      </c>
      <c r="E635" s="98" t="s">
        <v>427</v>
      </c>
      <c r="F635" s="98" t="s">
        <v>174</v>
      </c>
      <c r="G635" s="98" t="s">
        <v>1054</v>
      </c>
      <c r="H635" s="99">
        <v>3580</v>
      </c>
      <c r="I635" s="97">
        <v>3</v>
      </c>
      <c r="J635" s="100">
        <f>หนองคาย!F50</f>
        <v>278375.19</v>
      </c>
      <c r="K635" s="101">
        <f>หนองคาย!AI50</f>
        <v>292910.88</v>
      </c>
      <c r="L635" s="102">
        <f>หนองคาย!AJ50</f>
        <v>164966.29999999999</v>
      </c>
      <c r="M635" s="102">
        <f>หนองคาย!AK50</f>
        <v>238331.83</v>
      </c>
      <c r="N635" s="98"/>
      <c r="O635" s="98"/>
      <c r="P635" s="98"/>
      <c r="Q635" s="90">
        <f t="shared" si="21"/>
        <v>-73365.53</v>
      </c>
      <c r="R635" s="91">
        <f t="shared" si="22"/>
        <v>46.079972067039101</v>
      </c>
    </row>
    <row r="636" spans="1:18">
      <c r="A636" s="97">
        <v>14</v>
      </c>
      <c r="B636" s="98" t="s">
        <v>56</v>
      </c>
      <c r="C636" s="98" t="s">
        <v>426</v>
      </c>
      <c r="D636" s="98" t="s">
        <v>77</v>
      </c>
      <c r="E636" s="98" t="s">
        <v>427</v>
      </c>
      <c r="F636" s="98" t="s">
        <v>174</v>
      </c>
      <c r="G636" s="98" t="s">
        <v>1055</v>
      </c>
      <c r="H636" s="99">
        <v>3821</v>
      </c>
      <c r="I636" s="97">
        <v>3</v>
      </c>
      <c r="J636" s="100">
        <f>หนองคาย!F51</f>
        <v>348397.22</v>
      </c>
      <c r="K636" s="101">
        <f>หนองคาย!AI51</f>
        <v>385151.97999999992</v>
      </c>
      <c r="L636" s="102">
        <f>หนองคาย!AJ51</f>
        <v>205123.01</v>
      </c>
      <c r="M636" s="102">
        <f>หนองคาย!AK51</f>
        <v>214795.22</v>
      </c>
      <c r="N636" s="98"/>
      <c r="O636" s="98"/>
      <c r="P636" s="98"/>
      <c r="Q636" s="90">
        <f t="shared" si="21"/>
        <v>-9672.2099999999919</v>
      </c>
      <c r="R636" s="91">
        <f t="shared" si="22"/>
        <v>53.683069876995553</v>
      </c>
    </row>
    <row r="637" spans="1:18">
      <c r="A637" s="97">
        <v>15</v>
      </c>
      <c r="B637" s="98" t="s">
        <v>56</v>
      </c>
      <c r="C637" s="98" t="s">
        <v>426</v>
      </c>
      <c r="D637" s="98" t="s">
        <v>77</v>
      </c>
      <c r="E637" s="98" t="s">
        <v>427</v>
      </c>
      <c r="F637" s="98" t="s">
        <v>174</v>
      </c>
      <c r="G637" s="98" t="s">
        <v>1056</v>
      </c>
      <c r="H637" s="99">
        <v>4273</v>
      </c>
      <c r="I637" s="97">
        <v>3</v>
      </c>
      <c r="J637" s="100">
        <f>หนองคาย!F52</f>
        <v>325967.06</v>
      </c>
      <c r="K637" s="101">
        <f>หนองคาย!AI52</f>
        <v>356775.26</v>
      </c>
      <c r="L637" s="102">
        <f>หนองคาย!AJ52</f>
        <v>156936.54</v>
      </c>
      <c r="M637" s="102">
        <f>หนองคาย!AK52</f>
        <v>223335.56</v>
      </c>
      <c r="N637" s="98"/>
      <c r="O637" s="98"/>
      <c r="P637" s="98"/>
      <c r="Q637" s="90">
        <f t="shared" si="21"/>
        <v>-66399.01999999999</v>
      </c>
      <c r="R637" s="91">
        <f t="shared" si="22"/>
        <v>36.727484203135973</v>
      </c>
    </row>
    <row r="638" spans="1:18">
      <c r="A638" s="97">
        <v>16</v>
      </c>
      <c r="B638" s="98" t="s">
        <v>56</v>
      </c>
      <c r="C638" s="98" t="s">
        <v>426</v>
      </c>
      <c r="D638" s="98" t="s">
        <v>77</v>
      </c>
      <c r="E638" s="98" t="s">
        <v>427</v>
      </c>
      <c r="F638" s="98" t="s">
        <v>174</v>
      </c>
      <c r="G638" s="98" t="s">
        <v>1057</v>
      </c>
      <c r="H638" s="99">
        <v>2633</v>
      </c>
      <c r="I638" s="97">
        <v>2</v>
      </c>
      <c r="J638" s="100">
        <f>หนองคาย!F53</f>
        <v>664727.6</v>
      </c>
      <c r="K638" s="101">
        <f>หนองคาย!AI53</f>
        <v>750777.28999999992</v>
      </c>
      <c r="L638" s="102">
        <f>หนองคาย!AJ53</f>
        <v>286312.27</v>
      </c>
      <c r="M638" s="102">
        <f>หนองคาย!AK53</f>
        <v>307122.30000000005</v>
      </c>
      <c r="N638" s="98"/>
      <c r="O638" s="98"/>
      <c r="P638" s="98"/>
      <c r="Q638" s="90">
        <f t="shared" si="21"/>
        <v>-20810.030000000028</v>
      </c>
      <c r="R638" s="91">
        <f t="shared" si="22"/>
        <v>108.7399430307634</v>
      </c>
    </row>
    <row r="639" spans="1:18" s="109" customFormat="1">
      <c r="A639" s="103">
        <v>3</v>
      </c>
      <c r="B639" s="104" t="s">
        <v>56</v>
      </c>
      <c r="C639" s="104"/>
      <c r="D639" s="104"/>
      <c r="E639" s="104" t="s">
        <v>71</v>
      </c>
      <c r="F639" s="104"/>
      <c r="G639" s="104" t="s">
        <v>429</v>
      </c>
      <c r="H639" s="110">
        <f>SUM(H623:H638)</f>
        <v>58578</v>
      </c>
      <c r="I639" s="103"/>
      <c r="J639" s="106">
        <f>SUM(J623:J638)</f>
        <v>8450972.7400000002</v>
      </c>
      <c r="K639" s="106">
        <f>SUM(K623:K638)</f>
        <v>9117265.459999999</v>
      </c>
      <c r="L639" s="106">
        <f>SUM(L623:L638)</f>
        <v>5291419.92</v>
      </c>
      <c r="M639" s="106">
        <f>SUM(M623:M638)</f>
        <v>5149110.9399999985</v>
      </c>
      <c r="N639" s="104">
        <v>15</v>
      </c>
      <c r="O639" s="104">
        <v>15</v>
      </c>
      <c r="P639" s="104">
        <f>N639-O639</f>
        <v>0</v>
      </c>
      <c r="Q639" s="107">
        <f t="shared" si="21"/>
        <v>142308.98000000138</v>
      </c>
      <c r="R639" s="108">
        <f>L639/H639</f>
        <v>90.331180989449962</v>
      </c>
    </row>
    <row r="640" spans="1:18">
      <c r="A640" s="97">
        <v>1</v>
      </c>
      <c r="B640" s="98" t="s">
        <v>56</v>
      </c>
      <c r="C640" s="98" t="s">
        <v>430</v>
      </c>
      <c r="D640" s="98" t="s">
        <v>84</v>
      </c>
      <c r="E640" s="98" t="s">
        <v>431</v>
      </c>
      <c r="F640" s="98" t="s">
        <v>204</v>
      </c>
      <c r="G640" s="98" t="s">
        <v>432</v>
      </c>
      <c r="H640" s="99"/>
      <c r="I640" s="97"/>
      <c r="J640" s="100"/>
      <c r="K640" s="101"/>
      <c r="L640" s="102"/>
      <c r="M640" s="102"/>
      <c r="N640" s="98"/>
      <c r="O640" s="98"/>
      <c r="P640" s="98"/>
    </row>
    <row r="641" spans="1:18" s="117" customFormat="1">
      <c r="A641" s="111">
        <v>2</v>
      </c>
      <c r="B641" s="112" t="s">
        <v>56</v>
      </c>
      <c r="C641" s="112" t="s">
        <v>430</v>
      </c>
      <c r="D641" s="112" t="s">
        <v>84</v>
      </c>
      <c r="E641" s="112" t="s">
        <v>431</v>
      </c>
      <c r="F641" s="112" t="s">
        <v>174</v>
      </c>
      <c r="G641" s="112" t="s">
        <v>1058</v>
      </c>
      <c r="H641" s="113">
        <v>2413</v>
      </c>
      <c r="I641" s="111">
        <v>2</v>
      </c>
      <c r="J641" s="100">
        <f>หนองคาย!F54</f>
        <v>225850.56</v>
      </c>
      <c r="K641" s="114">
        <f>หนองคาย!AI54</f>
        <v>277314.83</v>
      </c>
      <c r="L641" s="102">
        <f>หนองคาย!AJ54</f>
        <v>172273</v>
      </c>
      <c r="M641" s="102">
        <f>หนองคาย!AK54</f>
        <v>238152.25</v>
      </c>
      <c r="N641" s="112"/>
      <c r="O641" s="112"/>
      <c r="P641" s="112"/>
      <c r="Q641" s="90">
        <f t="shared" si="21"/>
        <v>-65879.25</v>
      </c>
      <c r="R641" s="91">
        <f t="shared" si="22"/>
        <v>71.393700787401571</v>
      </c>
    </row>
    <row r="642" spans="1:18">
      <c r="A642" s="97">
        <v>3</v>
      </c>
      <c r="B642" s="98" t="s">
        <v>56</v>
      </c>
      <c r="C642" s="98" t="s">
        <v>430</v>
      </c>
      <c r="D642" s="98" t="s">
        <v>84</v>
      </c>
      <c r="E642" s="98" t="s">
        <v>431</v>
      </c>
      <c r="F642" s="98" t="s">
        <v>174</v>
      </c>
      <c r="G642" s="98" t="s">
        <v>1059</v>
      </c>
      <c r="H642" s="99">
        <v>2055</v>
      </c>
      <c r="I642" s="97">
        <v>2</v>
      </c>
      <c r="J642" s="100">
        <f>หนองคาย!F55</f>
        <v>141166.26999999999</v>
      </c>
      <c r="K642" s="114">
        <f>หนองคาย!AI55</f>
        <v>210616.84</v>
      </c>
      <c r="L642" s="102">
        <f>หนองคาย!AJ55</f>
        <v>287879.5</v>
      </c>
      <c r="M642" s="102">
        <f>หนองคาย!AK55</f>
        <v>308244.26</v>
      </c>
      <c r="N642" s="98"/>
      <c r="O642" s="98"/>
      <c r="P642" s="98"/>
      <c r="Q642" s="90">
        <f t="shared" si="21"/>
        <v>-20364.760000000009</v>
      </c>
      <c r="R642" s="91">
        <f t="shared" si="22"/>
        <v>140.08734793187347</v>
      </c>
    </row>
    <row r="643" spans="1:18">
      <c r="A643" s="97">
        <v>4</v>
      </c>
      <c r="B643" s="98" t="s">
        <v>56</v>
      </c>
      <c r="C643" s="98" t="s">
        <v>430</v>
      </c>
      <c r="D643" s="98" t="s">
        <v>84</v>
      </c>
      <c r="E643" s="98" t="s">
        <v>431</v>
      </c>
      <c r="F643" s="98" t="s">
        <v>174</v>
      </c>
      <c r="G643" s="98" t="s">
        <v>1060</v>
      </c>
      <c r="H643" s="99">
        <v>3420</v>
      </c>
      <c r="I643" s="97">
        <v>3</v>
      </c>
      <c r="J643" s="100">
        <f>หนองคาย!F56</f>
        <v>495194.57</v>
      </c>
      <c r="K643" s="114">
        <f>หนองคาย!AI56</f>
        <v>518165.34</v>
      </c>
      <c r="L643" s="102">
        <f>หนองคาย!AJ56</f>
        <v>236369</v>
      </c>
      <c r="M643" s="102">
        <f>หนองคาย!AK56</f>
        <v>259844.19</v>
      </c>
      <c r="N643" s="98"/>
      <c r="O643" s="98"/>
      <c r="P643" s="98"/>
      <c r="Q643" s="90">
        <f t="shared" si="21"/>
        <v>-23475.190000000002</v>
      </c>
      <c r="R643" s="91">
        <f t="shared" si="22"/>
        <v>69.113742690058473</v>
      </c>
    </row>
    <row r="644" spans="1:18">
      <c r="A644" s="97">
        <v>5</v>
      </c>
      <c r="B644" s="98" t="s">
        <v>56</v>
      </c>
      <c r="C644" s="98" t="s">
        <v>430</v>
      </c>
      <c r="D644" s="98" t="s">
        <v>84</v>
      </c>
      <c r="E644" s="98" t="s">
        <v>431</v>
      </c>
      <c r="F644" s="98" t="s">
        <v>174</v>
      </c>
      <c r="G644" s="98" t="s">
        <v>1061</v>
      </c>
      <c r="H644" s="99">
        <v>2566</v>
      </c>
      <c r="I644" s="97">
        <v>2</v>
      </c>
      <c r="J644" s="100">
        <f>หนองคาย!F57</f>
        <v>544402.93999999994</v>
      </c>
      <c r="K644" s="114">
        <f>หนองคาย!AI57</f>
        <v>579001.54999999993</v>
      </c>
      <c r="L644" s="102">
        <f>หนองคาย!AJ57</f>
        <v>212638</v>
      </c>
      <c r="M644" s="102">
        <f>หนองคาย!AK57</f>
        <v>352258.65</v>
      </c>
      <c r="N644" s="98"/>
      <c r="O644" s="98"/>
      <c r="P644" s="98"/>
      <c r="Q644" s="90">
        <f t="shared" si="21"/>
        <v>-139620.65000000002</v>
      </c>
      <c r="R644" s="91">
        <f t="shared" si="22"/>
        <v>82.867498051441927</v>
      </c>
    </row>
    <row r="645" spans="1:18">
      <c r="A645" s="97">
        <v>6</v>
      </c>
      <c r="B645" s="98" t="s">
        <v>56</v>
      </c>
      <c r="C645" s="98" t="s">
        <v>430</v>
      </c>
      <c r="D645" s="98" t="s">
        <v>84</v>
      </c>
      <c r="E645" s="98" t="s">
        <v>431</v>
      </c>
      <c r="F645" s="98" t="s">
        <v>174</v>
      </c>
      <c r="G645" s="98" t="s">
        <v>1062</v>
      </c>
      <c r="H645" s="99">
        <v>951</v>
      </c>
      <c r="I645" s="97">
        <v>1</v>
      </c>
      <c r="J645" s="100">
        <f>หนองคาย!F58</f>
        <v>94838.32</v>
      </c>
      <c r="K645" s="114">
        <f>หนองคาย!AI58</f>
        <v>123203.14000000001</v>
      </c>
      <c r="L645" s="102">
        <f>หนองคาย!AJ58</f>
        <v>138198</v>
      </c>
      <c r="M645" s="102">
        <f>หนองคาย!AK58</f>
        <v>242701.2</v>
      </c>
      <c r="N645" s="98"/>
      <c r="O645" s="98"/>
      <c r="P645" s="98"/>
      <c r="Q645" s="90">
        <f t="shared" si="21"/>
        <v>-104503.20000000001</v>
      </c>
      <c r="R645" s="91">
        <f t="shared" si="22"/>
        <v>145.3186119873817</v>
      </c>
    </row>
    <row r="646" spans="1:18">
      <c r="A646" s="97">
        <v>7</v>
      </c>
      <c r="B646" s="98" t="s">
        <v>56</v>
      </c>
      <c r="C646" s="98" t="s">
        <v>430</v>
      </c>
      <c r="D646" s="98" t="s">
        <v>84</v>
      </c>
      <c r="E646" s="98" t="s">
        <v>431</v>
      </c>
      <c r="F646" s="98" t="s">
        <v>174</v>
      </c>
      <c r="G646" s="98" t="s">
        <v>1063</v>
      </c>
      <c r="H646" s="99">
        <v>2045</v>
      </c>
      <c r="I646" s="97">
        <v>2</v>
      </c>
      <c r="J646" s="100">
        <f>หนองคาย!F59</f>
        <v>985583.38</v>
      </c>
      <c r="K646" s="114">
        <f>หนองคาย!AI59</f>
        <v>1001337.6900000001</v>
      </c>
      <c r="L646" s="102">
        <f>หนองคาย!AJ59</f>
        <v>286867</v>
      </c>
      <c r="M646" s="102">
        <f>หนองคาย!AK59</f>
        <v>360606.65</v>
      </c>
      <c r="N646" s="98"/>
      <c r="O646" s="98"/>
      <c r="P646" s="98"/>
      <c r="Q646" s="90">
        <f t="shared" si="21"/>
        <v>-73739.650000000023</v>
      </c>
      <c r="R646" s="91">
        <f t="shared" si="22"/>
        <v>140.27726161369193</v>
      </c>
    </row>
    <row r="647" spans="1:18" s="109" customFormat="1">
      <c r="A647" s="103">
        <v>4</v>
      </c>
      <c r="B647" s="104" t="s">
        <v>56</v>
      </c>
      <c r="C647" s="104"/>
      <c r="D647" s="104"/>
      <c r="E647" s="104" t="s">
        <v>71</v>
      </c>
      <c r="F647" s="104"/>
      <c r="G647" s="104" t="s">
        <v>433</v>
      </c>
      <c r="H647" s="110">
        <f>SUM(H640:H646)</f>
        <v>13450</v>
      </c>
      <c r="I647" s="103"/>
      <c r="J647" s="106">
        <f>SUM(J640:J646)</f>
        <v>2487036.04</v>
      </c>
      <c r="K647" s="106">
        <f>SUM(K640:K646)</f>
        <v>2709639.39</v>
      </c>
      <c r="L647" s="106">
        <f>SUM(L640:L646)</f>
        <v>1334224.5</v>
      </c>
      <c r="M647" s="106">
        <f>SUM(M640:M646)</f>
        <v>1761807.2000000002</v>
      </c>
      <c r="N647" s="104">
        <v>6</v>
      </c>
      <c r="O647" s="104">
        <v>6</v>
      </c>
      <c r="P647" s="104">
        <f>N647-O647</f>
        <v>0</v>
      </c>
      <c r="Q647" s="107">
        <f t="shared" ref="Q647:Q710" si="24">L647-M647</f>
        <v>-427582.70000000019</v>
      </c>
      <c r="R647" s="108">
        <f>L647/H647</f>
        <v>99.198847583643129</v>
      </c>
    </row>
    <row r="648" spans="1:18">
      <c r="A648" s="97">
        <v>1</v>
      </c>
      <c r="B648" s="98" t="s">
        <v>56</v>
      </c>
      <c r="C648" s="98" t="s">
        <v>434</v>
      </c>
      <c r="D648" s="98" t="s">
        <v>91</v>
      </c>
      <c r="E648" s="98" t="s">
        <v>435</v>
      </c>
      <c r="F648" s="98" t="s">
        <v>204</v>
      </c>
      <c r="G648" s="98" t="s">
        <v>436</v>
      </c>
      <c r="H648" s="99"/>
      <c r="I648" s="97"/>
      <c r="J648" s="100"/>
      <c r="K648" s="101"/>
      <c r="L648" s="102"/>
      <c r="M648" s="102"/>
      <c r="N648" s="98"/>
      <c r="O648" s="98"/>
      <c r="P648" s="98"/>
    </row>
    <row r="649" spans="1:18">
      <c r="A649" s="97">
        <v>2</v>
      </c>
      <c r="B649" s="98" t="s">
        <v>56</v>
      </c>
      <c r="C649" s="98" t="s">
        <v>434</v>
      </c>
      <c r="D649" s="98" t="s">
        <v>91</v>
      </c>
      <c r="E649" s="98" t="s">
        <v>435</v>
      </c>
      <c r="F649" s="98" t="s">
        <v>174</v>
      </c>
      <c r="G649" s="98" t="s">
        <v>1064</v>
      </c>
      <c r="H649" s="99">
        <v>3171</v>
      </c>
      <c r="I649" s="97">
        <v>3</v>
      </c>
      <c r="J649" s="100">
        <f>หนองคาย!F60</f>
        <v>170063.62</v>
      </c>
      <c r="K649" s="101">
        <f>หนองคาย!AI60</f>
        <v>-1502.3500000000058</v>
      </c>
      <c r="L649" s="102">
        <f>หนองคาย!AJ60</f>
        <v>287338.08999999997</v>
      </c>
      <c r="M649" s="102">
        <f>หนองคาย!AK60</f>
        <v>237828.34</v>
      </c>
      <c r="N649" s="98"/>
      <c r="O649" s="98"/>
      <c r="P649" s="98"/>
      <c r="Q649" s="90">
        <f t="shared" si="24"/>
        <v>49509.749999999971</v>
      </c>
      <c r="R649" s="91">
        <f t="shared" ref="R649:R710" si="25">L649/H649</f>
        <v>90.61434563229264</v>
      </c>
    </row>
    <row r="650" spans="1:18">
      <c r="A650" s="97">
        <v>3</v>
      </c>
      <c r="B650" s="98" t="s">
        <v>56</v>
      </c>
      <c r="C650" s="98" t="s">
        <v>434</v>
      </c>
      <c r="D650" s="98" t="s">
        <v>91</v>
      </c>
      <c r="E650" s="98" t="s">
        <v>435</v>
      </c>
      <c r="F650" s="98" t="s">
        <v>174</v>
      </c>
      <c r="G650" s="98" t="s">
        <v>1065</v>
      </c>
      <c r="H650" s="99">
        <v>4975</v>
      </c>
      <c r="I650" s="97">
        <v>4</v>
      </c>
      <c r="J650" s="100">
        <f>หนองคาย!F61</f>
        <v>832206.62</v>
      </c>
      <c r="K650" s="101">
        <f>หนองคาย!AI61</f>
        <v>942716.22</v>
      </c>
      <c r="L650" s="102">
        <f>หนองคาย!AJ61</f>
        <v>420453.3</v>
      </c>
      <c r="M650" s="102">
        <f>หนองคาย!AK61</f>
        <v>363735.81</v>
      </c>
      <c r="N650" s="98"/>
      <c r="O650" s="98"/>
      <c r="P650" s="98"/>
      <c r="Q650" s="90">
        <f t="shared" si="24"/>
        <v>56717.489999999991</v>
      </c>
      <c r="R650" s="91">
        <f t="shared" si="25"/>
        <v>84.513226130653265</v>
      </c>
    </row>
    <row r="651" spans="1:18">
      <c r="A651" s="97">
        <v>4</v>
      </c>
      <c r="B651" s="98" t="s">
        <v>56</v>
      </c>
      <c r="C651" s="98" t="s">
        <v>434</v>
      </c>
      <c r="D651" s="98" t="s">
        <v>91</v>
      </c>
      <c r="E651" s="98" t="s">
        <v>435</v>
      </c>
      <c r="F651" s="98" t="s">
        <v>174</v>
      </c>
      <c r="G651" s="98" t="s">
        <v>1066</v>
      </c>
      <c r="H651" s="99">
        <v>2674</v>
      </c>
      <c r="I651" s="97">
        <v>2</v>
      </c>
      <c r="J651" s="100">
        <f>หนองคาย!F62</f>
        <v>185960.61</v>
      </c>
      <c r="K651" s="101">
        <f>หนองคาย!AI62</f>
        <v>235902.15</v>
      </c>
      <c r="L651" s="102">
        <f>หนองคาย!AJ62</f>
        <v>371183.22</v>
      </c>
      <c r="M651" s="102">
        <f>หนองคาย!AK62</f>
        <v>137621.94</v>
      </c>
      <c r="N651" s="98"/>
      <c r="O651" s="98"/>
      <c r="P651" s="98"/>
      <c r="Q651" s="90">
        <f t="shared" si="24"/>
        <v>233561.27999999997</v>
      </c>
      <c r="R651" s="91">
        <f t="shared" si="25"/>
        <v>138.81197456993269</v>
      </c>
    </row>
    <row r="652" spans="1:18">
      <c r="A652" s="97">
        <v>5</v>
      </c>
      <c r="B652" s="98" t="s">
        <v>56</v>
      </c>
      <c r="C652" s="98" t="s">
        <v>434</v>
      </c>
      <c r="D652" s="98" t="s">
        <v>91</v>
      </c>
      <c r="E652" s="98" t="s">
        <v>435</v>
      </c>
      <c r="F652" s="98" t="s">
        <v>174</v>
      </c>
      <c r="G652" s="98" t="s">
        <v>1067</v>
      </c>
      <c r="H652" s="99">
        <v>3165</v>
      </c>
      <c r="I652" s="97">
        <v>3</v>
      </c>
      <c r="J652" s="100">
        <f>หนองคาย!F63</f>
        <v>608751.27</v>
      </c>
      <c r="K652" s="101">
        <f>หนองคาย!AI63</f>
        <v>609352.75</v>
      </c>
      <c r="L652" s="102">
        <f>หนองคาย!AJ63</f>
        <v>284480.21999999997</v>
      </c>
      <c r="M652" s="102">
        <f>หนองคาย!AK63</f>
        <v>246619.7</v>
      </c>
      <c r="N652" s="98"/>
      <c r="O652" s="98"/>
      <c r="P652" s="98"/>
      <c r="Q652" s="90">
        <f t="shared" si="24"/>
        <v>37860.51999999996</v>
      </c>
      <c r="R652" s="91">
        <f t="shared" si="25"/>
        <v>89.883165876777241</v>
      </c>
    </row>
    <row r="653" spans="1:18">
      <c r="A653" s="97">
        <v>6</v>
      </c>
      <c r="B653" s="98" t="s">
        <v>56</v>
      </c>
      <c r="C653" s="98" t="s">
        <v>434</v>
      </c>
      <c r="D653" s="98" t="s">
        <v>91</v>
      </c>
      <c r="E653" s="98" t="s">
        <v>435</v>
      </c>
      <c r="F653" s="98" t="s">
        <v>174</v>
      </c>
      <c r="G653" s="98" t="s">
        <v>1068</v>
      </c>
      <c r="H653" s="99">
        <v>2202</v>
      </c>
      <c r="I653" s="97">
        <v>2</v>
      </c>
      <c r="J653" s="100">
        <f>หนองคาย!F64</f>
        <v>791348.87</v>
      </c>
      <c r="K653" s="101">
        <f>หนองคาย!AI64</f>
        <v>768847.27</v>
      </c>
      <c r="L653" s="102">
        <f>หนองคาย!AJ64</f>
        <v>250447.52</v>
      </c>
      <c r="M653" s="102">
        <f>หนองคาย!AK64</f>
        <v>335835.53</v>
      </c>
      <c r="N653" s="98"/>
      <c r="O653" s="98"/>
      <c r="P653" s="98"/>
      <c r="Q653" s="90">
        <f t="shared" si="24"/>
        <v>-85388.010000000038</v>
      </c>
      <c r="R653" s="91">
        <f t="shared" si="25"/>
        <v>113.73638510445049</v>
      </c>
    </row>
    <row r="654" spans="1:18" s="109" customFormat="1">
      <c r="A654" s="103">
        <v>5</v>
      </c>
      <c r="B654" s="104" t="s">
        <v>56</v>
      </c>
      <c r="C654" s="104"/>
      <c r="D654" s="104"/>
      <c r="E654" s="104" t="s">
        <v>71</v>
      </c>
      <c r="F654" s="104"/>
      <c r="G654" s="104" t="s">
        <v>437</v>
      </c>
      <c r="H654" s="110">
        <f>SUM(H648:H653)</f>
        <v>16187</v>
      </c>
      <c r="I654" s="103"/>
      <c r="J654" s="106">
        <f>SUM(J648:J653)</f>
        <v>2588330.9900000002</v>
      </c>
      <c r="K654" s="141">
        <f>SUM(K648:K653)</f>
        <v>2555316.04</v>
      </c>
      <c r="L654" s="106">
        <f>SUM(L648:L653)</f>
        <v>1613902.3499999999</v>
      </c>
      <c r="M654" s="106">
        <f>SUM(M648:M653)</f>
        <v>1321641.32</v>
      </c>
      <c r="N654" s="104">
        <v>5</v>
      </c>
      <c r="O654" s="104">
        <v>5</v>
      </c>
      <c r="P654" s="104">
        <f>N654-O654</f>
        <v>0</v>
      </c>
      <c r="Q654" s="107">
        <f t="shared" si="24"/>
        <v>292261.0299999998</v>
      </c>
      <c r="R654" s="108">
        <f>L654/H654</f>
        <v>99.703610922345078</v>
      </c>
    </row>
    <row r="655" spans="1:18">
      <c r="A655" s="97">
        <v>1</v>
      </c>
      <c r="B655" s="98" t="s">
        <v>56</v>
      </c>
      <c r="C655" s="98" t="s">
        <v>438</v>
      </c>
      <c r="D655" s="98" t="s">
        <v>105</v>
      </c>
      <c r="E655" s="98" t="s">
        <v>439</v>
      </c>
      <c r="F655" s="98" t="s">
        <v>204</v>
      </c>
      <c r="G655" s="98" t="s">
        <v>440</v>
      </c>
      <c r="H655" s="99"/>
      <c r="I655" s="97"/>
      <c r="J655" s="100"/>
      <c r="K655" s="101"/>
      <c r="L655" s="102"/>
      <c r="M655" s="102"/>
      <c r="N655" s="98"/>
      <c r="O655" s="98"/>
      <c r="P655" s="98"/>
    </row>
    <row r="656" spans="1:18">
      <c r="A656" s="97">
        <v>2</v>
      </c>
      <c r="B656" s="98" t="s">
        <v>56</v>
      </c>
      <c r="C656" s="98" t="s">
        <v>438</v>
      </c>
      <c r="D656" s="98" t="s">
        <v>105</v>
      </c>
      <c r="E656" s="98" t="s">
        <v>439</v>
      </c>
      <c r="F656" s="98" t="s">
        <v>174</v>
      </c>
      <c r="G656" s="98" t="s">
        <v>1069</v>
      </c>
      <c r="H656" s="99">
        <v>5571</v>
      </c>
      <c r="I656" s="97">
        <v>4</v>
      </c>
      <c r="J656" s="100">
        <f>หนองคาย!F65</f>
        <v>609261.47</v>
      </c>
      <c r="K656" s="101">
        <f>หนองคาย!AI65</f>
        <v>773127.66999999993</v>
      </c>
      <c r="L656" s="102">
        <f>หนองคาย!AJ65</f>
        <v>289614.17</v>
      </c>
      <c r="M656" s="102">
        <f>หนองคาย!AK65</f>
        <v>334543.69</v>
      </c>
      <c r="N656" s="98"/>
      <c r="O656" s="98"/>
      <c r="P656" s="98"/>
      <c r="Q656" s="90">
        <f t="shared" si="24"/>
        <v>-44929.520000000019</v>
      </c>
      <c r="R656" s="91">
        <f t="shared" si="25"/>
        <v>51.986029438161907</v>
      </c>
    </row>
    <row r="657" spans="1:18">
      <c r="A657" s="97">
        <v>3</v>
      </c>
      <c r="B657" s="98" t="s">
        <v>56</v>
      </c>
      <c r="C657" s="98" t="s">
        <v>438</v>
      </c>
      <c r="D657" s="98" t="s">
        <v>105</v>
      </c>
      <c r="E657" s="98" t="s">
        <v>439</v>
      </c>
      <c r="F657" s="98" t="s">
        <v>174</v>
      </c>
      <c r="G657" s="98" t="s">
        <v>1070</v>
      </c>
      <c r="H657" s="99">
        <v>5124</v>
      </c>
      <c r="I657" s="97">
        <v>4</v>
      </c>
      <c r="J657" s="100">
        <f>หนองคาย!F66</f>
        <v>410190.16</v>
      </c>
      <c r="K657" s="101">
        <f>หนองคาย!AI66</f>
        <v>438058.68999999994</v>
      </c>
      <c r="L657" s="102">
        <f>หนองคาย!AJ66</f>
        <v>297345.78000000003</v>
      </c>
      <c r="M657" s="102">
        <f>หนองคาย!AK66</f>
        <v>422316.32</v>
      </c>
      <c r="N657" s="98"/>
      <c r="O657" s="98"/>
      <c r="P657" s="98"/>
      <c r="Q657" s="90">
        <f t="shared" si="24"/>
        <v>-124970.53999999998</v>
      </c>
      <c r="R657" s="91">
        <f t="shared" si="25"/>
        <v>58.030011709601879</v>
      </c>
    </row>
    <row r="658" spans="1:18">
      <c r="A658" s="97">
        <v>4</v>
      </c>
      <c r="B658" s="98" t="s">
        <v>56</v>
      </c>
      <c r="C658" s="98" t="s">
        <v>438</v>
      </c>
      <c r="D658" s="98" t="s">
        <v>105</v>
      </c>
      <c r="E658" s="98" t="s">
        <v>439</v>
      </c>
      <c r="F658" s="98" t="s">
        <v>174</v>
      </c>
      <c r="G658" s="98" t="s">
        <v>1071</v>
      </c>
      <c r="H658" s="99">
        <v>7200</v>
      </c>
      <c r="I658" s="97">
        <v>5</v>
      </c>
      <c r="J658" s="100">
        <f>หนองคาย!F67</f>
        <v>744790.19</v>
      </c>
      <c r="K658" s="101">
        <f>หนองคาย!AI67</f>
        <v>781042.77999999991</v>
      </c>
      <c r="L658" s="102">
        <f>หนองคาย!AJ67</f>
        <v>244282.18</v>
      </c>
      <c r="M658" s="102">
        <f>หนองคาย!AK67</f>
        <v>367881.01</v>
      </c>
      <c r="N658" s="98"/>
      <c r="O658" s="98"/>
      <c r="P658" s="98"/>
      <c r="Q658" s="90">
        <f t="shared" si="24"/>
        <v>-123598.83000000002</v>
      </c>
      <c r="R658" s="91">
        <f t="shared" si="25"/>
        <v>33.928080555555553</v>
      </c>
    </row>
    <row r="659" spans="1:18" s="109" customFormat="1">
      <c r="A659" s="103">
        <v>6</v>
      </c>
      <c r="B659" s="104" t="s">
        <v>56</v>
      </c>
      <c r="C659" s="104"/>
      <c r="D659" s="104"/>
      <c r="E659" s="104" t="s">
        <v>71</v>
      </c>
      <c r="F659" s="104"/>
      <c r="G659" s="104" t="s">
        <v>441</v>
      </c>
      <c r="H659" s="110">
        <f>SUM(H656:H658)</f>
        <v>17895</v>
      </c>
      <c r="I659" s="103"/>
      <c r="J659" s="106">
        <f>SUM(J655:J658)</f>
        <v>1764241.8199999998</v>
      </c>
      <c r="K659" s="106">
        <f>SUM(K655:K658)</f>
        <v>1992229.1399999997</v>
      </c>
      <c r="L659" s="106">
        <f>SUM(L655:L658)</f>
        <v>831242.12999999989</v>
      </c>
      <c r="M659" s="106">
        <f>SUM(M655:M658)</f>
        <v>1124741.02</v>
      </c>
      <c r="N659" s="104">
        <v>3</v>
      </c>
      <c r="O659" s="104">
        <v>3</v>
      </c>
      <c r="P659" s="104">
        <f>N659-O659</f>
        <v>0</v>
      </c>
      <c r="Q659" s="107">
        <f t="shared" si="24"/>
        <v>-293498.89000000013</v>
      </c>
      <c r="R659" s="108">
        <f>L659/H659</f>
        <v>46.451082984073757</v>
      </c>
    </row>
    <row r="660" spans="1:18">
      <c r="A660" s="97">
        <v>1</v>
      </c>
      <c r="B660" s="98" t="s">
        <v>56</v>
      </c>
      <c r="C660" s="98" t="s">
        <v>442</v>
      </c>
      <c r="D660" s="98" t="s">
        <v>119</v>
      </c>
      <c r="E660" s="98" t="s">
        <v>443</v>
      </c>
      <c r="F660" s="98" t="s">
        <v>204</v>
      </c>
      <c r="G660" s="98" t="s">
        <v>444</v>
      </c>
      <c r="H660" s="99"/>
      <c r="I660" s="97"/>
      <c r="J660" s="100"/>
      <c r="K660" s="101"/>
      <c r="L660" s="102"/>
      <c r="M660" s="102"/>
      <c r="N660" s="98"/>
      <c r="O660" s="98"/>
      <c r="P660" s="98"/>
    </row>
    <row r="661" spans="1:18">
      <c r="A661" s="97">
        <v>2</v>
      </c>
      <c r="B661" s="98" t="s">
        <v>56</v>
      </c>
      <c r="C661" s="98" t="s">
        <v>442</v>
      </c>
      <c r="D661" s="98" t="s">
        <v>119</v>
      </c>
      <c r="E661" s="98" t="s">
        <v>443</v>
      </c>
      <c r="F661" s="98" t="s">
        <v>174</v>
      </c>
      <c r="G661" s="98" t="s">
        <v>1072</v>
      </c>
      <c r="H661" s="99">
        <v>6642</v>
      </c>
      <c r="I661" s="97">
        <v>5</v>
      </c>
      <c r="J661" s="100">
        <f>หนองคาย!F68</f>
        <v>789428.83</v>
      </c>
      <c r="K661" s="101">
        <f>หนองคาย!AI68</f>
        <v>856202.80999999994</v>
      </c>
      <c r="L661" s="102">
        <f>หนองคาย!AJ68</f>
        <v>307557.16000000003</v>
      </c>
      <c r="M661" s="102">
        <f>หนองคาย!AK68</f>
        <v>424848.7</v>
      </c>
      <c r="N661" s="98"/>
      <c r="O661" s="98"/>
      <c r="P661" s="98"/>
      <c r="Q661" s="90">
        <f t="shared" si="24"/>
        <v>-117291.53999999998</v>
      </c>
      <c r="R661" s="91">
        <f t="shared" si="25"/>
        <v>46.304902137910275</v>
      </c>
    </row>
    <row r="662" spans="1:18">
      <c r="A662" s="97">
        <v>3</v>
      </c>
      <c r="B662" s="98" t="s">
        <v>56</v>
      </c>
      <c r="C662" s="98" t="s">
        <v>442</v>
      </c>
      <c r="D662" s="98" t="s">
        <v>119</v>
      </c>
      <c r="E662" s="98" t="s">
        <v>443</v>
      </c>
      <c r="F662" s="98" t="s">
        <v>174</v>
      </c>
      <c r="G662" s="98" t="s">
        <v>1073</v>
      </c>
      <c r="H662" s="99">
        <v>3199</v>
      </c>
      <c r="I662" s="97">
        <v>3</v>
      </c>
      <c r="J662" s="100">
        <f>หนองคาย!F69</f>
        <v>482186.45</v>
      </c>
      <c r="K662" s="101">
        <f>หนองคาย!AI69</f>
        <v>567664.30000000005</v>
      </c>
      <c r="L662" s="102">
        <f>หนองคาย!AJ69</f>
        <v>160777.15</v>
      </c>
      <c r="M662" s="102">
        <f>หนองคาย!AK69</f>
        <v>176272.63</v>
      </c>
      <c r="N662" s="98"/>
      <c r="O662" s="98"/>
      <c r="P662" s="98"/>
      <c r="Q662" s="90">
        <f t="shared" si="24"/>
        <v>-15495.48000000001</v>
      </c>
      <c r="R662" s="91">
        <f t="shared" si="25"/>
        <v>50.258565176617694</v>
      </c>
    </row>
    <row r="663" spans="1:18">
      <c r="A663" s="97">
        <v>4</v>
      </c>
      <c r="B663" s="98" t="s">
        <v>56</v>
      </c>
      <c r="C663" s="98" t="s">
        <v>442</v>
      </c>
      <c r="D663" s="98" t="s">
        <v>119</v>
      </c>
      <c r="E663" s="98" t="s">
        <v>443</v>
      </c>
      <c r="F663" s="98" t="s">
        <v>174</v>
      </c>
      <c r="G663" s="98" t="s">
        <v>1074</v>
      </c>
      <c r="H663" s="99">
        <v>5644</v>
      </c>
      <c r="I663" s="97">
        <v>4</v>
      </c>
      <c r="J663" s="100">
        <f>หนองคาย!F70</f>
        <v>216464.21</v>
      </c>
      <c r="K663" s="101">
        <f>หนองคาย!AI70</f>
        <v>272714.31</v>
      </c>
      <c r="L663" s="102">
        <f>หนองคาย!AJ70</f>
        <v>342333.07</v>
      </c>
      <c r="M663" s="102">
        <f>หนองคาย!AK70</f>
        <v>469842.34</v>
      </c>
      <c r="N663" s="98"/>
      <c r="O663" s="98"/>
      <c r="P663" s="98"/>
      <c r="Q663" s="90">
        <f t="shared" si="24"/>
        <v>-127509.27000000002</v>
      </c>
      <c r="R663" s="91">
        <f t="shared" si="25"/>
        <v>60.654335577604535</v>
      </c>
    </row>
    <row r="664" spans="1:18">
      <c r="A664" s="97">
        <v>5</v>
      </c>
      <c r="B664" s="98" t="s">
        <v>56</v>
      </c>
      <c r="C664" s="98" t="s">
        <v>442</v>
      </c>
      <c r="D664" s="98" t="s">
        <v>119</v>
      </c>
      <c r="E664" s="98" t="s">
        <v>443</v>
      </c>
      <c r="F664" s="98" t="s">
        <v>174</v>
      </c>
      <c r="G664" s="98" t="s">
        <v>1075</v>
      </c>
      <c r="H664" s="99">
        <v>5464</v>
      </c>
      <c r="I664" s="97">
        <v>4</v>
      </c>
      <c r="J664" s="100">
        <f>หนองคาย!F71</f>
        <v>1503430.12</v>
      </c>
      <c r="K664" s="101">
        <f>หนองคาย!AI71</f>
        <v>1541614.03</v>
      </c>
      <c r="L664" s="102">
        <f>หนองคาย!AJ71</f>
        <v>243267.94</v>
      </c>
      <c r="M664" s="102">
        <f>หนองคาย!AK71</f>
        <v>315965.44</v>
      </c>
      <c r="N664" s="98"/>
      <c r="O664" s="98"/>
      <c r="P664" s="98"/>
      <c r="Q664" s="90">
        <f t="shared" si="24"/>
        <v>-72697.5</v>
      </c>
      <c r="R664" s="91">
        <f t="shared" si="25"/>
        <v>44.521950951683749</v>
      </c>
    </row>
    <row r="665" spans="1:18">
      <c r="A665" s="97">
        <v>6</v>
      </c>
      <c r="B665" s="98" t="s">
        <v>56</v>
      </c>
      <c r="C665" s="98" t="s">
        <v>442</v>
      </c>
      <c r="D665" s="98" t="s">
        <v>119</v>
      </c>
      <c r="E665" s="98" t="s">
        <v>443</v>
      </c>
      <c r="F665" s="98" t="s">
        <v>174</v>
      </c>
      <c r="G665" s="98" t="s">
        <v>1076</v>
      </c>
      <c r="H665" s="99">
        <v>10050</v>
      </c>
      <c r="I665" s="97">
        <v>5</v>
      </c>
      <c r="J665" s="100">
        <f>หนองคาย!F72</f>
        <v>1062118.8500000001</v>
      </c>
      <c r="K665" s="101">
        <f>หนองคาย!AI72</f>
        <v>1067148.1000000001</v>
      </c>
      <c r="L665" s="102">
        <f>หนองคาย!AJ72</f>
        <v>509890.54</v>
      </c>
      <c r="M665" s="102">
        <f>หนองคาย!AK72</f>
        <v>737801.99</v>
      </c>
      <c r="N665" s="98"/>
      <c r="O665" s="98"/>
      <c r="P665" s="98"/>
      <c r="Q665" s="90">
        <f t="shared" si="24"/>
        <v>-227911.45</v>
      </c>
      <c r="R665" s="91">
        <f t="shared" si="25"/>
        <v>50.735377114427855</v>
      </c>
    </row>
    <row r="666" spans="1:18">
      <c r="A666" s="97">
        <v>7</v>
      </c>
      <c r="B666" s="98" t="s">
        <v>56</v>
      </c>
      <c r="C666" s="98" t="s">
        <v>442</v>
      </c>
      <c r="D666" s="98" t="s">
        <v>119</v>
      </c>
      <c r="E666" s="98" t="s">
        <v>443</v>
      </c>
      <c r="F666" s="98" t="s">
        <v>174</v>
      </c>
      <c r="G666" s="98" t="s">
        <v>1077</v>
      </c>
      <c r="H666" s="99">
        <v>2842</v>
      </c>
      <c r="I666" s="97">
        <v>2</v>
      </c>
      <c r="J666" s="100">
        <f>หนองคาย!F73</f>
        <v>760362.07</v>
      </c>
      <c r="K666" s="101">
        <f>หนองคาย!AI73</f>
        <v>799890.84</v>
      </c>
      <c r="L666" s="102">
        <f>หนองคาย!AJ73</f>
        <v>196801.52</v>
      </c>
      <c r="M666" s="102">
        <f>หนองคาย!AK73</f>
        <v>217261.22</v>
      </c>
      <c r="N666" s="98"/>
      <c r="O666" s="98"/>
      <c r="P666" s="98"/>
      <c r="Q666" s="90">
        <f t="shared" si="24"/>
        <v>-20459.700000000012</v>
      </c>
      <c r="R666" s="91">
        <f t="shared" si="25"/>
        <v>69.247543983110475</v>
      </c>
    </row>
    <row r="667" spans="1:18">
      <c r="A667" s="97">
        <v>8</v>
      </c>
      <c r="B667" s="98" t="s">
        <v>56</v>
      </c>
      <c r="C667" s="98" t="s">
        <v>442</v>
      </c>
      <c r="D667" s="98" t="s">
        <v>119</v>
      </c>
      <c r="E667" s="98" t="s">
        <v>443</v>
      </c>
      <c r="F667" s="98" t="s">
        <v>174</v>
      </c>
      <c r="G667" s="98" t="s">
        <v>1078</v>
      </c>
      <c r="H667" s="99">
        <v>3136</v>
      </c>
      <c r="I667" s="97">
        <v>3</v>
      </c>
      <c r="J667" s="100">
        <f>หนองคาย!F74</f>
        <v>40986.28</v>
      </c>
      <c r="K667" s="101">
        <f>หนองคาย!AI74</f>
        <v>41932.929999999993</v>
      </c>
      <c r="L667" s="102">
        <f>หนองคาย!AJ74</f>
        <v>133208.66999999998</v>
      </c>
      <c r="M667" s="102">
        <f>หนองคาย!AK74</f>
        <v>219587.63999999998</v>
      </c>
      <c r="N667" s="98"/>
      <c r="O667" s="98"/>
      <c r="P667" s="98"/>
      <c r="Q667" s="90">
        <f t="shared" si="24"/>
        <v>-86378.97</v>
      </c>
      <c r="R667" s="91">
        <f t="shared" si="25"/>
        <v>42.477254464285707</v>
      </c>
    </row>
    <row r="668" spans="1:18" s="109" customFormat="1">
      <c r="A668" s="103">
        <v>7</v>
      </c>
      <c r="B668" s="104" t="s">
        <v>56</v>
      </c>
      <c r="C668" s="104"/>
      <c r="D668" s="104"/>
      <c r="E668" s="104" t="s">
        <v>71</v>
      </c>
      <c r="F668" s="104"/>
      <c r="G668" s="104" t="s">
        <v>445</v>
      </c>
      <c r="H668" s="110">
        <f>SUM(H661:H667)</f>
        <v>36977</v>
      </c>
      <c r="I668" s="103"/>
      <c r="J668" s="106">
        <f>SUM(J660:J667)</f>
        <v>4854976.8100000005</v>
      </c>
      <c r="K668" s="106">
        <f>SUM(K660:K667)</f>
        <v>5147167.32</v>
      </c>
      <c r="L668" s="106">
        <f>SUM(L660:L667)</f>
        <v>1893836.05</v>
      </c>
      <c r="M668" s="106">
        <f>SUM(M660:M667)</f>
        <v>2561579.9600000004</v>
      </c>
      <c r="N668" s="104">
        <v>7</v>
      </c>
      <c r="O668" s="104">
        <v>7</v>
      </c>
      <c r="P668" s="104">
        <f>N668-O668</f>
        <v>0</v>
      </c>
      <c r="Q668" s="107">
        <f t="shared" si="24"/>
        <v>-667743.91000000038</v>
      </c>
      <c r="R668" s="108">
        <f>L668/H668</f>
        <v>51.216595451226439</v>
      </c>
    </row>
    <row r="669" spans="1:18">
      <c r="A669" s="97">
        <v>1</v>
      </c>
      <c r="B669" s="98" t="s">
        <v>56</v>
      </c>
      <c r="C669" s="98" t="s">
        <v>446</v>
      </c>
      <c r="D669" s="98" t="s">
        <v>124</v>
      </c>
      <c r="E669" s="98" t="s">
        <v>447</v>
      </c>
      <c r="F669" s="98" t="s">
        <v>204</v>
      </c>
      <c r="G669" s="98" t="s">
        <v>448</v>
      </c>
      <c r="H669" s="99"/>
      <c r="I669" s="97"/>
      <c r="J669" s="100"/>
      <c r="K669" s="101"/>
      <c r="L669" s="102"/>
      <c r="M669" s="102"/>
      <c r="N669" s="98"/>
      <c r="O669" s="98"/>
      <c r="P669" s="98"/>
    </row>
    <row r="670" spans="1:18">
      <c r="A670" s="97">
        <v>2</v>
      </c>
      <c r="B670" s="98" t="s">
        <v>56</v>
      </c>
      <c r="C670" s="98" t="s">
        <v>446</v>
      </c>
      <c r="D670" s="98" t="s">
        <v>124</v>
      </c>
      <c r="E670" s="98" t="s">
        <v>447</v>
      </c>
      <c r="F670" s="98" t="s">
        <v>174</v>
      </c>
      <c r="G670" s="98" t="s">
        <v>1079</v>
      </c>
      <c r="H670" s="99">
        <v>5261</v>
      </c>
      <c r="I670" s="97">
        <v>4</v>
      </c>
      <c r="J670" s="100">
        <f>หนองคาย!F75</f>
        <v>586028.44999999995</v>
      </c>
      <c r="K670" s="101">
        <f>หนองคาย!AI75</f>
        <v>639297.28999999992</v>
      </c>
      <c r="L670" s="102">
        <f>หนองคาย!AJ75</f>
        <v>549575.55000000005</v>
      </c>
      <c r="M670" s="102">
        <f>หนองคาย!AK75</f>
        <v>326693.92000000004</v>
      </c>
      <c r="N670" s="98"/>
      <c r="O670" s="98"/>
      <c r="P670" s="98"/>
      <c r="Q670" s="90">
        <f t="shared" si="24"/>
        <v>222881.63</v>
      </c>
      <c r="R670" s="91">
        <f t="shared" si="25"/>
        <v>104.46218399543814</v>
      </c>
    </row>
    <row r="671" spans="1:18">
      <c r="A671" s="97">
        <v>3</v>
      </c>
      <c r="B671" s="98" t="s">
        <v>56</v>
      </c>
      <c r="C671" s="98" t="s">
        <v>446</v>
      </c>
      <c r="D671" s="98" t="s">
        <v>124</v>
      </c>
      <c r="E671" s="98" t="s">
        <v>447</v>
      </c>
      <c r="F671" s="98" t="s">
        <v>174</v>
      </c>
      <c r="G671" s="98" t="s">
        <v>1080</v>
      </c>
      <c r="H671" s="99">
        <v>6578</v>
      </c>
      <c r="I671" s="97">
        <v>5</v>
      </c>
      <c r="J671" s="100">
        <f>หนองคาย!F76</f>
        <v>870117.26</v>
      </c>
      <c r="K671" s="101">
        <f>หนองคาย!AI76</f>
        <v>964906.73</v>
      </c>
      <c r="L671" s="102">
        <f>หนองคาย!AJ76</f>
        <v>515604.54</v>
      </c>
      <c r="M671" s="102">
        <f>หนองคาย!AK76</f>
        <v>517638.57</v>
      </c>
      <c r="N671" s="98"/>
      <c r="O671" s="98"/>
      <c r="P671" s="98"/>
      <c r="Q671" s="90">
        <f t="shared" si="24"/>
        <v>-2034.0300000000279</v>
      </c>
      <c r="R671" s="91">
        <f t="shared" si="25"/>
        <v>78.383177257525077</v>
      </c>
    </row>
    <row r="672" spans="1:18">
      <c r="A672" s="97">
        <v>4</v>
      </c>
      <c r="B672" s="98" t="s">
        <v>56</v>
      </c>
      <c r="C672" s="98" t="s">
        <v>446</v>
      </c>
      <c r="D672" s="98" t="s">
        <v>124</v>
      </c>
      <c r="E672" s="98" t="s">
        <v>447</v>
      </c>
      <c r="F672" s="98" t="s">
        <v>174</v>
      </c>
      <c r="G672" s="98" t="s">
        <v>1081</v>
      </c>
      <c r="H672" s="99">
        <v>2647</v>
      </c>
      <c r="I672" s="97">
        <v>2</v>
      </c>
      <c r="J672" s="100">
        <f>หนองคาย!F77</f>
        <v>347453.56</v>
      </c>
      <c r="K672" s="101">
        <f>หนองคาย!AI77</f>
        <v>536250.86</v>
      </c>
      <c r="L672" s="102">
        <f>หนองคาย!AJ77</f>
        <v>275468.65000000002</v>
      </c>
      <c r="M672" s="102">
        <f>หนองคาย!AK77</f>
        <v>152358.66999999998</v>
      </c>
      <c r="N672" s="98"/>
      <c r="O672" s="98"/>
      <c r="P672" s="98"/>
      <c r="Q672" s="90">
        <f t="shared" si="24"/>
        <v>123109.98000000004</v>
      </c>
      <c r="R672" s="91">
        <f t="shared" si="25"/>
        <v>104.06824707215716</v>
      </c>
    </row>
    <row r="673" spans="1:18">
      <c r="A673" s="97">
        <v>5</v>
      </c>
      <c r="B673" s="98" t="s">
        <v>56</v>
      </c>
      <c r="C673" s="98" t="s">
        <v>446</v>
      </c>
      <c r="D673" s="98" t="s">
        <v>124</v>
      </c>
      <c r="E673" s="98" t="s">
        <v>447</v>
      </c>
      <c r="F673" s="98" t="s">
        <v>174</v>
      </c>
      <c r="G673" s="98" t="s">
        <v>1082</v>
      </c>
      <c r="H673" s="99">
        <v>5060</v>
      </c>
      <c r="I673" s="97">
        <v>4</v>
      </c>
      <c r="J673" s="100">
        <f>หนองคาย!F78</f>
        <v>411783.19</v>
      </c>
      <c r="K673" s="101">
        <f>หนองคาย!AI78</f>
        <v>619422.27</v>
      </c>
      <c r="L673" s="102">
        <f>หนองคาย!AJ78</f>
        <v>352671.33999999997</v>
      </c>
      <c r="M673" s="102">
        <f>หนองคาย!AK78</f>
        <v>289812.18000000005</v>
      </c>
      <c r="N673" s="98"/>
      <c r="O673" s="98"/>
      <c r="P673" s="98"/>
      <c r="Q673" s="90">
        <f t="shared" si="24"/>
        <v>62859.159999999916</v>
      </c>
      <c r="R673" s="91">
        <f t="shared" si="25"/>
        <v>69.6978932806324</v>
      </c>
    </row>
    <row r="674" spans="1:18">
      <c r="A674" s="97">
        <v>6</v>
      </c>
      <c r="B674" s="98" t="s">
        <v>56</v>
      </c>
      <c r="C674" s="98" t="s">
        <v>446</v>
      </c>
      <c r="D674" s="98" t="s">
        <v>124</v>
      </c>
      <c r="E674" s="98" t="s">
        <v>447</v>
      </c>
      <c r="F674" s="98" t="s">
        <v>174</v>
      </c>
      <c r="G674" s="98" t="s">
        <v>1083</v>
      </c>
      <c r="H674" s="99">
        <v>4419</v>
      </c>
      <c r="I674" s="97">
        <v>3</v>
      </c>
      <c r="J674" s="100">
        <f>หนองคาย!F79</f>
        <v>744484.37</v>
      </c>
      <c r="K674" s="101">
        <f>หนองคาย!AI79</f>
        <v>791044.48</v>
      </c>
      <c r="L674" s="102">
        <f>หนองคาย!AJ79</f>
        <v>283375</v>
      </c>
      <c r="M674" s="102">
        <f>หนองคาย!AK79</f>
        <v>323703.94999999995</v>
      </c>
      <c r="N674" s="98"/>
      <c r="O674" s="98"/>
      <c r="P674" s="98"/>
      <c r="Q674" s="90">
        <f t="shared" si="24"/>
        <v>-40328.949999999953</v>
      </c>
      <c r="R674" s="91">
        <f t="shared" si="25"/>
        <v>64.126499207965608</v>
      </c>
    </row>
    <row r="675" spans="1:18">
      <c r="A675" s="97">
        <v>7</v>
      </c>
      <c r="B675" s="98" t="s">
        <v>56</v>
      </c>
      <c r="C675" s="98" t="s">
        <v>446</v>
      </c>
      <c r="D675" s="98" t="s">
        <v>124</v>
      </c>
      <c r="E675" s="98" t="s">
        <v>447</v>
      </c>
      <c r="F675" s="98" t="s">
        <v>174</v>
      </c>
      <c r="G675" s="98" t="s">
        <v>1084</v>
      </c>
      <c r="H675" s="99">
        <v>4269</v>
      </c>
      <c r="I675" s="97">
        <v>3</v>
      </c>
      <c r="J675" s="100">
        <f>หนองคาย!F80</f>
        <v>1257632.9099999999</v>
      </c>
      <c r="K675" s="101">
        <f>หนองคาย!AI80</f>
        <v>1294585.46</v>
      </c>
      <c r="L675" s="102">
        <f>หนองคาย!AJ80</f>
        <v>194021.33000000002</v>
      </c>
      <c r="M675" s="102">
        <f>หนองคาย!AK80</f>
        <v>198075.4</v>
      </c>
      <c r="N675" s="98"/>
      <c r="O675" s="98"/>
      <c r="P675" s="98"/>
      <c r="Q675" s="90">
        <f t="shared" si="24"/>
        <v>-4054.0699999999779</v>
      </c>
      <c r="R675" s="91">
        <f t="shared" si="25"/>
        <v>45.448894354649802</v>
      </c>
    </row>
    <row r="676" spans="1:18" s="109" customFormat="1">
      <c r="A676" s="103">
        <v>8</v>
      </c>
      <c r="B676" s="104" t="s">
        <v>56</v>
      </c>
      <c r="C676" s="104"/>
      <c r="D676" s="104"/>
      <c r="E676" s="104" t="s">
        <v>71</v>
      </c>
      <c r="F676" s="104"/>
      <c r="G676" s="104" t="s">
        <v>449</v>
      </c>
      <c r="H676" s="110">
        <f>SUM(H670:H675)</f>
        <v>28234</v>
      </c>
      <c r="I676" s="103"/>
      <c r="J676" s="106">
        <f>SUM(J669:J675)</f>
        <v>4217499.74</v>
      </c>
      <c r="K676" s="106">
        <f>SUM(K669:K675)</f>
        <v>4845507.09</v>
      </c>
      <c r="L676" s="106">
        <f>SUM(L669:L675)</f>
        <v>2170716.41</v>
      </c>
      <c r="M676" s="106">
        <f>SUM(M669:M675)</f>
        <v>1808282.6899999997</v>
      </c>
      <c r="N676" s="104">
        <v>6</v>
      </c>
      <c r="O676" s="104">
        <v>6</v>
      </c>
      <c r="P676" s="104">
        <f>N676-O676</f>
        <v>0</v>
      </c>
      <c r="Q676" s="107">
        <f t="shared" si="24"/>
        <v>362433.72000000044</v>
      </c>
      <c r="R676" s="108">
        <f>L676/H676</f>
        <v>76.883063327902534</v>
      </c>
    </row>
    <row r="677" spans="1:18">
      <c r="A677" s="97">
        <v>1</v>
      </c>
      <c r="B677" s="98" t="s">
        <v>56</v>
      </c>
      <c r="C677" s="98" t="s">
        <v>450</v>
      </c>
      <c r="D677" s="98" t="s">
        <v>112</v>
      </c>
      <c r="E677" s="98" t="s">
        <v>451</v>
      </c>
      <c r="F677" s="98" t="s">
        <v>204</v>
      </c>
      <c r="G677" s="98" t="s">
        <v>452</v>
      </c>
      <c r="H677" s="99"/>
      <c r="I677" s="97"/>
      <c r="J677" s="100"/>
      <c r="K677" s="101"/>
      <c r="L677" s="102"/>
      <c r="M677" s="102"/>
      <c r="N677" s="98"/>
      <c r="O677" s="98"/>
      <c r="P677" s="98"/>
    </row>
    <row r="678" spans="1:18">
      <c r="A678" s="97">
        <v>2</v>
      </c>
      <c r="B678" s="98" t="s">
        <v>56</v>
      </c>
      <c r="C678" s="98" t="s">
        <v>450</v>
      </c>
      <c r="D678" s="98" t="s">
        <v>112</v>
      </c>
      <c r="E678" s="98" t="s">
        <v>451</v>
      </c>
      <c r="F678" s="98" t="s">
        <v>174</v>
      </c>
      <c r="G678" s="98" t="s">
        <v>1085</v>
      </c>
      <c r="H678" s="99">
        <v>1113</v>
      </c>
      <c r="I678" s="97">
        <v>1</v>
      </c>
      <c r="J678" s="100">
        <f>หนองคาย!F81</f>
        <v>210169.11</v>
      </c>
      <c r="K678" s="101">
        <f>หนองคาย!AI81</f>
        <v>219051.62</v>
      </c>
      <c r="L678" s="102">
        <f>หนองคาย!AJ81</f>
        <v>205748.07</v>
      </c>
      <c r="M678" s="102">
        <f>หนองคาย!AK81</f>
        <v>145804.88</v>
      </c>
      <c r="N678" s="98"/>
      <c r="O678" s="98"/>
      <c r="P678" s="98"/>
      <c r="Q678" s="90">
        <f t="shared" si="24"/>
        <v>59943.19</v>
      </c>
      <c r="R678" s="91">
        <f t="shared" si="25"/>
        <v>184.85900269541779</v>
      </c>
    </row>
    <row r="679" spans="1:18">
      <c r="A679" s="97">
        <v>3</v>
      </c>
      <c r="B679" s="98" t="s">
        <v>56</v>
      </c>
      <c r="C679" s="98" t="s">
        <v>450</v>
      </c>
      <c r="D679" s="98" t="s">
        <v>112</v>
      </c>
      <c r="E679" s="98" t="s">
        <v>451</v>
      </c>
      <c r="F679" s="98" t="s">
        <v>174</v>
      </c>
      <c r="G679" s="98" t="s">
        <v>1086</v>
      </c>
      <c r="H679" s="99">
        <v>1149</v>
      </c>
      <c r="I679" s="97">
        <v>1</v>
      </c>
      <c r="J679" s="100">
        <f>หนองคาย!F82</f>
        <v>674990.25</v>
      </c>
      <c r="K679" s="101">
        <f>หนองคาย!AI82</f>
        <v>688024.78</v>
      </c>
      <c r="L679" s="102">
        <f>หนองคาย!AJ82</f>
        <v>134350.77000000002</v>
      </c>
      <c r="M679" s="102">
        <f>หนองคาย!AK82</f>
        <v>211089.77</v>
      </c>
      <c r="N679" s="98"/>
      <c r="O679" s="98"/>
      <c r="P679" s="98"/>
      <c r="Q679" s="90">
        <f t="shared" si="24"/>
        <v>-76738.999999999971</v>
      </c>
      <c r="R679" s="91">
        <f t="shared" si="25"/>
        <v>116.92843342036555</v>
      </c>
    </row>
    <row r="680" spans="1:18">
      <c r="A680" s="97">
        <v>4</v>
      </c>
      <c r="B680" s="98" t="s">
        <v>56</v>
      </c>
      <c r="C680" s="98" t="s">
        <v>450</v>
      </c>
      <c r="D680" s="98" t="s">
        <v>112</v>
      </c>
      <c r="E680" s="98" t="s">
        <v>451</v>
      </c>
      <c r="F680" s="98" t="s">
        <v>174</v>
      </c>
      <c r="G680" s="98" t="s">
        <v>1087</v>
      </c>
      <c r="H680" s="99">
        <v>2337</v>
      </c>
      <c r="I680" s="97">
        <v>2</v>
      </c>
      <c r="J680" s="100">
        <f>หนองคาย!F83</f>
        <v>302702.2</v>
      </c>
      <c r="K680" s="101">
        <f>หนองคาย!AI83</f>
        <v>329099.8</v>
      </c>
      <c r="L680" s="102">
        <f>หนองคาย!AJ83</f>
        <v>260600.26</v>
      </c>
      <c r="M680" s="102">
        <f>หนองคาย!AK83</f>
        <v>224898.7</v>
      </c>
      <c r="N680" s="98"/>
      <c r="O680" s="98"/>
      <c r="P680" s="98"/>
      <c r="Q680" s="90">
        <f t="shared" si="24"/>
        <v>35701.56</v>
      </c>
      <c r="R680" s="91">
        <f t="shared" si="25"/>
        <v>111.51059477963202</v>
      </c>
    </row>
    <row r="681" spans="1:18">
      <c r="A681" s="97">
        <v>5</v>
      </c>
      <c r="B681" s="98" t="s">
        <v>56</v>
      </c>
      <c r="C681" s="98" t="s">
        <v>450</v>
      </c>
      <c r="D681" s="98" t="s">
        <v>112</v>
      </c>
      <c r="E681" s="98" t="s">
        <v>451</v>
      </c>
      <c r="F681" s="98" t="s">
        <v>174</v>
      </c>
      <c r="G681" s="98" t="s">
        <v>1088</v>
      </c>
      <c r="H681" s="99">
        <v>2469</v>
      </c>
      <c r="I681" s="97">
        <v>2</v>
      </c>
      <c r="J681" s="100">
        <f>หนองคาย!F84</f>
        <v>125926.43</v>
      </c>
      <c r="K681" s="101">
        <f>หนองคาย!AI84</f>
        <v>128860.82999999999</v>
      </c>
      <c r="L681" s="102">
        <f>หนองคาย!AJ84</f>
        <v>284522.33</v>
      </c>
      <c r="M681" s="102">
        <f>หนองคาย!AK84</f>
        <v>257382.66</v>
      </c>
      <c r="N681" s="98"/>
      <c r="O681" s="98"/>
      <c r="P681" s="98"/>
      <c r="Q681" s="90">
        <f t="shared" si="24"/>
        <v>27139.670000000013</v>
      </c>
      <c r="R681" s="91">
        <f t="shared" si="25"/>
        <v>115.23788173349534</v>
      </c>
    </row>
    <row r="682" spans="1:18">
      <c r="A682" s="97">
        <v>6</v>
      </c>
      <c r="B682" s="98" t="s">
        <v>56</v>
      </c>
      <c r="C682" s="98" t="s">
        <v>450</v>
      </c>
      <c r="D682" s="98" t="s">
        <v>112</v>
      </c>
      <c r="E682" s="98" t="s">
        <v>451</v>
      </c>
      <c r="F682" s="98" t="s">
        <v>174</v>
      </c>
      <c r="G682" s="98" t="s">
        <v>1089</v>
      </c>
      <c r="H682" s="99">
        <v>3510</v>
      </c>
      <c r="I682" s="97">
        <v>3</v>
      </c>
      <c r="J682" s="100">
        <f>หนองคาย!F85</f>
        <v>185265.95</v>
      </c>
      <c r="K682" s="101">
        <f>หนองคาย!AI85</f>
        <v>217132.21000000002</v>
      </c>
      <c r="L682" s="102">
        <f>หนองคาย!AJ85</f>
        <v>150441.75</v>
      </c>
      <c r="M682" s="102">
        <f>หนองคาย!AK85</f>
        <v>271829.39999999997</v>
      </c>
      <c r="N682" s="98"/>
      <c r="O682" s="98"/>
      <c r="P682" s="98"/>
      <c r="Q682" s="90">
        <f t="shared" si="24"/>
        <v>-121387.64999999997</v>
      </c>
      <c r="R682" s="91">
        <f t="shared" si="25"/>
        <v>42.860897435897435</v>
      </c>
    </row>
    <row r="683" spans="1:18" s="109" customFormat="1">
      <c r="A683" s="103">
        <v>9</v>
      </c>
      <c r="B683" s="104" t="s">
        <v>56</v>
      </c>
      <c r="C683" s="104"/>
      <c r="D683" s="104"/>
      <c r="E683" s="104" t="s">
        <v>71</v>
      </c>
      <c r="F683" s="104"/>
      <c r="G683" s="104" t="s">
        <v>453</v>
      </c>
      <c r="H683" s="110">
        <f>SUM(H678:H682)</f>
        <v>10578</v>
      </c>
      <c r="I683" s="103"/>
      <c r="J683" s="106">
        <f>SUM(J677:J682)</f>
        <v>1499053.94</v>
      </c>
      <c r="K683" s="106">
        <f>SUM(K677:K682)</f>
        <v>1582169.24</v>
      </c>
      <c r="L683" s="106">
        <f>SUM(L677:L682)</f>
        <v>1035663.1800000002</v>
      </c>
      <c r="M683" s="106">
        <f>SUM(M677:M682)</f>
        <v>1111005.4100000001</v>
      </c>
      <c r="N683" s="104">
        <v>5</v>
      </c>
      <c r="O683" s="104">
        <v>5</v>
      </c>
      <c r="P683" s="104"/>
      <c r="Q683" s="107">
        <f t="shared" si="24"/>
        <v>-75342.229999999981</v>
      </c>
      <c r="R683" s="108">
        <f t="shared" si="25"/>
        <v>97.907277368122536</v>
      </c>
    </row>
    <row r="684" spans="1:18" s="109" customFormat="1">
      <c r="A684" s="172"/>
      <c r="B684" s="173" t="s">
        <v>56</v>
      </c>
      <c r="C684" s="173" t="s">
        <v>56</v>
      </c>
      <c r="D684" s="173" t="s">
        <v>56</v>
      </c>
      <c r="E684" s="173" t="s">
        <v>56</v>
      </c>
      <c r="F684" s="173"/>
      <c r="G684" s="173" t="s">
        <v>454</v>
      </c>
      <c r="H684" s="174">
        <f>H610+H622+H639+H647+H654+H659+H668+H676+H683</f>
        <v>305792</v>
      </c>
      <c r="I684" s="172"/>
      <c r="J684" s="175">
        <f t="shared" ref="J684:O684" si="26">J610+J622+J639+J647+J654+J659+J668+J676+J683</f>
        <v>44335091.539999999</v>
      </c>
      <c r="K684" s="176">
        <f t="shared" si="26"/>
        <v>51354036.329999991</v>
      </c>
      <c r="L684" s="175">
        <f t="shared" si="26"/>
        <v>21824512.600000001</v>
      </c>
      <c r="M684" s="175">
        <f t="shared" si="26"/>
        <v>23487331.43</v>
      </c>
      <c r="N684" s="173">
        <f t="shared" si="26"/>
        <v>74</v>
      </c>
      <c r="O684" s="173">
        <f t="shared" si="26"/>
        <v>74</v>
      </c>
      <c r="P684" s="173">
        <f>N684-O684</f>
        <v>0</v>
      </c>
      <c r="Q684" s="107">
        <f t="shared" si="24"/>
        <v>-1662818.8299999982</v>
      </c>
      <c r="R684" s="108">
        <f t="shared" si="25"/>
        <v>71.370449848262879</v>
      </c>
    </row>
    <row r="685" spans="1:18" ht="25.2" thickBot="1">
      <c r="A685" s="177"/>
      <c r="B685" s="178"/>
      <c r="C685" s="178"/>
      <c r="D685" s="178"/>
      <c r="E685" s="396" t="s">
        <v>455</v>
      </c>
      <c r="F685" s="397"/>
      <c r="G685" s="398"/>
      <c r="H685" s="179"/>
      <c r="I685" s="177"/>
      <c r="J685" s="180">
        <f>J684/O684</f>
        <v>599122.8586486486</v>
      </c>
      <c r="K685" s="181">
        <f>K684/O684</f>
        <v>693973.46391891874</v>
      </c>
      <c r="L685" s="180">
        <f>L684/O684</f>
        <v>294925.84594594594</v>
      </c>
      <c r="M685" s="180">
        <f>M684/O684</f>
        <v>317396.37067567569</v>
      </c>
      <c r="N685" s="182"/>
      <c r="O685" s="182"/>
      <c r="P685" s="182"/>
      <c r="Q685" s="90">
        <f t="shared" si="24"/>
        <v>-22470.524729729746</v>
      </c>
    </row>
    <row r="686" spans="1:18" ht="25.2" thickTop="1">
      <c r="A686" s="128">
        <v>1</v>
      </c>
      <c r="B686" s="129" t="s">
        <v>55</v>
      </c>
      <c r="C686" s="129" t="s">
        <v>456</v>
      </c>
      <c r="D686" s="129" t="s">
        <v>457</v>
      </c>
      <c r="E686" s="129" t="s">
        <v>458</v>
      </c>
      <c r="F686" s="129" t="s">
        <v>298</v>
      </c>
      <c r="G686" s="129" t="s">
        <v>459</v>
      </c>
      <c r="H686" s="130"/>
      <c r="I686" s="128"/>
      <c r="J686" s="131"/>
      <c r="K686" s="132"/>
      <c r="L686" s="133"/>
      <c r="M686" s="133"/>
      <c r="N686" s="129"/>
      <c r="O686" s="129"/>
      <c r="P686" s="129"/>
    </row>
    <row r="687" spans="1:18">
      <c r="A687" s="97">
        <v>2</v>
      </c>
      <c r="B687" s="98" t="s">
        <v>55</v>
      </c>
      <c r="C687" s="98" t="s">
        <v>456</v>
      </c>
      <c r="D687" s="98" t="s">
        <v>457</v>
      </c>
      <c r="E687" s="98" t="s">
        <v>458</v>
      </c>
      <c r="F687" s="98" t="s">
        <v>174</v>
      </c>
      <c r="G687" s="98" t="s">
        <v>1090</v>
      </c>
      <c r="H687" s="99">
        <v>5138</v>
      </c>
      <c r="I687" s="97">
        <v>4</v>
      </c>
      <c r="J687" s="100">
        <f>สกลนคร!F22</f>
        <v>569649.14</v>
      </c>
      <c r="K687" s="101">
        <f>สกลนคร!AF22</f>
        <v>1074954.8999999999</v>
      </c>
      <c r="L687" s="102">
        <f>สกลนคร!AG22</f>
        <v>332698.89</v>
      </c>
      <c r="M687" s="102">
        <f>สกลนคร!AH22</f>
        <v>334105.71000000002</v>
      </c>
      <c r="N687" s="98"/>
      <c r="O687" s="98"/>
      <c r="P687" s="98"/>
      <c r="Q687" s="90">
        <f t="shared" si="24"/>
        <v>-1406.820000000007</v>
      </c>
      <c r="R687" s="91">
        <f t="shared" si="25"/>
        <v>64.752606072401719</v>
      </c>
    </row>
    <row r="688" spans="1:18">
      <c r="A688" s="97">
        <v>3</v>
      </c>
      <c r="B688" s="98" t="s">
        <v>55</v>
      </c>
      <c r="C688" s="98" t="s">
        <v>456</v>
      </c>
      <c r="D688" s="98" t="s">
        <v>457</v>
      </c>
      <c r="E688" s="98" t="s">
        <v>458</v>
      </c>
      <c r="F688" s="98" t="s">
        <v>174</v>
      </c>
      <c r="G688" s="98" t="s">
        <v>1091</v>
      </c>
      <c r="H688" s="99">
        <v>3999</v>
      </c>
      <c r="I688" s="97">
        <v>3</v>
      </c>
      <c r="J688" s="100">
        <f>สกลนคร!F23</f>
        <v>318207.74</v>
      </c>
      <c r="K688" s="101">
        <f>สกลนคร!AF23</f>
        <v>523738.82999999996</v>
      </c>
      <c r="L688" s="102">
        <f>สกลนคร!AG23</f>
        <v>248592.8</v>
      </c>
      <c r="M688" s="102">
        <f>สกลนคร!AH23</f>
        <v>237574.45</v>
      </c>
      <c r="N688" s="98"/>
      <c r="O688" s="98"/>
      <c r="P688" s="98"/>
      <c r="Q688" s="90">
        <f t="shared" si="24"/>
        <v>11018.349999999977</v>
      </c>
      <c r="R688" s="91">
        <f t="shared" si="25"/>
        <v>62.163740935233804</v>
      </c>
    </row>
    <row r="689" spans="1:18">
      <c r="A689" s="97">
        <v>4</v>
      </c>
      <c r="B689" s="98" t="s">
        <v>55</v>
      </c>
      <c r="C689" s="98" t="s">
        <v>456</v>
      </c>
      <c r="D689" s="98" t="s">
        <v>457</v>
      </c>
      <c r="E689" s="98" t="s">
        <v>458</v>
      </c>
      <c r="F689" s="98" t="s">
        <v>174</v>
      </c>
      <c r="G689" s="98" t="s">
        <v>1092</v>
      </c>
      <c r="H689" s="99">
        <v>9129</v>
      </c>
      <c r="I689" s="97">
        <v>5</v>
      </c>
      <c r="J689" s="100">
        <f>สกลนคร!F24</f>
        <v>1083268.2</v>
      </c>
      <c r="K689" s="101">
        <f>สกลนคร!AF24</f>
        <v>1665772.9500000002</v>
      </c>
      <c r="L689" s="102">
        <f>สกลนคร!AG24</f>
        <v>510107.41</v>
      </c>
      <c r="M689" s="102">
        <f>สกลนคร!AH24</f>
        <v>287695.10000000003</v>
      </c>
      <c r="N689" s="98"/>
      <c r="O689" s="98"/>
      <c r="P689" s="98"/>
      <c r="Q689" s="90">
        <f t="shared" si="24"/>
        <v>222412.30999999994</v>
      </c>
      <c r="R689" s="91">
        <f t="shared" si="25"/>
        <v>55.877687589002079</v>
      </c>
    </row>
    <row r="690" spans="1:18">
      <c r="A690" s="97">
        <v>5</v>
      </c>
      <c r="B690" s="98" t="s">
        <v>55</v>
      </c>
      <c r="C690" s="98" t="s">
        <v>456</v>
      </c>
      <c r="D690" s="98" t="s">
        <v>457</v>
      </c>
      <c r="E690" s="98" t="s">
        <v>458</v>
      </c>
      <c r="F690" s="98" t="s">
        <v>174</v>
      </c>
      <c r="G690" s="98" t="s">
        <v>1093</v>
      </c>
      <c r="H690" s="99">
        <v>4195</v>
      </c>
      <c r="I690" s="97">
        <v>3</v>
      </c>
      <c r="J690" s="100">
        <f>สกลนคร!F25</f>
        <v>413228.28</v>
      </c>
      <c r="K690" s="101">
        <f>สกลนคร!AF25</f>
        <v>553511.67000000004</v>
      </c>
      <c r="L690" s="102">
        <f>สกลนคร!AG25</f>
        <v>147129.74</v>
      </c>
      <c r="M690" s="102">
        <f>สกลนคร!AH25</f>
        <v>176994.71000000002</v>
      </c>
      <c r="N690" s="98"/>
      <c r="O690" s="98"/>
      <c r="P690" s="98"/>
      <c r="Q690" s="90">
        <f t="shared" si="24"/>
        <v>-29864.97000000003</v>
      </c>
      <c r="R690" s="91">
        <f t="shared" si="25"/>
        <v>35.072643623361145</v>
      </c>
    </row>
    <row r="691" spans="1:18">
      <c r="A691" s="97">
        <v>6</v>
      </c>
      <c r="B691" s="98" t="s">
        <v>55</v>
      </c>
      <c r="C691" s="98" t="s">
        <v>456</v>
      </c>
      <c r="D691" s="98" t="s">
        <v>457</v>
      </c>
      <c r="E691" s="98" t="s">
        <v>458</v>
      </c>
      <c r="F691" s="98" t="s">
        <v>174</v>
      </c>
      <c r="G691" s="98" t="s">
        <v>1094</v>
      </c>
      <c r="H691" s="99">
        <v>2134</v>
      </c>
      <c r="I691" s="97">
        <v>2</v>
      </c>
      <c r="J691" s="100">
        <f>สกลนคร!F26</f>
        <v>276821.78000000003</v>
      </c>
      <c r="K691" s="101">
        <f>สกลนคร!AF26</f>
        <v>361825.7</v>
      </c>
      <c r="L691" s="102">
        <f>สกลนคร!AG26</f>
        <v>164847.58000000002</v>
      </c>
      <c r="M691" s="102">
        <f>สกลนคร!AH26</f>
        <v>191685.91999999998</v>
      </c>
      <c r="N691" s="98"/>
      <c r="O691" s="98"/>
      <c r="P691" s="98"/>
      <c r="Q691" s="90">
        <f t="shared" si="24"/>
        <v>-26838.339999999967</v>
      </c>
      <c r="R691" s="91">
        <f t="shared" si="25"/>
        <v>77.248163074039368</v>
      </c>
    </row>
    <row r="692" spans="1:18">
      <c r="A692" s="97">
        <v>7</v>
      </c>
      <c r="B692" s="98" t="s">
        <v>55</v>
      </c>
      <c r="C692" s="98" t="s">
        <v>456</v>
      </c>
      <c r="D692" s="98" t="s">
        <v>457</v>
      </c>
      <c r="E692" s="98" t="s">
        <v>458</v>
      </c>
      <c r="F692" s="98" t="s">
        <v>174</v>
      </c>
      <c r="G692" s="98" t="s">
        <v>1095</v>
      </c>
      <c r="H692" s="99">
        <v>4917</v>
      </c>
      <c r="I692" s="97">
        <v>4</v>
      </c>
      <c r="J692" s="100">
        <f>สกลนคร!F27</f>
        <v>538128.5</v>
      </c>
      <c r="K692" s="101">
        <f>สกลนคร!AF27</f>
        <v>789870.71</v>
      </c>
      <c r="L692" s="102">
        <f>สกลนคร!AG27</f>
        <v>275373.61</v>
      </c>
      <c r="M692" s="102">
        <f>สกลนคร!AH27</f>
        <v>313491.44</v>
      </c>
      <c r="N692" s="98"/>
      <c r="O692" s="98"/>
      <c r="P692" s="98"/>
      <c r="Q692" s="90">
        <f t="shared" si="24"/>
        <v>-38117.830000000016</v>
      </c>
      <c r="R692" s="91">
        <f t="shared" si="25"/>
        <v>56.004394956274147</v>
      </c>
    </row>
    <row r="693" spans="1:18">
      <c r="A693" s="97">
        <v>8</v>
      </c>
      <c r="B693" s="98" t="s">
        <v>55</v>
      </c>
      <c r="C693" s="98" t="s">
        <v>456</v>
      </c>
      <c r="D693" s="98" t="s">
        <v>457</v>
      </c>
      <c r="E693" s="98" t="s">
        <v>458</v>
      </c>
      <c r="F693" s="98" t="s">
        <v>174</v>
      </c>
      <c r="G693" s="98" t="s">
        <v>1096</v>
      </c>
      <c r="H693" s="99">
        <v>5095</v>
      </c>
      <c r="I693" s="97">
        <v>4</v>
      </c>
      <c r="J693" s="100">
        <f>สกลนคร!F28</f>
        <v>444234.55</v>
      </c>
      <c r="K693" s="101">
        <f>สกลนคร!AF28</f>
        <v>667583.56000000006</v>
      </c>
      <c r="L693" s="102">
        <f>สกลนคร!AG28</f>
        <v>39242.720000000001</v>
      </c>
      <c r="M693" s="102">
        <f>สกลนคร!AH28</f>
        <v>72219.420000000013</v>
      </c>
      <c r="N693" s="98"/>
      <c r="O693" s="98"/>
      <c r="P693" s="98"/>
      <c r="Q693" s="90">
        <f t="shared" si="24"/>
        <v>-32976.700000000012</v>
      </c>
      <c r="R693" s="91">
        <f t="shared" si="25"/>
        <v>7.7022021589793921</v>
      </c>
    </row>
    <row r="694" spans="1:18">
      <c r="A694" s="97">
        <v>9</v>
      </c>
      <c r="B694" s="98" t="s">
        <v>55</v>
      </c>
      <c r="C694" s="98" t="s">
        <v>456</v>
      </c>
      <c r="D694" s="98" t="s">
        <v>457</v>
      </c>
      <c r="E694" s="98" t="s">
        <v>458</v>
      </c>
      <c r="F694" s="98" t="s">
        <v>174</v>
      </c>
      <c r="G694" s="98" t="s">
        <v>1097</v>
      </c>
      <c r="H694" s="99">
        <v>7253</v>
      </c>
      <c r="I694" s="97">
        <v>5</v>
      </c>
      <c r="J694" s="100">
        <f>สกลนคร!F29</f>
        <v>930670.1</v>
      </c>
      <c r="K694" s="101">
        <f>สกลนคร!AF29</f>
        <v>1182469.0399999998</v>
      </c>
      <c r="L694" s="102">
        <f>สกลนคร!AG29</f>
        <v>1927207.56</v>
      </c>
      <c r="M694" s="102">
        <f>สกลนคร!AH29</f>
        <v>1825596.05</v>
      </c>
      <c r="N694" s="98"/>
      <c r="O694" s="98"/>
      <c r="P694" s="98"/>
      <c r="Q694" s="90">
        <f t="shared" si="24"/>
        <v>101611.51000000001</v>
      </c>
      <c r="R694" s="91">
        <f t="shared" si="25"/>
        <v>265.71178271060251</v>
      </c>
    </row>
    <row r="695" spans="1:18">
      <c r="A695" s="97">
        <v>10</v>
      </c>
      <c r="B695" s="98" t="s">
        <v>55</v>
      </c>
      <c r="C695" s="98" t="s">
        <v>456</v>
      </c>
      <c r="D695" s="98" t="s">
        <v>457</v>
      </c>
      <c r="E695" s="98" t="s">
        <v>458</v>
      </c>
      <c r="F695" s="98" t="s">
        <v>174</v>
      </c>
      <c r="G695" s="98" t="s">
        <v>1098</v>
      </c>
      <c r="H695" s="99">
        <v>8018</v>
      </c>
      <c r="I695" s="97">
        <v>5</v>
      </c>
      <c r="J695" s="100">
        <f>สกลนคร!F30</f>
        <v>1363809.07</v>
      </c>
      <c r="K695" s="101">
        <f>สกลนคร!AF30</f>
        <v>2100419.9400000004</v>
      </c>
      <c r="L695" s="102">
        <f>สกลนคร!AG30</f>
        <v>708391.9</v>
      </c>
      <c r="M695" s="102">
        <f>สกลนคร!AH30</f>
        <v>862568.29</v>
      </c>
      <c r="N695" s="98"/>
      <c r="O695" s="98"/>
      <c r="P695" s="98"/>
      <c r="Q695" s="90">
        <f t="shared" si="24"/>
        <v>-154176.39000000001</v>
      </c>
      <c r="R695" s="91">
        <f t="shared" si="25"/>
        <v>88.350199551010235</v>
      </c>
    </row>
    <row r="696" spans="1:18">
      <c r="A696" s="97">
        <v>11</v>
      </c>
      <c r="B696" s="98" t="s">
        <v>55</v>
      </c>
      <c r="C696" s="98" t="s">
        <v>456</v>
      </c>
      <c r="D696" s="98" t="s">
        <v>457</v>
      </c>
      <c r="E696" s="98" t="s">
        <v>458</v>
      </c>
      <c r="F696" s="98" t="s">
        <v>174</v>
      </c>
      <c r="G696" s="98" t="s">
        <v>1099</v>
      </c>
      <c r="H696" s="99">
        <v>3577</v>
      </c>
      <c r="I696" s="97">
        <v>3</v>
      </c>
      <c r="J696" s="100">
        <f>สกลนคร!F31</f>
        <v>572560.04</v>
      </c>
      <c r="K696" s="101">
        <f>สกลนคร!AF31</f>
        <v>1136398.6399999999</v>
      </c>
      <c r="L696" s="102">
        <f>สกลนคร!AG31</f>
        <v>207291.3</v>
      </c>
      <c r="M696" s="102">
        <f>สกลนคร!AH31</f>
        <v>227127.77</v>
      </c>
      <c r="N696" s="98"/>
      <c r="O696" s="98"/>
      <c r="P696" s="98"/>
      <c r="Q696" s="90">
        <f t="shared" si="24"/>
        <v>-19836.47</v>
      </c>
      <c r="R696" s="91">
        <f t="shared" si="25"/>
        <v>57.951160190103437</v>
      </c>
    </row>
    <row r="697" spans="1:18">
      <c r="A697" s="97">
        <v>12</v>
      </c>
      <c r="B697" s="98" t="s">
        <v>55</v>
      </c>
      <c r="C697" s="98" t="s">
        <v>456</v>
      </c>
      <c r="D697" s="98" t="s">
        <v>457</v>
      </c>
      <c r="E697" s="98" t="s">
        <v>458</v>
      </c>
      <c r="F697" s="98" t="s">
        <v>174</v>
      </c>
      <c r="G697" s="98" t="s">
        <v>1100</v>
      </c>
      <c r="H697" s="99">
        <v>3160</v>
      </c>
      <c r="I697" s="97">
        <v>3</v>
      </c>
      <c r="J697" s="100">
        <f>สกลนคร!F32</f>
        <v>700294.03</v>
      </c>
      <c r="K697" s="101">
        <f>สกลนคร!AF32</f>
        <v>905762.58000000007</v>
      </c>
      <c r="L697" s="102">
        <f>สกลนคร!AG32</f>
        <v>213495.18</v>
      </c>
      <c r="M697" s="102">
        <f>สกลนคร!AH32</f>
        <v>275266.49</v>
      </c>
      <c r="N697" s="98"/>
      <c r="O697" s="98"/>
      <c r="P697" s="98"/>
      <c r="Q697" s="90">
        <f t="shared" si="24"/>
        <v>-61771.31</v>
      </c>
      <c r="R697" s="91">
        <f t="shared" si="25"/>
        <v>67.561765822784807</v>
      </c>
    </row>
    <row r="698" spans="1:18">
      <c r="A698" s="97">
        <v>13</v>
      </c>
      <c r="B698" s="98" t="s">
        <v>55</v>
      </c>
      <c r="C698" s="98" t="s">
        <v>456</v>
      </c>
      <c r="D698" s="98" t="s">
        <v>457</v>
      </c>
      <c r="E698" s="98" t="s">
        <v>458</v>
      </c>
      <c r="F698" s="98" t="s">
        <v>174</v>
      </c>
      <c r="G698" s="98" t="s">
        <v>1101</v>
      </c>
      <c r="H698" s="99">
        <v>3883</v>
      </c>
      <c r="I698" s="97">
        <v>3</v>
      </c>
      <c r="J698" s="100">
        <f>สกลนคร!F33</f>
        <v>728855.11</v>
      </c>
      <c r="K698" s="101">
        <f>สกลนคร!AF33</f>
        <v>1009804.35</v>
      </c>
      <c r="L698" s="102">
        <f>สกลนคร!AG33</f>
        <v>227243.85</v>
      </c>
      <c r="M698" s="102">
        <f>สกลนคร!AH33</f>
        <v>258076.52000000002</v>
      </c>
      <c r="N698" s="98"/>
      <c r="O698" s="98"/>
      <c r="P698" s="98"/>
      <c r="Q698" s="90">
        <f t="shared" si="24"/>
        <v>-30832.670000000013</v>
      </c>
      <c r="R698" s="91">
        <f t="shared" si="25"/>
        <v>58.522753026010818</v>
      </c>
    </row>
    <row r="699" spans="1:18">
      <c r="A699" s="97">
        <v>14</v>
      </c>
      <c r="B699" s="98" t="s">
        <v>55</v>
      </c>
      <c r="C699" s="98" t="s">
        <v>456</v>
      </c>
      <c r="D699" s="98" t="s">
        <v>457</v>
      </c>
      <c r="E699" s="98" t="s">
        <v>458</v>
      </c>
      <c r="F699" s="98" t="s">
        <v>174</v>
      </c>
      <c r="G699" s="98" t="s">
        <v>1102</v>
      </c>
      <c r="H699" s="99">
        <v>3847</v>
      </c>
      <c r="I699" s="97">
        <v>3</v>
      </c>
      <c r="J699" s="100">
        <f>สกลนคร!F34</f>
        <v>1074550.6000000001</v>
      </c>
      <c r="K699" s="101">
        <f>สกลนคร!AF34</f>
        <v>1462769.9100000001</v>
      </c>
      <c r="L699" s="102">
        <f>สกลนคร!AG34</f>
        <v>169584.25</v>
      </c>
      <c r="M699" s="102">
        <f>สกลนคร!AH34</f>
        <v>183361.35</v>
      </c>
      <c r="N699" s="98"/>
      <c r="O699" s="98"/>
      <c r="P699" s="98"/>
      <c r="Q699" s="90">
        <f t="shared" si="24"/>
        <v>-13777.100000000006</v>
      </c>
      <c r="R699" s="91">
        <f t="shared" si="25"/>
        <v>44.082206914478817</v>
      </c>
    </row>
    <row r="700" spans="1:18">
      <c r="A700" s="97">
        <v>15</v>
      </c>
      <c r="B700" s="98" t="s">
        <v>55</v>
      </c>
      <c r="C700" s="98" t="s">
        <v>456</v>
      </c>
      <c r="D700" s="98" t="s">
        <v>457</v>
      </c>
      <c r="E700" s="98" t="s">
        <v>458</v>
      </c>
      <c r="F700" s="98" t="s">
        <v>174</v>
      </c>
      <c r="G700" s="98" t="s">
        <v>1103</v>
      </c>
      <c r="H700" s="99">
        <v>7106</v>
      </c>
      <c r="I700" s="97">
        <v>5</v>
      </c>
      <c r="J700" s="100">
        <f>สกลนคร!F35</f>
        <v>1501532.75</v>
      </c>
      <c r="K700" s="101">
        <f>สกลนคร!AF35</f>
        <v>689189.17999999993</v>
      </c>
      <c r="L700" s="102">
        <f>สกลนคร!AG35</f>
        <v>292557.15000000002</v>
      </c>
      <c r="M700" s="102">
        <f>สกลนคร!AH35</f>
        <v>1578791.5799999998</v>
      </c>
      <c r="N700" s="98"/>
      <c r="O700" s="98"/>
      <c r="P700" s="98"/>
      <c r="Q700" s="90">
        <f t="shared" si="24"/>
        <v>-1286234.4299999997</v>
      </c>
      <c r="R700" s="91">
        <f t="shared" si="25"/>
        <v>41.170440472839857</v>
      </c>
    </row>
    <row r="701" spans="1:18">
      <c r="A701" s="97">
        <v>16</v>
      </c>
      <c r="B701" s="98" t="s">
        <v>55</v>
      </c>
      <c r="C701" s="98" t="s">
        <v>456</v>
      </c>
      <c r="D701" s="98" t="s">
        <v>457</v>
      </c>
      <c r="E701" s="98" t="s">
        <v>458</v>
      </c>
      <c r="F701" s="98" t="s">
        <v>174</v>
      </c>
      <c r="G701" s="98" t="s">
        <v>1104</v>
      </c>
      <c r="H701" s="99">
        <v>3440</v>
      </c>
      <c r="I701" s="97">
        <v>3</v>
      </c>
      <c r="J701" s="100">
        <f>สกลนคร!F36</f>
        <v>840667.72</v>
      </c>
      <c r="K701" s="101">
        <f>สกลนคร!AF36</f>
        <v>965255.28</v>
      </c>
      <c r="L701" s="102">
        <f>สกลนคร!AG36</f>
        <v>238263.16999999998</v>
      </c>
      <c r="M701" s="102">
        <f>สกลนคร!AH36</f>
        <v>255367.58000000002</v>
      </c>
      <c r="N701" s="98"/>
      <c r="O701" s="98"/>
      <c r="P701" s="98"/>
      <c r="Q701" s="90">
        <f t="shared" si="24"/>
        <v>-17104.410000000033</v>
      </c>
      <c r="R701" s="91">
        <f t="shared" si="25"/>
        <v>69.26254941860465</v>
      </c>
    </row>
    <row r="702" spans="1:18">
      <c r="A702" s="97">
        <v>17</v>
      </c>
      <c r="B702" s="98" t="s">
        <v>55</v>
      </c>
      <c r="C702" s="98" t="s">
        <v>456</v>
      </c>
      <c r="D702" s="98" t="s">
        <v>457</v>
      </c>
      <c r="E702" s="98" t="s">
        <v>458</v>
      </c>
      <c r="F702" s="98" t="s">
        <v>174</v>
      </c>
      <c r="G702" s="98" t="s">
        <v>1105</v>
      </c>
      <c r="H702" s="99">
        <v>4274</v>
      </c>
      <c r="I702" s="97">
        <v>3</v>
      </c>
      <c r="J702" s="100">
        <f>สกลนคร!F37</f>
        <v>979348.59</v>
      </c>
      <c r="K702" s="101">
        <f>สกลนคร!AF37</f>
        <v>1217979.51</v>
      </c>
      <c r="L702" s="102">
        <f>สกลนคร!AG37</f>
        <v>220560.65</v>
      </c>
      <c r="M702" s="102">
        <f>สกลนคร!AH37</f>
        <v>223720.13999999998</v>
      </c>
      <c r="N702" s="98"/>
      <c r="O702" s="98"/>
      <c r="P702" s="98"/>
      <c r="Q702" s="90">
        <f t="shared" si="24"/>
        <v>-3159.4899999999907</v>
      </c>
      <c r="R702" s="91">
        <f t="shared" si="25"/>
        <v>51.605205896116047</v>
      </c>
    </row>
    <row r="703" spans="1:18">
      <c r="A703" s="97">
        <v>18</v>
      </c>
      <c r="B703" s="98" t="s">
        <v>55</v>
      </c>
      <c r="C703" s="98" t="s">
        <v>456</v>
      </c>
      <c r="D703" s="98" t="s">
        <v>457</v>
      </c>
      <c r="E703" s="98" t="s">
        <v>458</v>
      </c>
      <c r="F703" s="98" t="s">
        <v>174</v>
      </c>
      <c r="G703" s="98" t="s">
        <v>1106</v>
      </c>
      <c r="H703" s="99">
        <v>2034</v>
      </c>
      <c r="I703" s="97">
        <v>2</v>
      </c>
      <c r="J703" s="100">
        <f>สกลนคร!F38</f>
        <v>430819.43</v>
      </c>
      <c r="K703" s="101">
        <f>สกลนคร!AF38</f>
        <v>574752.5</v>
      </c>
      <c r="L703" s="102">
        <f>สกลนคร!AG38</f>
        <v>49869.32</v>
      </c>
      <c r="M703" s="102">
        <f>สกลนคร!AH38</f>
        <v>80357.350000000006</v>
      </c>
      <c r="N703" s="98"/>
      <c r="O703" s="98"/>
      <c r="P703" s="98"/>
      <c r="Q703" s="90">
        <f t="shared" si="24"/>
        <v>-30488.030000000006</v>
      </c>
      <c r="R703" s="91">
        <f t="shared" si="25"/>
        <v>24.517856440511309</v>
      </c>
    </row>
    <row r="704" spans="1:18">
      <c r="A704" s="97">
        <v>19</v>
      </c>
      <c r="B704" s="98" t="s">
        <v>55</v>
      </c>
      <c r="C704" s="98" t="s">
        <v>456</v>
      </c>
      <c r="D704" s="98" t="s">
        <v>457</v>
      </c>
      <c r="E704" s="98" t="s">
        <v>458</v>
      </c>
      <c r="F704" s="98" t="s">
        <v>174</v>
      </c>
      <c r="G704" s="98" t="s">
        <v>1107</v>
      </c>
      <c r="H704" s="99">
        <v>5381</v>
      </c>
      <c r="I704" s="97">
        <v>4</v>
      </c>
      <c r="J704" s="100">
        <f>สกลนคร!F39</f>
        <v>378943.66</v>
      </c>
      <c r="K704" s="101">
        <f>สกลนคร!AF39</f>
        <v>641099.51</v>
      </c>
      <c r="L704" s="102">
        <f>สกลนคร!AG39</f>
        <v>296220.07</v>
      </c>
      <c r="M704" s="102">
        <f>สกลนคร!AH39</f>
        <v>377031.63</v>
      </c>
      <c r="N704" s="98"/>
      <c r="O704" s="98"/>
      <c r="P704" s="98"/>
      <c r="Q704" s="90">
        <f t="shared" si="24"/>
        <v>-80811.56</v>
      </c>
      <c r="R704" s="91">
        <f t="shared" si="25"/>
        <v>55.049260360527782</v>
      </c>
    </row>
    <row r="705" spans="1:18">
      <c r="A705" s="97">
        <v>20</v>
      </c>
      <c r="B705" s="98" t="s">
        <v>55</v>
      </c>
      <c r="C705" s="98" t="s">
        <v>456</v>
      </c>
      <c r="D705" s="98" t="s">
        <v>457</v>
      </c>
      <c r="E705" s="98" t="s">
        <v>458</v>
      </c>
      <c r="F705" s="98" t="s">
        <v>174</v>
      </c>
      <c r="G705" s="98" t="s">
        <v>1108</v>
      </c>
      <c r="H705" s="99">
        <v>2615</v>
      </c>
      <c r="I705" s="97">
        <v>2</v>
      </c>
      <c r="J705" s="100">
        <f>สกลนคร!F40</f>
        <v>1321412.3999999999</v>
      </c>
      <c r="K705" s="101">
        <f>สกลนคร!AF40</f>
        <v>1648234.5299999998</v>
      </c>
      <c r="L705" s="102">
        <f>สกลนคร!AG40</f>
        <v>163537.38</v>
      </c>
      <c r="M705" s="102">
        <f>สกลนคร!AH40</f>
        <v>212892.53999999998</v>
      </c>
      <c r="N705" s="98"/>
      <c r="O705" s="98"/>
      <c r="P705" s="98"/>
      <c r="Q705" s="90">
        <f t="shared" si="24"/>
        <v>-49355.159999999974</v>
      </c>
      <c r="R705" s="91">
        <f t="shared" si="25"/>
        <v>62.53819502868069</v>
      </c>
    </row>
    <row r="706" spans="1:18">
      <c r="A706" s="97">
        <v>21</v>
      </c>
      <c r="B706" s="98" t="s">
        <v>55</v>
      </c>
      <c r="C706" s="98" t="s">
        <v>456</v>
      </c>
      <c r="D706" s="98" t="s">
        <v>457</v>
      </c>
      <c r="E706" s="98" t="s">
        <v>458</v>
      </c>
      <c r="F706" s="98" t="s">
        <v>174</v>
      </c>
      <c r="G706" s="98" t="s">
        <v>1109</v>
      </c>
      <c r="H706" s="99">
        <v>2358</v>
      </c>
      <c r="I706" s="97">
        <v>2</v>
      </c>
      <c r="J706" s="100">
        <f>สกลนคร!F41</f>
        <v>1364600.02</v>
      </c>
      <c r="K706" s="101">
        <f>สกลนคร!AF41</f>
        <v>1570753.94</v>
      </c>
      <c r="L706" s="102">
        <f>สกลนคร!AG41</f>
        <v>168127.25</v>
      </c>
      <c r="M706" s="102">
        <f>สกลนคร!AH41</f>
        <v>222162.35</v>
      </c>
      <c r="N706" s="98"/>
      <c r="O706" s="98"/>
      <c r="P706" s="98"/>
      <c r="Q706" s="90">
        <f t="shared" si="24"/>
        <v>-54035.100000000006</v>
      </c>
      <c r="R706" s="91">
        <f t="shared" si="25"/>
        <v>71.30078456318914</v>
      </c>
    </row>
    <row r="707" spans="1:18">
      <c r="A707" s="97">
        <v>22</v>
      </c>
      <c r="B707" s="98" t="s">
        <v>55</v>
      </c>
      <c r="C707" s="98" t="s">
        <v>456</v>
      </c>
      <c r="D707" s="98" t="s">
        <v>457</v>
      </c>
      <c r="E707" s="98" t="s">
        <v>458</v>
      </c>
      <c r="F707" s="98" t="s">
        <v>174</v>
      </c>
      <c r="G707" s="98" t="s">
        <v>1110</v>
      </c>
      <c r="H707" s="99">
        <v>5963</v>
      </c>
      <c r="I707" s="97">
        <v>4</v>
      </c>
      <c r="J707" s="100">
        <f>สกลนคร!F42</f>
        <v>267532.68</v>
      </c>
      <c r="K707" s="101">
        <f>สกลนคร!AF42</f>
        <v>479601.29</v>
      </c>
      <c r="L707" s="102">
        <f>สกลนคร!AG42</f>
        <v>69593.55</v>
      </c>
      <c r="M707" s="102">
        <f>สกลนคร!AH42</f>
        <v>128262.86</v>
      </c>
      <c r="N707" s="98"/>
      <c r="O707" s="98"/>
      <c r="P707" s="98"/>
      <c r="Q707" s="90">
        <f t="shared" si="24"/>
        <v>-58669.31</v>
      </c>
      <c r="R707" s="91">
        <f t="shared" si="25"/>
        <v>11.67089552238806</v>
      </c>
    </row>
    <row r="708" spans="1:18">
      <c r="A708" s="97">
        <v>23</v>
      </c>
      <c r="B708" s="98" t="s">
        <v>55</v>
      </c>
      <c r="C708" s="98" t="s">
        <v>456</v>
      </c>
      <c r="D708" s="98" t="s">
        <v>457</v>
      </c>
      <c r="E708" s="98" t="s">
        <v>458</v>
      </c>
      <c r="F708" s="98" t="s">
        <v>174</v>
      </c>
      <c r="G708" s="98" t="s">
        <v>1111</v>
      </c>
      <c r="H708" s="99">
        <v>3364</v>
      </c>
      <c r="I708" s="97">
        <v>3</v>
      </c>
      <c r="J708" s="100">
        <f>สกลนคร!F43</f>
        <v>468112.92</v>
      </c>
      <c r="K708" s="101">
        <f>สกลนคร!AF43</f>
        <v>653058.84</v>
      </c>
      <c r="L708" s="102">
        <f>สกลนคร!AG43</f>
        <v>136406.67000000001</v>
      </c>
      <c r="M708" s="102">
        <f>สกลนคร!AH43</f>
        <v>76185.929999999993</v>
      </c>
      <c r="N708" s="98"/>
      <c r="O708" s="98"/>
      <c r="P708" s="98"/>
      <c r="Q708" s="90">
        <f t="shared" si="24"/>
        <v>60220.74000000002</v>
      </c>
      <c r="R708" s="91">
        <f t="shared" si="25"/>
        <v>40.548950653983354</v>
      </c>
    </row>
    <row r="709" spans="1:18">
      <c r="A709" s="97">
        <v>24</v>
      </c>
      <c r="B709" s="98" t="s">
        <v>55</v>
      </c>
      <c r="C709" s="98" t="s">
        <v>456</v>
      </c>
      <c r="D709" s="98" t="s">
        <v>457</v>
      </c>
      <c r="E709" s="98" t="s">
        <v>458</v>
      </c>
      <c r="F709" s="98" t="s">
        <v>174</v>
      </c>
      <c r="G709" s="98" t="s">
        <v>1112</v>
      </c>
      <c r="H709" s="99">
        <v>2792</v>
      </c>
      <c r="I709" s="97">
        <v>2</v>
      </c>
      <c r="J709" s="100">
        <f>สกลนคร!F44</f>
        <v>545037.54</v>
      </c>
      <c r="K709" s="101">
        <f>สกลนคร!AF44</f>
        <v>798240.92</v>
      </c>
      <c r="L709" s="102">
        <f>สกลนคร!AG44</f>
        <v>181141.7</v>
      </c>
      <c r="M709" s="102">
        <f>สกลนคร!AH44</f>
        <v>182443.45</v>
      </c>
      <c r="N709" s="98"/>
      <c r="O709" s="98"/>
      <c r="P709" s="98"/>
      <c r="Q709" s="90">
        <f t="shared" si="24"/>
        <v>-1301.75</v>
      </c>
      <c r="R709" s="91">
        <f t="shared" si="25"/>
        <v>64.878832378223507</v>
      </c>
    </row>
    <row r="710" spans="1:18">
      <c r="A710" s="97">
        <v>25</v>
      </c>
      <c r="B710" s="98" t="s">
        <v>55</v>
      </c>
      <c r="C710" s="98" t="s">
        <v>456</v>
      </c>
      <c r="D710" s="98" t="s">
        <v>457</v>
      </c>
      <c r="E710" s="98" t="s">
        <v>458</v>
      </c>
      <c r="F710" s="98" t="s">
        <v>174</v>
      </c>
      <c r="G710" s="98" t="s">
        <v>1113</v>
      </c>
      <c r="H710" s="99">
        <v>2430</v>
      </c>
      <c r="I710" s="97">
        <v>2</v>
      </c>
      <c r="J710" s="100">
        <f>สกลนคร!F45</f>
        <v>539031.34</v>
      </c>
      <c r="K710" s="101">
        <f>สกลนคร!AF45</f>
        <v>884089.44000000006</v>
      </c>
      <c r="L710" s="102">
        <f>สกลนคร!AG45</f>
        <v>158673.25</v>
      </c>
      <c r="M710" s="102">
        <f>สกลนคร!AH45</f>
        <v>251383.44</v>
      </c>
      <c r="N710" s="98"/>
      <c r="O710" s="98"/>
      <c r="P710" s="98"/>
      <c r="Q710" s="90">
        <f t="shared" si="24"/>
        <v>-92710.19</v>
      </c>
      <c r="R710" s="91">
        <f t="shared" si="25"/>
        <v>65.297633744855972</v>
      </c>
    </row>
    <row r="711" spans="1:18" s="109" customFormat="1">
      <c r="A711" s="103">
        <v>1</v>
      </c>
      <c r="B711" s="104" t="s">
        <v>55</v>
      </c>
      <c r="C711" s="104"/>
      <c r="D711" s="104"/>
      <c r="E711" s="104" t="s">
        <v>71</v>
      </c>
      <c r="F711" s="104"/>
      <c r="G711" s="104" t="s">
        <v>460</v>
      </c>
      <c r="H711" s="110">
        <f>SUM(H686:H710)</f>
        <v>106102</v>
      </c>
      <c r="I711" s="103"/>
      <c r="J711" s="106">
        <f>SUM(J686:J710)</f>
        <v>17651316.190000001</v>
      </c>
      <c r="K711" s="106">
        <f>SUM(K686:K710)</f>
        <v>23557137.720000006</v>
      </c>
      <c r="L711" s="106">
        <f>SUM(L686:L710)</f>
        <v>7146156.9500000002</v>
      </c>
      <c r="M711" s="106">
        <f>SUM(M686:M710)</f>
        <v>8834362.0699999966</v>
      </c>
      <c r="N711" s="104">
        <v>24</v>
      </c>
      <c r="O711" s="104">
        <v>24</v>
      </c>
      <c r="P711" s="104">
        <f>N711-O711</f>
        <v>0</v>
      </c>
      <c r="Q711" s="107">
        <f t="shared" ref="Q711:Q774" si="27">L711-M711</f>
        <v>-1688205.1199999964</v>
      </c>
      <c r="R711" s="108">
        <f>L711/H711</f>
        <v>67.351764811219397</v>
      </c>
    </row>
    <row r="712" spans="1:18">
      <c r="A712" s="97">
        <v>1</v>
      </c>
      <c r="B712" s="98" t="s">
        <v>55</v>
      </c>
      <c r="C712" s="98" t="s">
        <v>461</v>
      </c>
      <c r="D712" s="98" t="s">
        <v>76</v>
      </c>
      <c r="E712" s="98" t="s">
        <v>462</v>
      </c>
      <c r="F712" s="98" t="s">
        <v>204</v>
      </c>
      <c r="G712" s="98" t="s">
        <v>463</v>
      </c>
      <c r="H712" s="99"/>
      <c r="I712" s="97"/>
      <c r="J712" s="100"/>
      <c r="K712" s="101"/>
      <c r="L712" s="102"/>
      <c r="M712" s="102"/>
      <c r="N712" s="98"/>
      <c r="O712" s="98"/>
      <c r="P712" s="98"/>
    </row>
    <row r="713" spans="1:18">
      <c r="A713" s="97">
        <v>2</v>
      </c>
      <c r="B713" s="98" t="s">
        <v>55</v>
      </c>
      <c r="C713" s="98" t="s">
        <v>461</v>
      </c>
      <c r="D713" s="98" t="s">
        <v>76</v>
      </c>
      <c r="E713" s="98" t="s">
        <v>462</v>
      </c>
      <c r="F713" s="98" t="s">
        <v>174</v>
      </c>
      <c r="G713" s="98" t="s">
        <v>1114</v>
      </c>
      <c r="H713" s="99">
        <v>6067</v>
      </c>
      <c r="I713" s="97">
        <v>5</v>
      </c>
      <c r="J713" s="100">
        <f>สกลนคร!F46</f>
        <v>484103.95</v>
      </c>
      <c r="K713" s="101">
        <f>สกลนคร!AF46</f>
        <v>558703.88</v>
      </c>
      <c r="L713" s="102">
        <f>สกลนคร!AG46</f>
        <v>221208.95</v>
      </c>
      <c r="M713" s="102">
        <f>สกลนคร!AH46</f>
        <v>318068.45999999996</v>
      </c>
      <c r="N713" s="98"/>
      <c r="O713" s="98"/>
      <c r="P713" s="98"/>
      <c r="Q713" s="90">
        <f t="shared" si="27"/>
        <v>-96859.509999999951</v>
      </c>
      <c r="R713" s="91">
        <f t="shared" ref="R713:R774" si="28">L713/H713</f>
        <v>36.461010384044833</v>
      </c>
    </row>
    <row r="714" spans="1:18">
      <c r="A714" s="97">
        <v>3</v>
      </c>
      <c r="B714" s="98" t="s">
        <v>55</v>
      </c>
      <c r="C714" s="98" t="s">
        <v>461</v>
      </c>
      <c r="D714" s="98" t="s">
        <v>76</v>
      </c>
      <c r="E714" s="98" t="s">
        <v>462</v>
      </c>
      <c r="F714" s="98" t="s">
        <v>174</v>
      </c>
      <c r="G714" s="98" t="s">
        <v>1115</v>
      </c>
      <c r="H714" s="99">
        <v>5626</v>
      </c>
      <c r="I714" s="97">
        <v>4</v>
      </c>
      <c r="J714" s="100">
        <f>สกลนคร!F47</f>
        <v>461726.13</v>
      </c>
      <c r="K714" s="101">
        <f>สกลนคร!AF47</f>
        <v>515701.7</v>
      </c>
      <c r="L714" s="102">
        <f>สกลนคร!AG47</f>
        <v>273026.68</v>
      </c>
      <c r="M714" s="102">
        <f>สกลนคร!AH47</f>
        <v>387372.38</v>
      </c>
      <c r="N714" s="98"/>
      <c r="O714" s="98"/>
      <c r="P714" s="98"/>
      <c r="Q714" s="90">
        <f t="shared" si="27"/>
        <v>-114345.70000000001</v>
      </c>
      <c r="R714" s="91">
        <f t="shared" si="28"/>
        <v>48.529448986846781</v>
      </c>
    </row>
    <row r="715" spans="1:18">
      <c r="A715" s="97">
        <v>4</v>
      </c>
      <c r="B715" s="98" t="s">
        <v>55</v>
      </c>
      <c r="C715" s="98" t="s">
        <v>461</v>
      </c>
      <c r="D715" s="98" t="s">
        <v>76</v>
      </c>
      <c r="E715" s="98" t="s">
        <v>462</v>
      </c>
      <c r="F715" s="98" t="s">
        <v>174</v>
      </c>
      <c r="G715" s="98" t="s">
        <v>1116</v>
      </c>
      <c r="H715" s="99">
        <v>3964</v>
      </c>
      <c r="I715" s="97">
        <v>3</v>
      </c>
      <c r="J715" s="100">
        <f>สกลนคร!F48</f>
        <v>291854.2</v>
      </c>
      <c r="K715" s="101">
        <f>สกลนคร!AF48</f>
        <v>332970.36</v>
      </c>
      <c r="L715" s="102">
        <f>สกลนคร!AG48</f>
        <v>296784.89</v>
      </c>
      <c r="M715" s="102">
        <f>สกลนคร!AH48</f>
        <v>394527.5</v>
      </c>
      <c r="N715" s="98"/>
      <c r="O715" s="98"/>
      <c r="P715" s="98"/>
      <c r="Q715" s="90">
        <f t="shared" si="27"/>
        <v>-97742.609999999986</v>
      </c>
      <c r="R715" s="91">
        <f t="shared" si="28"/>
        <v>74.870052976791129</v>
      </c>
    </row>
    <row r="716" spans="1:18">
      <c r="A716" s="97">
        <v>5</v>
      </c>
      <c r="B716" s="98" t="s">
        <v>55</v>
      </c>
      <c r="C716" s="98" t="s">
        <v>461</v>
      </c>
      <c r="D716" s="98" t="s">
        <v>76</v>
      </c>
      <c r="E716" s="98" t="s">
        <v>462</v>
      </c>
      <c r="F716" s="98" t="s">
        <v>174</v>
      </c>
      <c r="G716" s="98" t="s">
        <v>1117</v>
      </c>
      <c r="H716" s="99">
        <v>2688</v>
      </c>
      <c r="I716" s="97">
        <v>2</v>
      </c>
      <c r="J716" s="100">
        <f>สกลนคร!F49</f>
        <v>235840.75</v>
      </c>
      <c r="K716" s="101">
        <f>สกลนคร!AF49</f>
        <v>276374.69</v>
      </c>
      <c r="L716" s="102">
        <f>สกลนคร!AG49</f>
        <v>181961.12</v>
      </c>
      <c r="M716" s="102">
        <f>สกลนคร!AH49</f>
        <v>292860.53999999998</v>
      </c>
      <c r="N716" s="98"/>
      <c r="O716" s="98"/>
      <c r="P716" s="98"/>
      <c r="Q716" s="90">
        <f t="shared" si="27"/>
        <v>-110899.41999999998</v>
      </c>
      <c r="R716" s="91">
        <f t="shared" si="28"/>
        <v>67.693869047619046</v>
      </c>
    </row>
    <row r="717" spans="1:18">
      <c r="A717" s="97">
        <v>6</v>
      </c>
      <c r="B717" s="98" t="s">
        <v>55</v>
      </c>
      <c r="C717" s="98" t="s">
        <v>461</v>
      </c>
      <c r="D717" s="98" t="s">
        <v>76</v>
      </c>
      <c r="E717" s="98" t="s">
        <v>462</v>
      </c>
      <c r="F717" s="98" t="s">
        <v>174</v>
      </c>
      <c r="G717" s="98" t="s">
        <v>1118</v>
      </c>
      <c r="H717" s="99">
        <v>4641</v>
      </c>
      <c r="I717" s="97">
        <v>4</v>
      </c>
      <c r="J717" s="100">
        <f>สกลนคร!F50</f>
        <v>666261.54</v>
      </c>
      <c r="K717" s="101">
        <f>สกลนคร!AF50</f>
        <v>747330.23</v>
      </c>
      <c r="L717" s="102">
        <f>สกลนคร!AG50</f>
        <v>266599.43</v>
      </c>
      <c r="M717" s="102">
        <f>สกลนคร!AH50</f>
        <v>346902.35</v>
      </c>
      <c r="N717" s="98"/>
      <c r="O717" s="98"/>
      <c r="P717" s="98"/>
      <c r="Q717" s="90">
        <f t="shared" si="27"/>
        <v>-80302.919999999984</v>
      </c>
      <c r="R717" s="91">
        <f t="shared" si="28"/>
        <v>57.444393449687567</v>
      </c>
    </row>
    <row r="718" spans="1:18">
      <c r="A718" s="97">
        <v>7</v>
      </c>
      <c r="B718" s="98" t="s">
        <v>55</v>
      </c>
      <c r="C718" s="98" t="s">
        <v>461</v>
      </c>
      <c r="D718" s="98" t="s">
        <v>76</v>
      </c>
      <c r="E718" s="98" t="s">
        <v>462</v>
      </c>
      <c r="F718" s="98" t="s">
        <v>174</v>
      </c>
      <c r="G718" s="98" t="s">
        <v>1119</v>
      </c>
      <c r="H718" s="99">
        <v>3844</v>
      </c>
      <c r="I718" s="97">
        <v>3</v>
      </c>
      <c r="J718" s="100">
        <f>สกลนคร!F51</f>
        <v>383239.2</v>
      </c>
      <c r="K718" s="101">
        <f>สกลนคร!AF51</f>
        <v>413021.98</v>
      </c>
      <c r="L718" s="102">
        <f>สกลนคร!AG51</f>
        <v>161241.07999999999</v>
      </c>
      <c r="M718" s="102">
        <f>สกลนคร!AH51</f>
        <v>226902.08000000002</v>
      </c>
      <c r="N718" s="98"/>
      <c r="O718" s="98"/>
      <c r="P718" s="98"/>
      <c r="Q718" s="90">
        <f t="shared" si="27"/>
        <v>-65661.000000000029</v>
      </c>
      <c r="R718" s="91">
        <f t="shared" si="28"/>
        <v>41.946170655567116</v>
      </c>
    </row>
    <row r="719" spans="1:18" s="109" customFormat="1">
      <c r="A719" s="103">
        <v>2</v>
      </c>
      <c r="B719" s="104" t="s">
        <v>55</v>
      </c>
      <c r="C719" s="104"/>
      <c r="D719" s="104"/>
      <c r="E719" s="104" t="s">
        <v>71</v>
      </c>
      <c r="F719" s="104"/>
      <c r="G719" s="104" t="s">
        <v>464</v>
      </c>
      <c r="H719" s="110">
        <f>SUM(H712:H718)</f>
        <v>26830</v>
      </c>
      <c r="I719" s="103"/>
      <c r="J719" s="106">
        <f>SUM(J712:J718)</f>
        <v>2523025.7700000005</v>
      </c>
      <c r="K719" s="106">
        <f>SUM(K712:K718)</f>
        <v>2844102.84</v>
      </c>
      <c r="L719" s="106">
        <f>SUM(L712:L718)</f>
        <v>1400822.1500000001</v>
      </c>
      <c r="M719" s="106">
        <f>SUM(M712:M718)</f>
        <v>1966633.31</v>
      </c>
      <c r="N719" s="104">
        <v>6</v>
      </c>
      <c r="O719" s="104">
        <v>6</v>
      </c>
      <c r="P719" s="104">
        <f>N719-O719</f>
        <v>0</v>
      </c>
      <c r="Q719" s="107">
        <f t="shared" si="27"/>
        <v>-565811.15999999992</v>
      </c>
      <c r="R719" s="108">
        <f>L719/H719</f>
        <v>52.211038017144993</v>
      </c>
    </row>
    <row r="720" spans="1:18" s="109" customFormat="1">
      <c r="A720" s="165">
        <v>1</v>
      </c>
      <c r="B720" s="140" t="s">
        <v>55</v>
      </c>
      <c r="C720" s="140" t="s">
        <v>465</v>
      </c>
      <c r="D720" s="140" t="s">
        <v>83</v>
      </c>
      <c r="E720" s="140" t="s">
        <v>466</v>
      </c>
      <c r="F720" s="140" t="s">
        <v>204</v>
      </c>
      <c r="G720" s="140" t="s">
        <v>466</v>
      </c>
      <c r="H720" s="183"/>
      <c r="I720" s="165"/>
      <c r="J720" s="184"/>
      <c r="K720" s="185"/>
      <c r="L720" s="139"/>
      <c r="M720" s="139"/>
      <c r="N720" s="140"/>
      <c r="O720" s="140"/>
      <c r="P720" s="140"/>
      <c r="Q720" s="107"/>
      <c r="R720" s="108"/>
    </row>
    <row r="721" spans="1:18">
      <c r="A721" s="97">
        <v>2</v>
      </c>
      <c r="B721" s="98" t="s">
        <v>55</v>
      </c>
      <c r="C721" s="98" t="s">
        <v>465</v>
      </c>
      <c r="D721" s="98" t="s">
        <v>83</v>
      </c>
      <c r="E721" s="98" t="s">
        <v>466</v>
      </c>
      <c r="F721" s="98" t="s">
        <v>174</v>
      </c>
      <c r="G721" s="98" t="s">
        <v>1120</v>
      </c>
      <c r="H721" s="99">
        <v>4084</v>
      </c>
      <c r="I721" s="97">
        <v>3</v>
      </c>
      <c r="J721" s="100">
        <f>สกลนคร!F52</f>
        <v>462449.36</v>
      </c>
      <c r="K721" s="101">
        <f>สกลนคร!AF52</f>
        <v>490609.02999999997</v>
      </c>
      <c r="L721" s="102">
        <f>สกลนคร!AG52</f>
        <v>437681</v>
      </c>
      <c r="M721" s="102">
        <f>สกลนคร!AH52</f>
        <v>201715.69</v>
      </c>
      <c r="N721" s="98"/>
      <c r="O721" s="98"/>
      <c r="P721" s="98"/>
      <c r="Q721" s="90">
        <f t="shared" si="27"/>
        <v>235965.31</v>
      </c>
      <c r="R721" s="91">
        <f t="shared" si="28"/>
        <v>107.16968658178257</v>
      </c>
    </row>
    <row r="722" spans="1:18">
      <c r="A722" s="97">
        <v>3</v>
      </c>
      <c r="B722" s="98" t="s">
        <v>55</v>
      </c>
      <c r="C722" s="98" t="s">
        <v>465</v>
      </c>
      <c r="D722" s="98" t="s">
        <v>83</v>
      </c>
      <c r="E722" s="98" t="s">
        <v>466</v>
      </c>
      <c r="F722" s="98" t="s">
        <v>174</v>
      </c>
      <c r="G722" s="98" t="s">
        <v>1121</v>
      </c>
      <c r="H722" s="99">
        <v>4275</v>
      </c>
      <c r="I722" s="97">
        <v>3</v>
      </c>
      <c r="J722" s="100">
        <f>สกลนคร!F53</f>
        <v>749818.1</v>
      </c>
      <c r="K722" s="101">
        <f>สกลนคร!AF53</f>
        <v>789673.79</v>
      </c>
      <c r="L722" s="102">
        <f>สกลนคร!AG53</f>
        <v>485332.5</v>
      </c>
      <c r="M722" s="102">
        <f>สกลนคร!AH53</f>
        <v>159329.68</v>
      </c>
      <c r="N722" s="98"/>
      <c r="O722" s="98"/>
      <c r="P722" s="98"/>
      <c r="Q722" s="90">
        <f t="shared" si="27"/>
        <v>326002.82</v>
      </c>
      <c r="R722" s="91">
        <f t="shared" si="28"/>
        <v>113.5280701754386</v>
      </c>
    </row>
    <row r="723" spans="1:18">
      <c r="A723" s="97">
        <v>4</v>
      </c>
      <c r="B723" s="98" t="s">
        <v>55</v>
      </c>
      <c r="C723" s="98" t="s">
        <v>465</v>
      </c>
      <c r="D723" s="98" t="s">
        <v>83</v>
      </c>
      <c r="E723" s="98" t="s">
        <v>466</v>
      </c>
      <c r="F723" s="98" t="s">
        <v>174</v>
      </c>
      <c r="G723" s="98" t="s">
        <v>1122</v>
      </c>
      <c r="H723" s="99">
        <v>4414</v>
      </c>
      <c r="I723" s="97">
        <v>3</v>
      </c>
      <c r="J723" s="100">
        <f>สกลนคร!F54</f>
        <v>1418014.48</v>
      </c>
      <c r="K723" s="101">
        <f>สกลนคร!AF54</f>
        <v>1429909.01</v>
      </c>
      <c r="L723" s="102">
        <f>สกลนคร!AG54</f>
        <v>444493.75</v>
      </c>
      <c r="M723" s="102">
        <f>สกลนคร!AH54</f>
        <v>191136.4</v>
      </c>
      <c r="N723" s="98"/>
      <c r="O723" s="98"/>
      <c r="P723" s="98"/>
      <c r="Q723" s="90">
        <f t="shared" si="27"/>
        <v>253357.35</v>
      </c>
      <c r="R723" s="91">
        <f t="shared" si="28"/>
        <v>100.7008948799275</v>
      </c>
    </row>
    <row r="724" spans="1:18">
      <c r="A724" s="97">
        <v>5</v>
      </c>
      <c r="B724" s="98" t="s">
        <v>55</v>
      </c>
      <c r="C724" s="98" t="s">
        <v>465</v>
      </c>
      <c r="D724" s="98" t="s">
        <v>83</v>
      </c>
      <c r="E724" s="98" t="s">
        <v>466</v>
      </c>
      <c r="F724" s="98" t="s">
        <v>174</v>
      </c>
      <c r="G724" s="98" t="s">
        <v>1123</v>
      </c>
      <c r="H724" s="99">
        <v>3418</v>
      </c>
      <c r="I724" s="97">
        <v>3</v>
      </c>
      <c r="J724" s="100">
        <f>สกลนคร!F55</f>
        <v>486412.12</v>
      </c>
      <c r="K724" s="101">
        <f>สกลนคร!AF55</f>
        <v>521082.98</v>
      </c>
      <c r="L724" s="102">
        <f>สกลนคร!AG55</f>
        <v>398227</v>
      </c>
      <c r="M724" s="102">
        <f>สกลนคร!AH55</f>
        <v>126597.24</v>
      </c>
      <c r="N724" s="98"/>
      <c r="O724" s="98"/>
      <c r="P724" s="98"/>
      <c r="Q724" s="90">
        <f t="shared" si="27"/>
        <v>271629.76</v>
      </c>
      <c r="R724" s="91">
        <f t="shared" si="28"/>
        <v>116.50877706260971</v>
      </c>
    </row>
    <row r="725" spans="1:18">
      <c r="A725" s="97">
        <v>6</v>
      </c>
      <c r="B725" s="98" t="s">
        <v>55</v>
      </c>
      <c r="C725" s="98" t="s">
        <v>465</v>
      </c>
      <c r="D725" s="98" t="s">
        <v>83</v>
      </c>
      <c r="E725" s="98" t="s">
        <v>466</v>
      </c>
      <c r="F725" s="98" t="s">
        <v>174</v>
      </c>
      <c r="G725" s="98" t="s">
        <v>1124</v>
      </c>
      <c r="H725" s="99">
        <v>3625</v>
      </c>
      <c r="I725" s="97">
        <v>3</v>
      </c>
      <c r="J725" s="100">
        <f>สกลนคร!F56</f>
        <v>1019200.45</v>
      </c>
      <c r="K725" s="101">
        <f>สกลนคร!AF56</f>
        <v>1038560.45</v>
      </c>
      <c r="L725" s="102">
        <f>สกลนคร!AG56</f>
        <v>273898.75</v>
      </c>
      <c r="M725" s="102">
        <f>สกลนคร!AH56</f>
        <v>101485.75</v>
      </c>
      <c r="N725" s="98"/>
      <c r="O725" s="98"/>
      <c r="P725" s="98"/>
      <c r="Q725" s="90">
        <f t="shared" si="27"/>
        <v>172413</v>
      </c>
      <c r="R725" s="91">
        <f t="shared" si="28"/>
        <v>75.558275862068967</v>
      </c>
    </row>
    <row r="726" spans="1:18" s="109" customFormat="1">
      <c r="A726" s="103">
        <v>3</v>
      </c>
      <c r="B726" s="104" t="s">
        <v>55</v>
      </c>
      <c r="C726" s="104"/>
      <c r="D726" s="104"/>
      <c r="E726" s="104" t="s">
        <v>71</v>
      </c>
      <c r="F726" s="104"/>
      <c r="G726" s="104" t="s">
        <v>467</v>
      </c>
      <c r="H726" s="110">
        <f>SUM(H721:H725)</f>
        <v>19816</v>
      </c>
      <c r="I726" s="103"/>
      <c r="J726" s="106">
        <f>SUM(J720:J725)</f>
        <v>4135894.51</v>
      </c>
      <c r="K726" s="106">
        <f>SUM(K720:K725)</f>
        <v>4269835.26</v>
      </c>
      <c r="L726" s="106">
        <f>SUM(L720:L725)</f>
        <v>2039633</v>
      </c>
      <c r="M726" s="106">
        <f>SUM(M720:M725)</f>
        <v>780264.76</v>
      </c>
      <c r="N726" s="104">
        <v>5</v>
      </c>
      <c r="O726" s="104">
        <v>5</v>
      </c>
      <c r="P726" s="104">
        <f>N726-O726</f>
        <v>0</v>
      </c>
      <c r="Q726" s="107">
        <f t="shared" si="27"/>
        <v>1259368.24</v>
      </c>
      <c r="R726" s="108">
        <f>L726/H726</f>
        <v>102.92859305611627</v>
      </c>
    </row>
    <row r="727" spans="1:18">
      <c r="A727" s="97">
        <v>1</v>
      </c>
      <c r="B727" s="98" t="s">
        <v>55</v>
      </c>
      <c r="C727" s="98" t="s">
        <v>468</v>
      </c>
      <c r="D727" s="98" t="s">
        <v>469</v>
      </c>
      <c r="E727" s="98" t="s">
        <v>470</v>
      </c>
      <c r="F727" s="98" t="s">
        <v>204</v>
      </c>
      <c r="G727" s="98" t="s">
        <v>471</v>
      </c>
      <c r="H727" s="99"/>
      <c r="I727" s="97"/>
      <c r="J727" s="100"/>
      <c r="K727" s="101"/>
      <c r="L727" s="102"/>
      <c r="M727" s="102"/>
      <c r="N727" s="98"/>
      <c r="O727" s="98"/>
      <c r="P727" s="98"/>
    </row>
    <row r="728" spans="1:18">
      <c r="A728" s="97">
        <v>2</v>
      </c>
      <c r="B728" s="98" t="s">
        <v>55</v>
      </c>
      <c r="C728" s="98" t="s">
        <v>468</v>
      </c>
      <c r="D728" s="98" t="s">
        <v>469</v>
      </c>
      <c r="E728" s="98" t="s">
        <v>470</v>
      </c>
      <c r="F728" s="98" t="s">
        <v>174</v>
      </c>
      <c r="G728" s="98" t="s">
        <v>1125</v>
      </c>
      <c r="H728" s="99">
        <v>5334</v>
      </c>
      <c r="I728" s="97">
        <v>4</v>
      </c>
      <c r="J728" s="102">
        <f>สกลนคร!F57</f>
        <v>411714.55</v>
      </c>
      <c r="K728" s="101">
        <f>สกลนคร!AF57</f>
        <v>445062.60000000003</v>
      </c>
      <c r="L728" s="102">
        <f>สกลนคร!AG57</f>
        <v>388641.14</v>
      </c>
      <c r="M728" s="102">
        <f>สกลนคร!AH57</f>
        <v>341315.48</v>
      </c>
      <c r="N728" s="98"/>
      <c r="O728" s="98"/>
      <c r="P728" s="98"/>
      <c r="Q728" s="90">
        <f t="shared" si="27"/>
        <v>47325.660000000033</v>
      </c>
      <c r="R728" s="91">
        <f t="shared" si="28"/>
        <v>72.861106111736035</v>
      </c>
    </row>
    <row r="729" spans="1:18">
      <c r="A729" s="97">
        <v>3</v>
      </c>
      <c r="B729" s="98" t="s">
        <v>55</v>
      </c>
      <c r="C729" s="98" t="s">
        <v>468</v>
      </c>
      <c r="D729" s="98" t="s">
        <v>469</v>
      </c>
      <c r="E729" s="98" t="s">
        <v>470</v>
      </c>
      <c r="F729" s="98" t="s">
        <v>174</v>
      </c>
      <c r="G729" s="98" t="s">
        <v>1126</v>
      </c>
      <c r="H729" s="99">
        <v>5309</v>
      </c>
      <c r="I729" s="97">
        <v>4</v>
      </c>
      <c r="J729" s="102">
        <f>สกลนคร!F58</f>
        <v>378498.98</v>
      </c>
      <c r="K729" s="101">
        <f>สกลนคร!AF58</f>
        <v>400746.87</v>
      </c>
      <c r="L729" s="102">
        <f>สกลนคร!AG58</f>
        <v>347857.70999999996</v>
      </c>
      <c r="M729" s="102">
        <f>สกลนคร!AH58</f>
        <v>330778.07</v>
      </c>
      <c r="N729" s="98"/>
      <c r="O729" s="98"/>
      <c r="P729" s="98"/>
      <c r="Q729" s="90">
        <f t="shared" si="27"/>
        <v>17079.639999999956</v>
      </c>
      <c r="R729" s="91">
        <f t="shared" si="28"/>
        <v>65.522265963458267</v>
      </c>
    </row>
    <row r="730" spans="1:18">
      <c r="A730" s="97">
        <v>4</v>
      </c>
      <c r="B730" s="98" t="s">
        <v>55</v>
      </c>
      <c r="C730" s="98" t="s">
        <v>468</v>
      </c>
      <c r="D730" s="98" t="s">
        <v>469</v>
      </c>
      <c r="E730" s="98" t="s">
        <v>470</v>
      </c>
      <c r="F730" s="98" t="s">
        <v>174</v>
      </c>
      <c r="G730" s="98" t="s">
        <v>1127</v>
      </c>
      <c r="H730" s="99">
        <v>4812</v>
      </c>
      <c r="I730" s="97">
        <v>4</v>
      </c>
      <c r="J730" s="102">
        <f>สกลนคร!F59</f>
        <v>593398.27</v>
      </c>
      <c r="K730" s="101">
        <f>สกลนคร!AF59</f>
        <v>671505.63</v>
      </c>
      <c r="L730" s="102">
        <f>สกลนคร!AG59</f>
        <v>300912.88</v>
      </c>
      <c r="M730" s="102">
        <f>สกลนคร!AH59</f>
        <v>251630.93000000002</v>
      </c>
      <c r="N730" s="98"/>
      <c r="O730" s="98"/>
      <c r="P730" s="98"/>
      <c r="Q730" s="90">
        <f t="shared" si="27"/>
        <v>49281.949999999983</v>
      </c>
      <c r="R730" s="91">
        <f t="shared" si="28"/>
        <v>62.533848711554448</v>
      </c>
    </row>
    <row r="731" spans="1:18">
      <c r="A731" s="97">
        <v>5</v>
      </c>
      <c r="B731" s="98" t="s">
        <v>55</v>
      </c>
      <c r="C731" s="98" t="s">
        <v>468</v>
      </c>
      <c r="D731" s="98" t="s">
        <v>469</v>
      </c>
      <c r="E731" s="98" t="s">
        <v>470</v>
      </c>
      <c r="F731" s="98" t="s">
        <v>174</v>
      </c>
      <c r="G731" s="98" t="s">
        <v>1128</v>
      </c>
      <c r="H731" s="99">
        <v>3019</v>
      </c>
      <c r="I731" s="97">
        <v>3</v>
      </c>
      <c r="J731" s="102">
        <f>สกลนคร!F60</f>
        <v>181326.45</v>
      </c>
      <c r="K731" s="101">
        <f>สกลนคร!AF60</f>
        <v>316256.23</v>
      </c>
      <c r="L731" s="102">
        <f>สกลนคร!AG60</f>
        <v>285993.88</v>
      </c>
      <c r="M731" s="102">
        <f>สกลนคร!AH60</f>
        <v>222298.48</v>
      </c>
      <c r="N731" s="98"/>
      <c r="O731" s="98"/>
      <c r="P731" s="98"/>
      <c r="Q731" s="90">
        <f t="shared" si="27"/>
        <v>63695.399999999994</v>
      </c>
      <c r="R731" s="91">
        <f t="shared" si="28"/>
        <v>94.73132825438887</v>
      </c>
    </row>
    <row r="732" spans="1:18">
      <c r="A732" s="97">
        <v>6</v>
      </c>
      <c r="B732" s="98" t="s">
        <v>55</v>
      </c>
      <c r="C732" s="98" t="s">
        <v>468</v>
      </c>
      <c r="D732" s="98" t="s">
        <v>469</v>
      </c>
      <c r="E732" s="98" t="s">
        <v>470</v>
      </c>
      <c r="F732" s="98" t="s">
        <v>174</v>
      </c>
      <c r="G732" s="98" t="s">
        <v>1129</v>
      </c>
      <c r="H732" s="99">
        <v>2474</v>
      </c>
      <c r="I732" s="97">
        <v>2</v>
      </c>
      <c r="J732" s="102">
        <f>สกลนคร!F61</f>
        <v>137724.35999999999</v>
      </c>
      <c r="K732" s="101">
        <f>สกลนคร!AF61</f>
        <v>203403.11999999997</v>
      </c>
      <c r="L732" s="102">
        <f>สกลนคร!AG61</f>
        <v>215461.02</v>
      </c>
      <c r="M732" s="102">
        <f>สกลนคร!AH61</f>
        <v>184809.9</v>
      </c>
      <c r="N732" s="98"/>
      <c r="O732" s="98"/>
      <c r="P732" s="98"/>
      <c r="Q732" s="90">
        <f t="shared" si="27"/>
        <v>30651.119999999995</v>
      </c>
      <c r="R732" s="91">
        <f t="shared" si="28"/>
        <v>87.090145513338712</v>
      </c>
    </row>
    <row r="733" spans="1:18">
      <c r="A733" s="97">
        <v>7</v>
      </c>
      <c r="B733" s="98" t="s">
        <v>55</v>
      </c>
      <c r="C733" s="98" t="s">
        <v>468</v>
      </c>
      <c r="D733" s="98" t="s">
        <v>469</v>
      </c>
      <c r="E733" s="98" t="s">
        <v>470</v>
      </c>
      <c r="F733" s="98" t="s">
        <v>174</v>
      </c>
      <c r="G733" s="98" t="s">
        <v>1130</v>
      </c>
      <c r="H733" s="99">
        <v>1964</v>
      </c>
      <c r="I733" s="97">
        <v>2</v>
      </c>
      <c r="J733" s="102">
        <f>สกลนคร!F62</f>
        <v>190666.96</v>
      </c>
      <c r="K733" s="101">
        <f>สกลนคร!AF62</f>
        <v>213942.77</v>
      </c>
      <c r="L733" s="102">
        <f>สกลนคร!AG62</f>
        <v>231069</v>
      </c>
      <c r="M733" s="102">
        <f>สกลนคร!AH62</f>
        <v>199485.57</v>
      </c>
      <c r="N733" s="98"/>
      <c r="O733" s="98"/>
      <c r="P733" s="98"/>
      <c r="Q733" s="90">
        <f t="shared" si="27"/>
        <v>31583.429999999993</v>
      </c>
      <c r="R733" s="91">
        <f t="shared" si="28"/>
        <v>117.65224032586558</v>
      </c>
    </row>
    <row r="734" spans="1:18">
      <c r="A734" s="97">
        <v>8</v>
      </c>
      <c r="B734" s="98" t="s">
        <v>55</v>
      </c>
      <c r="C734" s="98" t="s">
        <v>468</v>
      </c>
      <c r="D734" s="98" t="s">
        <v>469</v>
      </c>
      <c r="E734" s="98" t="s">
        <v>470</v>
      </c>
      <c r="F734" s="98" t="s">
        <v>174</v>
      </c>
      <c r="G734" s="98" t="s">
        <v>1131</v>
      </c>
      <c r="H734" s="99">
        <v>1314</v>
      </c>
      <c r="I734" s="97">
        <v>1</v>
      </c>
      <c r="J734" s="102">
        <f>สกลนคร!F63</f>
        <v>733288.09</v>
      </c>
      <c r="K734" s="101">
        <f>สกลนคร!AF63</f>
        <v>803394</v>
      </c>
      <c r="L734" s="102">
        <f>สกลนคร!AG63</f>
        <v>244385.23</v>
      </c>
      <c r="M734" s="102">
        <f>สกลนคร!AH63</f>
        <v>211951.67</v>
      </c>
      <c r="N734" s="98"/>
      <c r="O734" s="98"/>
      <c r="P734" s="98"/>
      <c r="Q734" s="90">
        <f t="shared" si="27"/>
        <v>32433.559999999998</v>
      </c>
      <c r="R734" s="91">
        <f t="shared" si="28"/>
        <v>185.98571537290715</v>
      </c>
    </row>
    <row r="735" spans="1:18">
      <c r="A735" s="97">
        <v>9</v>
      </c>
      <c r="B735" s="98" t="s">
        <v>55</v>
      </c>
      <c r="C735" s="98" t="s">
        <v>468</v>
      </c>
      <c r="D735" s="98" t="s">
        <v>469</v>
      </c>
      <c r="E735" s="98" t="s">
        <v>470</v>
      </c>
      <c r="F735" s="98" t="s">
        <v>174</v>
      </c>
      <c r="G735" s="98" t="s">
        <v>1132</v>
      </c>
      <c r="H735" s="99">
        <v>2614</v>
      </c>
      <c r="I735" s="97">
        <v>2</v>
      </c>
      <c r="J735" s="102">
        <f>สกลนคร!F64</f>
        <v>289483.15000000002</v>
      </c>
      <c r="K735" s="101">
        <f>สกลนคร!AF64</f>
        <v>344670.75</v>
      </c>
      <c r="L735" s="102">
        <f>สกลนคร!AG64</f>
        <v>308364.55</v>
      </c>
      <c r="M735" s="102">
        <f>สกลนคร!AH64</f>
        <v>286404.55</v>
      </c>
      <c r="N735" s="98"/>
      <c r="O735" s="98"/>
      <c r="P735" s="98"/>
      <c r="Q735" s="90">
        <f t="shared" si="27"/>
        <v>21960</v>
      </c>
      <c r="R735" s="91">
        <f t="shared" si="28"/>
        <v>117.96654552410099</v>
      </c>
    </row>
    <row r="736" spans="1:18">
      <c r="A736" s="97">
        <v>10</v>
      </c>
      <c r="B736" s="98" t="s">
        <v>55</v>
      </c>
      <c r="C736" s="98" t="s">
        <v>468</v>
      </c>
      <c r="D736" s="98" t="s">
        <v>469</v>
      </c>
      <c r="E736" s="98" t="s">
        <v>470</v>
      </c>
      <c r="F736" s="98" t="s">
        <v>174</v>
      </c>
      <c r="G736" s="98" t="s">
        <v>1133</v>
      </c>
      <c r="H736" s="99">
        <v>3039</v>
      </c>
      <c r="I736" s="97">
        <v>3</v>
      </c>
      <c r="J736" s="102">
        <f>สกลนคร!F65</f>
        <v>175379.48</v>
      </c>
      <c r="K736" s="101">
        <f>สกลนคร!AF65</f>
        <v>203511.58000000002</v>
      </c>
      <c r="L736" s="102">
        <f>สกลนคร!AG65</f>
        <v>242334.99</v>
      </c>
      <c r="M736" s="102">
        <f>สกลนคร!AH65</f>
        <v>207405.88</v>
      </c>
      <c r="N736" s="98"/>
      <c r="O736" s="98"/>
      <c r="P736" s="98"/>
      <c r="Q736" s="90">
        <f t="shared" si="27"/>
        <v>34929.109999999986</v>
      </c>
      <c r="R736" s="91">
        <f t="shared" si="28"/>
        <v>79.741688055281344</v>
      </c>
    </row>
    <row r="737" spans="1:18">
      <c r="A737" s="97">
        <v>11</v>
      </c>
      <c r="B737" s="98" t="s">
        <v>55</v>
      </c>
      <c r="C737" s="98" t="s">
        <v>468</v>
      </c>
      <c r="D737" s="98" t="s">
        <v>469</v>
      </c>
      <c r="E737" s="98" t="s">
        <v>470</v>
      </c>
      <c r="F737" s="98" t="s">
        <v>174</v>
      </c>
      <c r="G737" s="98" t="s">
        <v>1134</v>
      </c>
      <c r="H737" s="99">
        <v>5019</v>
      </c>
      <c r="I737" s="97">
        <v>4</v>
      </c>
      <c r="J737" s="102">
        <f>สกลนคร!F66</f>
        <v>351864.9</v>
      </c>
      <c r="K737" s="101">
        <f>สกลนคร!AF66</f>
        <v>463176.60000000003</v>
      </c>
      <c r="L737" s="102">
        <f>สกลนคร!AG66</f>
        <v>271340.69</v>
      </c>
      <c r="M737" s="102">
        <f>สกลนคร!AH66</f>
        <v>234875.37999999998</v>
      </c>
      <c r="N737" s="98"/>
      <c r="O737" s="98"/>
      <c r="P737" s="98"/>
      <c r="Q737" s="90">
        <f t="shared" si="27"/>
        <v>36465.310000000027</v>
      </c>
      <c r="R737" s="91">
        <f t="shared" si="28"/>
        <v>54.062699740984257</v>
      </c>
    </row>
    <row r="738" spans="1:18">
      <c r="A738" s="97">
        <v>12</v>
      </c>
      <c r="B738" s="98" t="s">
        <v>55</v>
      </c>
      <c r="C738" s="98" t="s">
        <v>468</v>
      </c>
      <c r="D738" s="98" t="s">
        <v>469</v>
      </c>
      <c r="E738" s="98" t="s">
        <v>470</v>
      </c>
      <c r="F738" s="98" t="s">
        <v>174</v>
      </c>
      <c r="G738" s="98" t="s">
        <v>1135</v>
      </c>
      <c r="H738" s="99">
        <v>4462</v>
      </c>
      <c r="I738" s="97">
        <v>3</v>
      </c>
      <c r="J738" s="102">
        <f>สกลนคร!F67</f>
        <v>296696.77</v>
      </c>
      <c r="K738" s="101">
        <f>สกลนคร!AF67</f>
        <v>343359.25</v>
      </c>
      <c r="L738" s="102">
        <f>สกลนคร!AG67</f>
        <v>245193.83</v>
      </c>
      <c r="M738" s="102">
        <f>สกลนคร!AH67</f>
        <v>209263.89</v>
      </c>
      <c r="N738" s="98"/>
      <c r="O738" s="98"/>
      <c r="P738" s="98"/>
      <c r="Q738" s="90">
        <f t="shared" si="27"/>
        <v>35929.939999999973</v>
      </c>
      <c r="R738" s="91">
        <f t="shared" si="28"/>
        <v>54.951553115194976</v>
      </c>
    </row>
    <row r="739" spans="1:18">
      <c r="A739" s="97">
        <v>13</v>
      </c>
      <c r="B739" s="98" t="s">
        <v>55</v>
      </c>
      <c r="C739" s="98" t="s">
        <v>468</v>
      </c>
      <c r="D739" s="98" t="s">
        <v>469</v>
      </c>
      <c r="E739" s="98" t="s">
        <v>470</v>
      </c>
      <c r="F739" s="98" t="s">
        <v>174</v>
      </c>
      <c r="G739" s="98" t="s">
        <v>1136</v>
      </c>
      <c r="H739" s="99">
        <v>3744</v>
      </c>
      <c r="I739" s="97">
        <v>3</v>
      </c>
      <c r="J739" s="102">
        <f>สกลนคร!F68</f>
        <v>135696.92000000001</v>
      </c>
      <c r="K739" s="101">
        <f>สกลนคร!AF68</f>
        <v>205772.71000000002</v>
      </c>
      <c r="L739" s="102">
        <f>สกลนคร!AG68</f>
        <v>246774.41</v>
      </c>
      <c r="M739" s="102">
        <f>สกลนคร!AH68</f>
        <v>212230.95</v>
      </c>
      <c r="N739" s="98"/>
      <c r="O739" s="98"/>
      <c r="P739" s="98"/>
      <c r="Q739" s="90">
        <f t="shared" si="27"/>
        <v>34543.459999999992</v>
      </c>
      <c r="R739" s="91">
        <f t="shared" si="28"/>
        <v>65.911968482905991</v>
      </c>
    </row>
    <row r="740" spans="1:18">
      <c r="A740" s="97">
        <v>14</v>
      </c>
      <c r="B740" s="98" t="s">
        <v>55</v>
      </c>
      <c r="C740" s="98" t="s">
        <v>468</v>
      </c>
      <c r="D740" s="98" t="s">
        <v>469</v>
      </c>
      <c r="E740" s="98" t="s">
        <v>470</v>
      </c>
      <c r="F740" s="98" t="s">
        <v>174</v>
      </c>
      <c r="G740" s="98" t="s">
        <v>1137</v>
      </c>
      <c r="H740" s="99">
        <v>3274</v>
      </c>
      <c r="I740" s="97">
        <v>3</v>
      </c>
      <c r="J740" s="102">
        <f>สกลนคร!F69</f>
        <v>225512.15</v>
      </c>
      <c r="K740" s="101">
        <f>สกลนคร!AF69</f>
        <v>278750.73</v>
      </c>
      <c r="L740" s="102">
        <f>สกลนคร!AG69</f>
        <v>407476.87</v>
      </c>
      <c r="M740" s="102">
        <f>สกลนคร!AH69</f>
        <v>370089.02</v>
      </c>
      <c r="N740" s="98"/>
      <c r="O740" s="98"/>
      <c r="P740" s="98"/>
      <c r="Q740" s="90">
        <f t="shared" si="27"/>
        <v>37387.849999999977</v>
      </c>
      <c r="R740" s="91">
        <f t="shared" si="28"/>
        <v>124.45842089187538</v>
      </c>
    </row>
    <row r="741" spans="1:18" s="117" customFormat="1">
      <c r="A741" s="111">
        <v>15</v>
      </c>
      <c r="B741" s="112" t="s">
        <v>55</v>
      </c>
      <c r="C741" s="112" t="s">
        <v>473</v>
      </c>
      <c r="D741" s="112" t="s">
        <v>469</v>
      </c>
      <c r="E741" s="112" t="s">
        <v>470</v>
      </c>
      <c r="F741" s="112" t="s">
        <v>174</v>
      </c>
      <c r="G741" s="112" t="s">
        <v>1138</v>
      </c>
      <c r="H741" s="113">
        <v>2726</v>
      </c>
      <c r="I741" s="111">
        <v>2</v>
      </c>
      <c r="J741" s="102">
        <f>สกลนคร!F70</f>
        <v>372709.86</v>
      </c>
      <c r="K741" s="101">
        <f>สกลนคร!AF70</f>
        <v>466425.79</v>
      </c>
      <c r="L741" s="102">
        <f>สกลนคร!AG70</f>
        <v>210142.15</v>
      </c>
      <c r="M741" s="102">
        <f>สกลนคร!AH70</f>
        <v>185928.90999999997</v>
      </c>
      <c r="N741" s="112"/>
      <c r="O741" s="112"/>
      <c r="P741" s="112"/>
      <c r="Q741" s="115">
        <f t="shared" si="27"/>
        <v>24213.24000000002</v>
      </c>
      <c r="R741" s="116">
        <f t="shared" si="28"/>
        <v>77.088096111518709</v>
      </c>
    </row>
    <row r="742" spans="1:18" s="109" customFormat="1">
      <c r="A742" s="103">
        <v>4</v>
      </c>
      <c r="B742" s="104" t="s">
        <v>55</v>
      </c>
      <c r="C742" s="104"/>
      <c r="D742" s="104"/>
      <c r="E742" s="104" t="s">
        <v>71</v>
      </c>
      <c r="F742" s="104"/>
      <c r="G742" s="104" t="s">
        <v>472</v>
      </c>
      <c r="H742" s="110">
        <f>SUM(H727:H740)</f>
        <v>46378</v>
      </c>
      <c r="I742" s="103"/>
      <c r="J742" s="106">
        <f>SUM(J727:J740)</f>
        <v>4101251.0299999993</v>
      </c>
      <c r="K742" s="106">
        <f>SUM(K727:K740)</f>
        <v>4893552.84</v>
      </c>
      <c r="L742" s="106">
        <f>SUM(L727:L740)</f>
        <v>3735806.1999999997</v>
      </c>
      <c r="M742" s="106">
        <f>SUM(M727:M740)</f>
        <v>3262539.7700000005</v>
      </c>
      <c r="N742" s="104">
        <v>14</v>
      </c>
      <c r="O742" s="104">
        <v>14</v>
      </c>
      <c r="P742" s="104">
        <f>N742-O742</f>
        <v>0</v>
      </c>
      <c r="Q742" s="107">
        <f t="shared" si="27"/>
        <v>473266.42999999924</v>
      </c>
      <c r="R742" s="108">
        <f>L742/H742</f>
        <v>80.551257061537797</v>
      </c>
    </row>
    <row r="743" spans="1:18">
      <c r="A743" s="97">
        <v>1</v>
      </c>
      <c r="B743" s="98" t="s">
        <v>55</v>
      </c>
      <c r="C743" s="98" t="s">
        <v>473</v>
      </c>
      <c r="D743" s="98" t="s">
        <v>97</v>
      </c>
      <c r="E743" s="98" t="s">
        <v>474</v>
      </c>
      <c r="F743" s="98" t="s">
        <v>204</v>
      </c>
      <c r="G743" s="98" t="s">
        <v>475</v>
      </c>
      <c r="H743" s="99"/>
      <c r="I743" s="97"/>
      <c r="J743" s="100"/>
      <c r="K743" s="101"/>
      <c r="L743" s="102"/>
      <c r="M743" s="102"/>
      <c r="N743" s="98"/>
      <c r="O743" s="98"/>
      <c r="P743" s="98"/>
    </row>
    <row r="744" spans="1:18" s="117" customFormat="1">
      <c r="A744" s="111">
        <v>2</v>
      </c>
      <c r="B744" s="112" t="s">
        <v>55</v>
      </c>
      <c r="C744" s="112" t="s">
        <v>473</v>
      </c>
      <c r="D744" s="112" t="s">
        <v>97</v>
      </c>
      <c r="E744" s="112" t="s">
        <v>474</v>
      </c>
      <c r="F744" s="112" t="s">
        <v>174</v>
      </c>
      <c r="G744" s="112" t="s">
        <v>1139</v>
      </c>
      <c r="H744" s="113">
        <v>6085</v>
      </c>
      <c r="I744" s="111">
        <v>5</v>
      </c>
      <c r="J744" s="102">
        <f>สกลนคร!F71</f>
        <v>441937.11</v>
      </c>
      <c r="K744" s="114">
        <f>สกลนคร!AF71</f>
        <v>838952.15999999992</v>
      </c>
      <c r="L744" s="102">
        <f>สกลนคร!AG71</f>
        <v>373841.78</v>
      </c>
      <c r="M744" s="102">
        <f>สกลนคร!AH71</f>
        <v>430236.25</v>
      </c>
      <c r="N744" s="112"/>
      <c r="O744" s="112"/>
      <c r="P744" s="112"/>
      <c r="Q744" s="90">
        <f t="shared" si="27"/>
        <v>-56394.469999999972</v>
      </c>
      <c r="R744" s="91">
        <f t="shared" si="28"/>
        <v>61.436611339359082</v>
      </c>
    </row>
    <row r="745" spans="1:18" s="117" customFormat="1">
      <c r="A745" s="111">
        <v>3</v>
      </c>
      <c r="B745" s="112" t="s">
        <v>55</v>
      </c>
      <c r="C745" s="112" t="s">
        <v>473</v>
      </c>
      <c r="D745" s="112" t="s">
        <v>97</v>
      </c>
      <c r="E745" s="112" t="s">
        <v>474</v>
      </c>
      <c r="F745" s="112" t="s">
        <v>174</v>
      </c>
      <c r="G745" s="112" t="s">
        <v>1140</v>
      </c>
      <c r="H745" s="113">
        <v>4230</v>
      </c>
      <c r="I745" s="111">
        <v>3</v>
      </c>
      <c r="J745" s="102">
        <f>สกลนคร!F72</f>
        <v>622647.39</v>
      </c>
      <c r="K745" s="114">
        <f>สกลนคร!AF72</f>
        <v>1059399.33</v>
      </c>
      <c r="L745" s="102">
        <f>สกลนคร!AG72</f>
        <v>244314.1</v>
      </c>
      <c r="M745" s="102">
        <f>สกลนคร!AH72</f>
        <v>292483.49000000005</v>
      </c>
      <c r="N745" s="112"/>
      <c r="O745" s="112"/>
      <c r="P745" s="112"/>
      <c r="Q745" s="90">
        <f t="shared" si="27"/>
        <v>-48169.390000000043</v>
      </c>
      <c r="R745" s="91">
        <f t="shared" si="28"/>
        <v>57.75747044917258</v>
      </c>
    </row>
    <row r="746" spans="1:18" s="117" customFormat="1">
      <c r="A746" s="111">
        <v>4</v>
      </c>
      <c r="B746" s="112" t="s">
        <v>55</v>
      </c>
      <c r="C746" s="112" t="s">
        <v>473</v>
      </c>
      <c r="D746" s="112" t="s">
        <v>97</v>
      </c>
      <c r="E746" s="112" t="s">
        <v>474</v>
      </c>
      <c r="F746" s="112" t="s">
        <v>174</v>
      </c>
      <c r="G746" s="112" t="s">
        <v>1141</v>
      </c>
      <c r="H746" s="113">
        <v>4909</v>
      </c>
      <c r="I746" s="111">
        <v>4</v>
      </c>
      <c r="J746" s="102">
        <f>สกลนคร!F73</f>
        <v>629019.59</v>
      </c>
      <c r="K746" s="114">
        <f>สกลนคร!AF73</f>
        <v>706041.28</v>
      </c>
      <c r="L746" s="102">
        <f>สกลนคร!AG73</f>
        <v>280159.93</v>
      </c>
      <c r="M746" s="102">
        <f>สกลนคร!AH73</f>
        <v>348025.84</v>
      </c>
      <c r="N746" s="112"/>
      <c r="O746" s="112"/>
      <c r="P746" s="112"/>
      <c r="Q746" s="90">
        <f t="shared" si="27"/>
        <v>-67865.910000000033</v>
      </c>
      <c r="R746" s="91">
        <f t="shared" si="28"/>
        <v>57.070672234671008</v>
      </c>
    </row>
    <row r="747" spans="1:18" s="117" customFormat="1">
      <c r="A747" s="111">
        <v>5</v>
      </c>
      <c r="B747" s="112" t="s">
        <v>55</v>
      </c>
      <c r="C747" s="112" t="s">
        <v>473</v>
      </c>
      <c r="D747" s="112" t="s">
        <v>97</v>
      </c>
      <c r="E747" s="112" t="s">
        <v>474</v>
      </c>
      <c r="F747" s="112" t="s">
        <v>174</v>
      </c>
      <c r="G747" s="112" t="s">
        <v>1142</v>
      </c>
      <c r="H747" s="113">
        <v>3876</v>
      </c>
      <c r="I747" s="111">
        <v>3</v>
      </c>
      <c r="J747" s="102">
        <f>สกลนคร!F74</f>
        <v>462016.03</v>
      </c>
      <c r="K747" s="114">
        <f>สกลนคร!AF74</f>
        <v>604058.27</v>
      </c>
      <c r="L747" s="102">
        <f>สกลนคร!AG74</f>
        <v>335446.21000000002</v>
      </c>
      <c r="M747" s="102">
        <f>สกลนคร!AH74</f>
        <v>325608.47000000003</v>
      </c>
      <c r="N747" s="112"/>
      <c r="O747" s="112"/>
      <c r="P747" s="112"/>
      <c r="Q747" s="90">
        <f t="shared" si="27"/>
        <v>9837.7399999999907</v>
      </c>
      <c r="R747" s="91">
        <f t="shared" si="28"/>
        <v>86.544429824561405</v>
      </c>
    </row>
    <row r="748" spans="1:18" s="117" customFormat="1">
      <c r="A748" s="111">
        <v>6</v>
      </c>
      <c r="B748" s="112" t="s">
        <v>55</v>
      </c>
      <c r="C748" s="112" t="s">
        <v>473</v>
      </c>
      <c r="D748" s="112" t="s">
        <v>97</v>
      </c>
      <c r="E748" s="112" t="s">
        <v>474</v>
      </c>
      <c r="F748" s="112" t="s">
        <v>174</v>
      </c>
      <c r="G748" s="112" t="s">
        <v>1143</v>
      </c>
      <c r="H748" s="113">
        <v>4206</v>
      </c>
      <c r="I748" s="111">
        <v>3</v>
      </c>
      <c r="J748" s="102">
        <f>สกลนคร!F75</f>
        <v>167018.87</v>
      </c>
      <c r="K748" s="114">
        <f>สกลนคร!AF75</f>
        <v>242730.72</v>
      </c>
      <c r="L748" s="102">
        <f>สกลนคร!AG75</f>
        <v>257548.94</v>
      </c>
      <c r="M748" s="102">
        <f>สกลนคร!AH75</f>
        <v>297990.01</v>
      </c>
      <c r="N748" s="112"/>
      <c r="O748" s="112"/>
      <c r="P748" s="112"/>
      <c r="Q748" s="90">
        <f t="shared" si="27"/>
        <v>-40441.070000000007</v>
      </c>
      <c r="R748" s="91">
        <f t="shared" si="28"/>
        <v>61.233699476937709</v>
      </c>
    </row>
    <row r="749" spans="1:18" s="117" customFormat="1">
      <c r="A749" s="111">
        <v>7</v>
      </c>
      <c r="B749" s="112" t="s">
        <v>55</v>
      </c>
      <c r="C749" s="112" t="s">
        <v>473</v>
      </c>
      <c r="D749" s="112" t="s">
        <v>97</v>
      </c>
      <c r="E749" s="112" t="s">
        <v>474</v>
      </c>
      <c r="F749" s="112" t="s">
        <v>174</v>
      </c>
      <c r="G749" s="112" t="s">
        <v>1144</v>
      </c>
      <c r="H749" s="113">
        <v>2071</v>
      </c>
      <c r="I749" s="111">
        <v>2</v>
      </c>
      <c r="J749" s="102">
        <f>สกลนคร!F76</f>
        <v>490888.23</v>
      </c>
      <c r="K749" s="114">
        <f>สกลนคร!AF76</f>
        <v>535376.53</v>
      </c>
      <c r="L749" s="102">
        <f>สกลนคร!AG76</f>
        <v>272097.06</v>
      </c>
      <c r="M749" s="102">
        <f>สกลนคร!AH76</f>
        <v>260200.06000000003</v>
      </c>
      <c r="N749" s="112"/>
      <c r="O749" s="112"/>
      <c r="P749" s="112"/>
      <c r="Q749" s="90">
        <f t="shared" si="27"/>
        <v>11896.999999999971</v>
      </c>
      <c r="R749" s="91">
        <f t="shared" si="28"/>
        <v>131.38438435538387</v>
      </c>
    </row>
    <row r="750" spans="1:18" s="117" customFormat="1">
      <c r="A750" s="111">
        <v>8</v>
      </c>
      <c r="B750" s="112" t="s">
        <v>55</v>
      </c>
      <c r="C750" s="112" t="s">
        <v>473</v>
      </c>
      <c r="D750" s="112" t="s">
        <v>97</v>
      </c>
      <c r="E750" s="112" t="s">
        <v>474</v>
      </c>
      <c r="F750" s="112" t="s">
        <v>174</v>
      </c>
      <c r="G750" s="112" t="s">
        <v>1145</v>
      </c>
      <c r="H750" s="113">
        <v>1955</v>
      </c>
      <c r="I750" s="111">
        <v>2</v>
      </c>
      <c r="J750" s="102">
        <f>สกลนคร!F77</f>
        <v>391193.59999999998</v>
      </c>
      <c r="K750" s="114">
        <f>สกลนคร!AF77</f>
        <v>683730.99999999988</v>
      </c>
      <c r="L750" s="102">
        <f>สกลนคร!AG77</f>
        <v>224313.79</v>
      </c>
      <c r="M750" s="102">
        <f>สกลนคร!AH77</f>
        <v>267903.05</v>
      </c>
      <c r="N750" s="112"/>
      <c r="O750" s="112"/>
      <c r="P750" s="112"/>
      <c r="Q750" s="90">
        <f t="shared" si="27"/>
        <v>-43589.25999999998</v>
      </c>
      <c r="R750" s="91">
        <f t="shared" si="28"/>
        <v>114.7385115089514</v>
      </c>
    </row>
    <row r="751" spans="1:18" s="109" customFormat="1">
      <c r="A751" s="103">
        <v>5</v>
      </c>
      <c r="B751" s="104" t="s">
        <v>55</v>
      </c>
      <c r="C751" s="104"/>
      <c r="D751" s="104"/>
      <c r="E751" s="104" t="s">
        <v>71</v>
      </c>
      <c r="F751" s="104"/>
      <c r="G751" s="104" t="s">
        <v>476</v>
      </c>
      <c r="H751" s="110">
        <f>SUM(H744:H750)</f>
        <v>27332</v>
      </c>
      <c r="I751" s="103"/>
      <c r="J751" s="106">
        <f>SUM(J743:J750)</f>
        <v>3204720.8200000003</v>
      </c>
      <c r="K751" s="106">
        <f>SUM(K743:K750)</f>
        <v>4670289.29</v>
      </c>
      <c r="L751" s="106">
        <f>SUM(L743:L750)</f>
        <v>1987721.81</v>
      </c>
      <c r="M751" s="106">
        <f>SUM(M743:M750)</f>
        <v>2222447.17</v>
      </c>
      <c r="N751" s="104">
        <v>7</v>
      </c>
      <c r="O751" s="104">
        <v>7</v>
      </c>
      <c r="P751" s="104">
        <f>N751-O751</f>
        <v>0</v>
      </c>
      <c r="Q751" s="107">
        <f t="shared" si="27"/>
        <v>-234725.35999999987</v>
      </c>
      <c r="R751" s="108">
        <f>L751/H751</f>
        <v>72.725077198887746</v>
      </c>
    </row>
    <row r="752" spans="1:18">
      <c r="A752" s="97">
        <v>1</v>
      </c>
      <c r="B752" s="98" t="s">
        <v>55</v>
      </c>
      <c r="C752" s="98" t="s">
        <v>477</v>
      </c>
      <c r="D752" s="98" t="s">
        <v>104</v>
      </c>
      <c r="E752" s="98" t="s">
        <v>478</v>
      </c>
      <c r="F752" s="98" t="s">
        <v>204</v>
      </c>
      <c r="G752" s="98" t="s">
        <v>479</v>
      </c>
      <c r="H752" s="99"/>
      <c r="I752" s="97"/>
      <c r="J752" s="100"/>
      <c r="K752" s="101"/>
      <c r="L752" s="102"/>
      <c r="M752" s="102"/>
      <c r="N752" s="98"/>
      <c r="O752" s="98"/>
      <c r="P752" s="98"/>
    </row>
    <row r="753" spans="1:18">
      <c r="A753" s="97">
        <v>2</v>
      </c>
      <c r="B753" s="98" t="s">
        <v>55</v>
      </c>
      <c r="C753" s="98" t="s">
        <v>477</v>
      </c>
      <c r="D753" s="98" t="s">
        <v>104</v>
      </c>
      <c r="E753" s="98" t="s">
        <v>478</v>
      </c>
      <c r="F753" s="98" t="s">
        <v>174</v>
      </c>
      <c r="G753" s="98" t="s">
        <v>1146</v>
      </c>
      <c r="H753" s="99">
        <v>3739</v>
      </c>
      <c r="I753" s="97">
        <v>3</v>
      </c>
      <c r="J753" s="102">
        <f>สกลนคร!F78</f>
        <v>199784.76</v>
      </c>
      <c r="K753" s="101">
        <f>สกลนคร!AF78</f>
        <v>253277.93</v>
      </c>
      <c r="L753" s="102">
        <f>สกลนคร!AG78</f>
        <v>186094.82</v>
      </c>
      <c r="M753" s="102">
        <f>สกลนคร!AH78</f>
        <v>225048.64999999997</v>
      </c>
      <c r="N753" s="98"/>
      <c r="O753" s="98"/>
      <c r="P753" s="98"/>
      <c r="Q753" s="90">
        <f t="shared" si="27"/>
        <v>-38953.829999999958</v>
      </c>
      <c r="R753" s="91">
        <f t="shared" si="28"/>
        <v>49.771281091200855</v>
      </c>
    </row>
    <row r="754" spans="1:18">
      <c r="A754" s="97">
        <v>3</v>
      </c>
      <c r="B754" s="98" t="s">
        <v>55</v>
      </c>
      <c r="C754" s="98" t="s">
        <v>477</v>
      </c>
      <c r="D754" s="98" t="s">
        <v>104</v>
      </c>
      <c r="E754" s="98" t="s">
        <v>478</v>
      </c>
      <c r="F754" s="98" t="s">
        <v>174</v>
      </c>
      <c r="G754" s="98" t="s">
        <v>1147</v>
      </c>
      <c r="H754" s="99">
        <v>3786</v>
      </c>
      <c r="I754" s="97">
        <v>3</v>
      </c>
      <c r="J754" s="102">
        <f>สกลนคร!F79</f>
        <v>374985.26</v>
      </c>
      <c r="K754" s="101">
        <f>สกลนคร!AF79</f>
        <v>426699.79000000004</v>
      </c>
      <c r="L754" s="102">
        <f>สกลนคร!AG79</f>
        <v>443493.23</v>
      </c>
      <c r="M754" s="102">
        <f>สกลนคร!AH79</f>
        <v>306764.98</v>
      </c>
      <c r="N754" s="98"/>
      <c r="O754" s="98"/>
      <c r="P754" s="98"/>
      <c r="Q754" s="90">
        <f t="shared" si="27"/>
        <v>136728.25</v>
      </c>
      <c r="R754" s="91">
        <f t="shared" si="28"/>
        <v>117.14031431590068</v>
      </c>
    </row>
    <row r="755" spans="1:18">
      <c r="A755" s="97">
        <v>4</v>
      </c>
      <c r="B755" s="98" t="s">
        <v>55</v>
      </c>
      <c r="C755" s="98" t="s">
        <v>477</v>
      </c>
      <c r="D755" s="98" t="s">
        <v>104</v>
      </c>
      <c r="E755" s="98" t="s">
        <v>478</v>
      </c>
      <c r="F755" s="98" t="s">
        <v>174</v>
      </c>
      <c r="G755" s="98" t="s">
        <v>1148</v>
      </c>
      <c r="H755" s="99">
        <v>3021</v>
      </c>
      <c r="I755" s="97">
        <v>3</v>
      </c>
      <c r="J755" s="102">
        <f>สกลนคร!F80</f>
        <v>416031.53</v>
      </c>
      <c r="K755" s="101">
        <f>สกลนคร!AF80</f>
        <v>481321.21</v>
      </c>
      <c r="L755" s="102">
        <f>สกลนคร!AG80</f>
        <v>336040.57999999996</v>
      </c>
      <c r="M755" s="102">
        <f>สกลนคร!AH80</f>
        <v>212205.07</v>
      </c>
      <c r="N755" s="98"/>
      <c r="O755" s="98"/>
      <c r="P755" s="98"/>
      <c r="Q755" s="90">
        <f t="shared" si="27"/>
        <v>123835.50999999995</v>
      </c>
      <c r="R755" s="91">
        <f t="shared" si="28"/>
        <v>111.23488248924195</v>
      </c>
    </row>
    <row r="756" spans="1:18">
      <c r="A756" s="97">
        <v>5</v>
      </c>
      <c r="B756" s="98" t="s">
        <v>55</v>
      </c>
      <c r="C756" s="98" t="s">
        <v>477</v>
      </c>
      <c r="D756" s="98" t="s">
        <v>104</v>
      </c>
      <c r="E756" s="98" t="s">
        <v>478</v>
      </c>
      <c r="F756" s="98" t="s">
        <v>174</v>
      </c>
      <c r="G756" s="98" t="s">
        <v>1149</v>
      </c>
      <c r="H756" s="99">
        <v>1545</v>
      </c>
      <c r="I756" s="97">
        <v>2</v>
      </c>
      <c r="J756" s="102">
        <f>สกลนคร!F81</f>
        <v>348390.24</v>
      </c>
      <c r="K756" s="101">
        <f>สกลนคร!AF81</f>
        <v>362310.32</v>
      </c>
      <c r="L756" s="102">
        <f>สกลนคร!AG81</f>
        <v>205246.78</v>
      </c>
      <c r="M756" s="102">
        <f>สกลนคร!AH81</f>
        <v>321170.32</v>
      </c>
      <c r="N756" s="98"/>
      <c r="O756" s="98"/>
      <c r="P756" s="98"/>
      <c r="Q756" s="90">
        <f t="shared" si="27"/>
        <v>-115923.54000000001</v>
      </c>
      <c r="R756" s="91">
        <f t="shared" si="28"/>
        <v>132.84581229773462</v>
      </c>
    </row>
    <row r="757" spans="1:18">
      <c r="A757" s="97">
        <v>6</v>
      </c>
      <c r="B757" s="98" t="s">
        <v>55</v>
      </c>
      <c r="C757" s="98" t="s">
        <v>477</v>
      </c>
      <c r="D757" s="98" t="s">
        <v>104</v>
      </c>
      <c r="E757" s="98" t="s">
        <v>478</v>
      </c>
      <c r="F757" s="98" t="s">
        <v>174</v>
      </c>
      <c r="G757" s="98" t="s">
        <v>1150</v>
      </c>
      <c r="H757" s="99">
        <v>3954</v>
      </c>
      <c r="I757" s="97">
        <v>3</v>
      </c>
      <c r="J757" s="102">
        <f>สกลนคร!F82</f>
        <v>412736.06</v>
      </c>
      <c r="K757" s="101">
        <f>สกลนคร!AF82</f>
        <v>437437.2</v>
      </c>
      <c r="L757" s="102">
        <f>สกลนคร!AG82</f>
        <v>205445.7</v>
      </c>
      <c r="M757" s="102">
        <f>สกลนคร!AH82</f>
        <v>124793.32</v>
      </c>
      <c r="N757" s="98"/>
      <c r="O757" s="98"/>
      <c r="P757" s="98"/>
      <c r="Q757" s="90">
        <f t="shared" si="27"/>
        <v>80652.38</v>
      </c>
      <c r="R757" s="91">
        <f t="shared" si="28"/>
        <v>51.958952959028835</v>
      </c>
    </row>
    <row r="758" spans="1:18">
      <c r="A758" s="97">
        <v>7</v>
      </c>
      <c r="B758" s="98" t="s">
        <v>55</v>
      </c>
      <c r="C758" s="98" t="s">
        <v>477</v>
      </c>
      <c r="D758" s="98" t="s">
        <v>104</v>
      </c>
      <c r="E758" s="98" t="s">
        <v>478</v>
      </c>
      <c r="F758" s="98" t="s">
        <v>174</v>
      </c>
      <c r="G758" s="98" t="s">
        <v>1151</v>
      </c>
      <c r="H758" s="99">
        <v>6234</v>
      </c>
      <c r="I758" s="97">
        <v>5</v>
      </c>
      <c r="J758" s="102">
        <f>สกลนคร!F83</f>
        <v>336584.73</v>
      </c>
      <c r="K758" s="101">
        <f>สกลนคร!AF83</f>
        <v>412205.14999999997</v>
      </c>
      <c r="L758" s="102">
        <f>สกลนคร!AG83</f>
        <v>315497.93</v>
      </c>
      <c r="M758" s="102">
        <f>สกลนคร!AH83</f>
        <v>273827.68</v>
      </c>
      <c r="N758" s="98"/>
      <c r="O758" s="98"/>
      <c r="P758" s="98"/>
      <c r="Q758" s="90">
        <f t="shared" si="27"/>
        <v>41670.25</v>
      </c>
      <c r="R758" s="91">
        <f t="shared" si="28"/>
        <v>50.609228424767402</v>
      </c>
    </row>
    <row r="759" spans="1:18">
      <c r="A759" s="97">
        <v>8</v>
      </c>
      <c r="B759" s="98" t="s">
        <v>55</v>
      </c>
      <c r="C759" s="98" t="s">
        <v>477</v>
      </c>
      <c r="D759" s="98" t="s">
        <v>104</v>
      </c>
      <c r="E759" s="98" t="s">
        <v>478</v>
      </c>
      <c r="F759" s="98" t="s">
        <v>174</v>
      </c>
      <c r="G759" s="98" t="s">
        <v>1152</v>
      </c>
      <c r="H759" s="99">
        <v>4005</v>
      </c>
      <c r="I759" s="97">
        <v>3</v>
      </c>
      <c r="J759" s="102">
        <f>สกลนคร!F84</f>
        <v>168513.49</v>
      </c>
      <c r="K759" s="101">
        <f>สกลนคร!AF84</f>
        <v>225676.34</v>
      </c>
      <c r="L759" s="102">
        <f>สกลนคร!AG84</f>
        <v>359940.81</v>
      </c>
      <c r="M759" s="102">
        <f>สกลนคร!AH84</f>
        <v>278300.08</v>
      </c>
      <c r="N759" s="98"/>
      <c r="O759" s="98"/>
      <c r="P759" s="98"/>
      <c r="Q759" s="90">
        <f t="shared" si="27"/>
        <v>81640.729999999981</v>
      </c>
      <c r="R759" s="91">
        <f t="shared" si="28"/>
        <v>89.872861423220968</v>
      </c>
    </row>
    <row r="760" spans="1:18">
      <c r="A760" s="97">
        <v>9</v>
      </c>
      <c r="B760" s="98" t="s">
        <v>55</v>
      </c>
      <c r="C760" s="98" t="s">
        <v>477</v>
      </c>
      <c r="D760" s="98" t="s">
        <v>104</v>
      </c>
      <c r="E760" s="98" t="s">
        <v>478</v>
      </c>
      <c r="F760" s="98" t="s">
        <v>174</v>
      </c>
      <c r="G760" s="98" t="s">
        <v>1153</v>
      </c>
      <c r="H760" s="99">
        <v>3358</v>
      </c>
      <c r="I760" s="97">
        <v>3</v>
      </c>
      <c r="J760" s="102">
        <f>สกลนคร!F85</f>
        <v>386827.29</v>
      </c>
      <c r="K760" s="101">
        <f>สกลนคร!AF85</f>
        <v>407805.26</v>
      </c>
      <c r="L760" s="102">
        <f>สกลนคร!AG85</f>
        <v>279600.63</v>
      </c>
      <c r="M760" s="102">
        <f>สกลนคร!AH85</f>
        <v>200168.49</v>
      </c>
      <c r="N760" s="98"/>
      <c r="O760" s="98"/>
      <c r="P760" s="98"/>
      <c r="Q760" s="90">
        <f t="shared" si="27"/>
        <v>79432.140000000014</v>
      </c>
      <c r="R760" s="91">
        <f t="shared" si="28"/>
        <v>83.264035139964264</v>
      </c>
    </row>
    <row r="761" spans="1:18">
      <c r="A761" s="97">
        <v>10</v>
      </c>
      <c r="B761" s="98" t="s">
        <v>55</v>
      </c>
      <c r="C761" s="98" t="s">
        <v>477</v>
      </c>
      <c r="D761" s="98" t="s">
        <v>104</v>
      </c>
      <c r="E761" s="98" t="s">
        <v>478</v>
      </c>
      <c r="F761" s="98" t="s">
        <v>174</v>
      </c>
      <c r="G761" s="98" t="s">
        <v>1154</v>
      </c>
      <c r="H761" s="99">
        <v>1364</v>
      </c>
      <c r="I761" s="97">
        <v>1</v>
      </c>
      <c r="J761" s="102">
        <f>สกลนคร!F86</f>
        <v>264642.03999999998</v>
      </c>
      <c r="K761" s="101">
        <f>สกลนคร!AF86</f>
        <v>276354.5</v>
      </c>
      <c r="L761" s="102">
        <f>สกลนคร!AG86</f>
        <v>209655.71000000002</v>
      </c>
      <c r="M761" s="102">
        <f>สกลนคร!AH86</f>
        <v>94173.549999999988</v>
      </c>
      <c r="N761" s="98"/>
      <c r="O761" s="98"/>
      <c r="P761" s="98"/>
      <c r="Q761" s="90">
        <f t="shared" si="27"/>
        <v>115482.16000000003</v>
      </c>
      <c r="R761" s="91">
        <f t="shared" si="28"/>
        <v>153.70653225806453</v>
      </c>
    </row>
    <row r="762" spans="1:18" s="109" customFormat="1">
      <c r="A762" s="103">
        <v>6</v>
      </c>
      <c r="B762" s="104" t="s">
        <v>55</v>
      </c>
      <c r="C762" s="104"/>
      <c r="D762" s="104"/>
      <c r="E762" s="104" t="s">
        <v>71</v>
      </c>
      <c r="F762" s="104"/>
      <c r="G762" s="104" t="s">
        <v>480</v>
      </c>
      <c r="H762" s="110">
        <f>SUM(H753:H761)</f>
        <v>31006</v>
      </c>
      <c r="I762" s="103"/>
      <c r="J762" s="106">
        <f>SUM(J752:J761)</f>
        <v>2908495.4000000004</v>
      </c>
      <c r="K762" s="106">
        <f>SUM(K752:K761)</f>
        <v>3283087.7</v>
      </c>
      <c r="L762" s="106">
        <f>SUM(L752:L761)</f>
        <v>2541016.19</v>
      </c>
      <c r="M762" s="106">
        <f>SUM(M752:M761)</f>
        <v>2036452.1400000001</v>
      </c>
      <c r="N762" s="104">
        <v>9</v>
      </c>
      <c r="O762" s="104">
        <v>9</v>
      </c>
      <c r="P762" s="104">
        <f>N762-O762</f>
        <v>0</v>
      </c>
      <c r="Q762" s="107">
        <f t="shared" si="27"/>
        <v>504564.04999999981</v>
      </c>
      <c r="R762" s="108">
        <f>L762/H762</f>
        <v>81.952402438237755</v>
      </c>
    </row>
    <row r="763" spans="1:18">
      <c r="A763" s="97">
        <v>1</v>
      </c>
      <c r="B763" s="98" t="s">
        <v>55</v>
      </c>
      <c r="C763" s="98" t="s">
        <v>481</v>
      </c>
      <c r="D763" s="98" t="s">
        <v>111</v>
      </c>
      <c r="E763" s="98" t="s">
        <v>482</v>
      </c>
      <c r="F763" s="98" t="s">
        <v>204</v>
      </c>
      <c r="G763" s="98" t="s">
        <v>483</v>
      </c>
      <c r="H763" s="99"/>
      <c r="I763" s="97"/>
      <c r="J763" s="100"/>
      <c r="K763" s="101"/>
      <c r="L763" s="102"/>
      <c r="M763" s="102"/>
      <c r="N763" s="98"/>
      <c r="O763" s="98"/>
      <c r="P763" s="98"/>
    </row>
    <row r="764" spans="1:18">
      <c r="A764" s="97">
        <v>2</v>
      </c>
      <c r="B764" s="98" t="s">
        <v>55</v>
      </c>
      <c r="C764" s="98" t="s">
        <v>481</v>
      </c>
      <c r="D764" s="98" t="s">
        <v>111</v>
      </c>
      <c r="E764" s="98" t="s">
        <v>482</v>
      </c>
      <c r="F764" s="98" t="s">
        <v>174</v>
      </c>
      <c r="G764" s="98" t="s">
        <v>1155</v>
      </c>
      <c r="H764" s="99">
        <v>2110</v>
      </c>
      <c r="I764" s="97">
        <v>2</v>
      </c>
      <c r="J764" s="102">
        <f>สกลนคร!F87</f>
        <v>505482.01</v>
      </c>
      <c r="K764" s="101">
        <f>สกลนคร!AF87</f>
        <v>561373.25</v>
      </c>
      <c r="L764" s="102">
        <f>สกลนคร!AG87</f>
        <v>120312.32000000001</v>
      </c>
      <c r="M764" s="102">
        <f>สกลนคร!AH87</f>
        <v>156293.47999999998</v>
      </c>
      <c r="N764" s="98"/>
      <c r="O764" s="98"/>
      <c r="P764" s="98"/>
      <c r="Q764" s="90">
        <f t="shared" si="27"/>
        <v>-35981.159999999974</v>
      </c>
      <c r="R764" s="91">
        <f t="shared" si="28"/>
        <v>57.02005687203792</v>
      </c>
    </row>
    <row r="765" spans="1:18">
      <c r="A765" s="97">
        <v>3</v>
      </c>
      <c r="B765" s="98" t="s">
        <v>55</v>
      </c>
      <c r="C765" s="98" t="s">
        <v>481</v>
      </c>
      <c r="D765" s="98" t="s">
        <v>111</v>
      </c>
      <c r="E765" s="98" t="s">
        <v>482</v>
      </c>
      <c r="F765" s="98" t="s">
        <v>174</v>
      </c>
      <c r="G765" s="98" t="s">
        <v>1156</v>
      </c>
      <c r="H765" s="99">
        <v>1235</v>
      </c>
      <c r="I765" s="97">
        <v>1</v>
      </c>
      <c r="J765" s="102">
        <f>สกลนคร!F88</f>
        <v>387723.25</v>
      </c>
      <c r="K765" s="101">
        <f>สกลนคร!AF88</f>
        <v>394778.82</v>
      </c>
      <c r="L765" s="102">
        <f>สกลนคร!AG88</f>
        <v>103974.98</v>
      </c>
      <c r="M765" s="102">
        <f>สกลนคร!AH88</f>
        <v>138130.91999999998</v>
      </c>
      <c r="N765" s="98"/>
      <c r="O765" s="98"/>
      <c r="P765" s="98"/>
      <c r="Q765" s="90">
        <f t="shared" si="27"/>
        <v>-34155.939999999988</v>
      </c>
      <c r="R765" s="91">
        <f t="shared" si="28"/>
        <v>84.190267206477728</v>
      </c>
    </row>
    <row r="766" spans="1:18">
      <c r="A766" s="97">
        <v>4</v>
      </c>
      <c r="B766" s="98" t="s">
        <v>55</v>
      </c>
      <c r="C766" s="98" t="s">
        <v>481</v>
      </c>
      <c r="D766" s="98" t="s">
        <v>111</v>
      </c>
      <c r="E766" s="98" t="s">
        <v>482</v>
      </c>
      <c r="F766" s="98" t="s">
        <v>174</v>
      </c>
      <c r="G766" s="98" t="s">
        <v>1157</v>
      </c>
      <c r="H766" s="99">
        <v>2785</v>
      </c>
      <c r="I766" s="97">
        <v>2</v>
      </c>
      <c r="J766" s="102">
        <f>สกลนคร!F89</f>
        <v>672430.95</v>
      </c>
      <c r="K766" s="101">
        <f>สกลนคร!AF89</f>
        <v>686930.61</v>
      </c>
      <c r="L766" s="102">
        <f>สกลนคร!AG89</f>
        <v>139759.26</v>
      </c>
      <c r="M766" s="102">
        <f>สกลนคร!AH89</f>
        <v>178587</v>
      </c>
      <c r="N766" s="98"/>
      <c r="O766" s="98"/>
      <c r="P766" s="98"/>
      <c r="Q766" s="90">
        <f t="shared" si="27"/>
        <v>-38827.739999999991</v>
      </c>
      <c r="R766" s="91">
        <f t="shared" si="28"/>
        <v>50.182858168761221</v>
      </c>
    </row>
    <row r="767" spans="1:18">
      <c r="A767" s="97">
        <v>5</v>
      </c>
      <c r="B767" s="98" t="s">
        <v>55</v>
      </c>
      <c r="C767" s="98" t="s">
        <v>481</v>
      </c>
      <c r="D767" s="98" t="s">
        <v>111</v>
      </c>
      <c r="E767" s="98" t="s">
        <v>482</v>
      </c>
      <c r="F767" s="98" t="s">
        <v>174</v>
      </c>
      <c r="G767" s="98" t="s">
        <v>1158</v>
      </c>
      <c r="H767" s="99">
        <v>1721</v>
      </c>
      <c r="I767" s="97">
        <v>2</v>
      </c>
      <c r="J767" s="102">
        <f>สกลนคร!F90</f>
        <v>203795.42</v>
      </c>
      <c r="K767" s="101">
        <f>สกลนคร!AF90</f>
        <v>219050.90000000002</v>
      </c>
      <c r="L767" s="102">
        <f>สกลนคร!AG90</f>
        <v>97213.8</v>
      </c>
      <c r="M767" s="102">
        <f>สกลนคร!AH90</f>
        <v>120143.73</v>
      </c>
      <c r="N767" s="98"/>
      <c r="O767" s="98"/>
      <c r="P767" s="98"/>
      <c r="Q767" s="90">
        <f t="shared" si="27"/>
        <v>-22929.929999999993</v>
      </c>
      <c r="R767" s="91">
        <f t="shared" si="28"/>
        <v>56.486809994189429</v>
      </c>
    </row>
    <row r="768" spans="1:18" s="109" customFormat="1">
      <c r="A768" s="103">
        <v>7</v>
      </c>
      <c r="B768" s="104" t="s">
        <v>55</v>
      </c>
      <c r="C768" s="104"/>
      <c r="D768" s="104"/>
      <c r="E768" s="104" t="s">
        <v>71</v>
      </c>
      <c r="F768" s="104"/>
      <c r="G768" s="104" t="s">
        <v>484</v>
      </c>
      <c r="H768" s="110">
        <f>SUM(H764:H767)</f>
        <v>7851</v>
      </c>
      <c r="I768" s="103"/>
      <c r="J768" s="106">
        <f>SUM(J763:J767)</f>
        <v>1769431.63</v>
      </c>
      <c r="K768" s="106">
        <f>SUM(K763:K767)</f>
        <v>1862133.58</v>
      </c>
      <c r="L768" s="106">
        <f>SUM(L763:L767)</f>
        <v>461260.36</v>
      </c>
      <c r="M768" s="106">
        <f>SUM(M763:M767)</f>
        <v>593155.13</v>
      </c>
      <c r="N768" s="104">
        <v>4</v>
      </c>
      <c r="O768" s="104">
        <v>4</v>
      </c>
      <c r="P768" s="104">
        <f>N768-O768</f>
        <v>0</v>
      </c>
      <c r="Q768" s="107">
        <f t="shared" si="27"/>
        <v>-131894.77000000002</v>
      </c>
      <c r="R768" s="108">
        <f>L768/H768</f>
        <v>58.75179722328366</v>
      </c>
    </row>
    <row r="769" spans="1:18">
      <c r="A769" s="97">
        <v>1</v>
      </c>
      <c r="B769" s="98" t="s">
        <v>55</v>
      </c>
      <c r="C769" s="98" t="s">
        <v>485</v>
      </c>
      <c r="D769" s="98" t="s">
        <v>118</v>
      </c>
      <c r="E769" s="98" t="s">
        <v>486</v>
      </c>
      <c r="F769" s="98" t="s">
        <v>204</v>
      </c>
      <c r="G769" s="98" t="s">
        <v>487</v>
      </c>
      <c r="H769" s="99"/>
      <c r="I769" s="97"/>
      <c r="J769" s="100"/>
      <c r="K769" s="101"/>
      <c r="L769" s="102"/>
      <c r="M769" s="102"/>
      <c r="N769" s="98"/>
      <c r="O769" s="98"/>
      <c r="P769" s="98"/>
    </row>
    <row r="770" spans="1:18">
      <c r="A770" s="97">
        <v>2</v>
      </c>
      <c r="B770" s="98" t="s">
        <v>55</v>
      </c>
      <c r="C770" s="98" t="s">
        <v>485</v>
      </c>
      <c r="D770" s="98" t="s">
        <v>118</v>
      </c>
      <c r="E770" s="98" t="s">
        <v>486</v>
      </c>
      <c r="F770" s="98" t="s">
        <v>174</v>
      </c>
      <c r="G770" s="98" t="s">
        <v>1159</v>
      </c>
      <c r="H770" s="99">
        <v>5792</v>
      </c>
      <c r="I770" s="97">
        <v>4</v>
      </c>
      <c r="J770" s="102">
        <f>สกลนคร!F91</f>
        <v>332561.17</v>
      </c>
      <c r="K770" s="101">
        <f>สกลนคร!AF91</f>
        <v>411287.02999999997</v>
      </c>
      <c r="L770" s="102">
        <f>สกลนคร!AG91</f>
        <v>204808.72</v>
      </c>
      <c r="M770" s="102">
        <f>สกลนคร!AH91</f>
        <v>195822.29</v>
      </c>
      <c r="N770" s="98"/>
      <c r="O770" s="98"/>
      <c r="P770" s="98"/>
      <c r="Q770" s="90">
        <f t="shared" si="27"/>
        <v>8986.429999999993</v>
      </c>
      <c r="R770" s="91">
        <f t="shared" si="28"/>
        <v>35.360621546961326</v>
      </c>
    </row>
    <row r="771" spans="1:18">
      <c r="A771" s="97">
        <v>3</v>
      </c>
      <c r="B771" s="98" t="s">
        <v>55</v>
      </c>
      <c r="C771" s="98" t="s">
        <v>485</v>
      </c>
      <c r="D771" s="98" t="s">
        <v>118</v>
      </c>
      <c r="E771" s="98" t="s">
        <v>486</v>
      </c>
      <c r="F771" s="98" t="s">
        <v>174</v>
      </c>
      <c r="G771" s="98" t="s">
        <v>1160</v>
      </c>
      <c r="H771" s="99">
        <v>2531</v>
      </c>
      <c r="I771" s="97">
        <v>2</v>
      </c>
      <c r="J771" s="102">
        <f>สกลนคร!F92</f>
        <v>86592.94</v>
      </c>
      <c r="K771" s="101">
        <f>สกลนคร!AF92</f>
        <v>113599.12000000001</v>
      </c>
      <c r="L771" s="102">
        <f>สกลนคร!AG92</f>
        <v>204808.72</v>
      </c>
      <c r="M771" s="102">
        <f>สกลนคร!AH92</f>
        <v>195822.29</v>
      </c>
      <c r="N771" s="98"/>
      <c r="O771" s="98"/>
      <c r="P771" s="98"/>
      <c r="Q771" s="90">
        <f t="shared" si="27"/>
        <v>8986.429999999993</v>
      </c>
      <c r="R771" s="91">
        <f t="shared" si="28"/>
        <v>80.920079020150141</v>
      </c>
    </row>
    <row r="772" spans="1:18">
      <c r="A772" s="97">
        <v>4</v>
      </c>
      <c r="B772" s="98" t="s">
        <v>55</v>
      </c>
      <c r="C772" s="98" t="s">
        <v>485</v>
      </c>
      <c r="D772" s="98" t="s">
        <v>118</v>
      </c>
      <c r="E772" s="98" t="s">
        <v>486</v>
      </c>
      <c r="F772" s="98" t="s">
        <v>174</v>
      </c>
      <c r="G772" s="98" t="s">
        <v>1161</v>
      </c>
      <c r="H772" s="99">
        <v>3458</v>
      </c>
      <c r="I772" s="97">
        <v>3</v>
      </c>
      <c r="J772" s="102">
        <f>สกลนคร!F93</f>
        <v>71097.63</v>
      </c>
      <c r="K772" s="101">
        <f>สกลนคร!AF93</f>
        <v>116444.3</v>
      </c>
      <c r="L772" s="102">
        <f>สกลนคร!AG93</f>
        <v>204808.72</v>
      </c>
      <c r="M772" s="102">
        <f>สกลนคร!AH93</f>
        <v>195822.29</v>
      </c>
      <c r="N772" s="98"/>
      <c r="O772" s="98"/>
      <c r="P772" s="98"/>
      <c r="Q772" s="90">
        <f t="shared" si="27"/>
        <v>8986.429999999993</v>
      </c>
      <c r="R772" s="91">
        <f t="shared" si="28"/>
        <v>59.227507229612492</v>
      </c>
    </row>
    <row r="773" spans="1:18">
      <c r="A773" s="97">
        <v>5</v>
      </c>
      <c r="B773" s="98" t="s">
        <v>55</v>
      </c>
      <c r="C773" s="98" t="s">
        <v>485</v>
      </c>
      <c r="D773" s="98" t="s">
        <v>118</v>
      </c>
      <c r="E773" s="98" t="s">
        <v>486</v>
      </c>
      <c r="F773" s="98" t="s">
        <v>174</v>
      </c>
      <c r="G773" s="98" t="s">
        <v>1162</v>
      </c>
      <c r="H773" s="99">
        <v>6025</v>
      </c>
      <c r="I773" s="97">
        <v>5</v>
      </c>
      <c r="J773" s="102">
        <f>สกลนคร!F94</f>
        <v>393678.95</v>
      </c>
      <c r="K773" s="101">
        <f>สกลนคร!AF94</f>
        <v>413513.68000000005</v>
      </c>
      <c r="L773" s="102">
        <f>สกลนคร!AG94</f>
        <v>204808.72</v>
      </c>
      <c r="M773" s="102">
        <f>สกลนคร!AH94</f>
        <v>195822.29</v>
      </c>
      <c r="N773" s="98"/>
      <c r="O773" s="98"/>
      <c r="P773" s="98"/>
      <c r="Q773" s="90">
        <f t="shared" si="27"/>
        <v>8986.429999999993</v>
      </c>
      <c r="R773" s="91">
        <f t="shared" si="28"/>
        <v>33.993148547717844</v>
      </c>
    </row>
    <row r="774" spans="1:18">
      <c r="A774" s="97">
        <v>6</v>
      </c>
      <c r="B774" s="98" t="s">
        <v>55</v>
      </c>
      <c r="C774" s="98" t="s">
        <v>485</v>
      </c>
      <c r="D774" s="98" t="s">
        <v>118</v>
      </c>
      <c r="E774" s="98" t="s">
        <v>486</v>
      </c>
      <c r="F774" s="98" t="s">
        <v>174</v>
      </c>
      <c r="G774" s="98" t="s">
        <v>1163</v>
      </c>
      <c r="H774" s="99">
        <v>3940</v>
      </c>
      <c r="I774" s="97">
        <v>3</v>
      </c>
      <c r="J774" s="102">
        <f>สกลนคร!F95</f>
        <v>296319.57</v>
      </c>
      <c r="K774" s="101">
        <f>สกลนคร!AF95</f>
        <v>303482.69</v>
      </c>
      <c r="L774" s="102">
        <f>สกลนคร!AG95</f>
        <v>204808.72</v>
      </c>
      <c r="M774" s="102">
        <f>สกลนคร!AH95</f>
        <v>195822.29</v>
      </c>
      <c r="N774" s="98"/>
      <c r="O774" s="98"/>
      <c r="P774" s="98"/>
      <c r="Q774" s="90">
        <f t="shared" si="27"/>
        <v>8986.429999999993</v>
      </c>
      <c r="R774" s="91">
        <f t="shared" si="28"/>
        <v>51.981908629441627</v>
      </c>
    </row>
    <row r="775" spans="1:18">
      <c r="A775" s="97">
        <v>7</v>
      </c>
      <c r="B775" s="98" t="s">
        <v>55</v>
      </c>
      <c r="C775" s="98" t="s">
        <v>485</v>
      </c>
      <c r="D775" s="98" t="s">
        <v>118</v>
      </c>
      <c r="E775" s="98" t="s">
        <v>486</v>
      </c>
      <c r="F775" s="98" t="s">
        <v>174</v>
      </c>
      <c r="G775" s="98" t="s">
        <v>1164</v>
      </c>
      <c r="H775" s="99">
        <v>4289</v>
      </c>
      <c r="I775" s="97">
        <v>3</v>
      </c>
      <c r="J775" s="102">
        <f>สกลนคร!F96</f>
        <v>389325.21</v>
      </c>
      <c r="K775" s="101">
        <f>สกลนคร!AF96</f>
        <v>429817.89</v>
      </c>
      <c r="L775" s="102">
        <f>สกลนคร!AG96</f>
        <v>204808.72</v>
      </c>
      <c r="M775" s="102">
        <f>สกลนคร!AH96</f>
        <v>195822.29</v>
      </c>
      <c r="N775" s="98"/>
      <c r="O775" s="98"/>
      <c r="P775" s="98"/>
      <c r="Q775" s="90">
        <f t="shared" ref="Q775:Q838" si="29">L775-M775</f>
        <v>8986.429999999993</v>
      </c>
      <c r="R775" s="91">
        <f t="shared" ref="R775:R838" si="30">L775/H775</f>
        <v>47.752091396595944</v>
      </c>
    </row>
    <row r="776" spans="1:18">
      <c r="A776" s="97">
        <v>8</v>
      </c>
      <c r="B776" s="98" t="s">
        <v>55</v>
      </c>
      <c r="C776" s="98" t="s">
        <v>485</v>
      </c>
      <c r="D776" s="98" t="s">
        <v>118</v>
      </c>
      <c r="E776" s="98" t="s">
        <v>486</v>
      </c>
      <c r="F776" s="98" t="s">
        <v>174</v>
      </c>
      <c r="G776" s="98" t="s">
        <v>1165</v>
      </c>
      <c r="H776" s="99">
        <v>3268</v>
      </c>
      <c r="I776" s="97">
        <v>3</v>
      </c>
      <c r="J776" s="102">
        <f>สกลนคร!F97</f>
        <v>252526.79</v>
      </c>
      <c r="K776" s="101">
        <f>สกลนคร!AF97</f>
        <v>277407.78999999998</v>
      </c>
      <c r="L776" s="102">
        <f>สกลนคร!AG97</f>
        <v>204808.72</v>
      </c>
      <c r="M776" s="102">
        <f>สกลนคร!AH97</f>
        <v>195822.29</v>
      </c>
      <c r="N776" s="98"/>
      <c r="O776" s="98"/>
      <c r="P776" s="98"/>
      <c r="Q776" s="90">
        <f t="shared" si="29"/>
        <v>8986.429999999993</v>
      </c>
      <c r="R776" s="91">
        <f t="shared" si="30"/>
        <v>62.670966952264379</v>
      </c>
    </row>
    <row r="777" spans="1:18">
      <c r="A777" s="97">
        <v>9</v>
      </c>
      <c r="B777" s="98" t="s">
        <v>55</v>
      </c>
      <c r="C777" s="98" t="s">
        <v>485</v>
      </c>
      <c r="D777" s="98" t="s">
        <v>118</v>
      </c>
      <c r="E777" s="98" t="s">
        <v>486</v>
      </c>
      <c r="F777" s="98" t="s">
        <v>174</v>
      </c>
      <c r="G777" s="98" t="s">
        <v>1166</v>
      </c>
      <c r="H777" s="99">
        <v>6769</v>
      </c>
      <c r="I777" s="97">
        <v>5</v>
      </c>
      <c r="J777" s="102">
        <f>สกลนคร!F98</f>
        <v>65249.22</v>
      </c>
      <c r="K777" s="101">
        <f>สกลนคร!AF98</f>
        <v>116190.88</v>
      </c>
      <c r="L777" s="102">
        <f>สกลนคร!AG98</f>
        <v>204808.72</v>
      </c>
      <c r="M777" s="102">
        <f>สกลนคร!AH98</f>
        <v>195822.29</v>
      </c>
      <c r="N777" s="98"/>
      <c r="O777" s="98"/>
      <c r="P777" s="98"/>
      <c r="Q777" s="90">
        <f t="shared" si="29"/>
        <v>8986.429999999993</v>
      </c>
      <c r="R777" s="91">
        <f t="shared" si="30"/>
        <v>30.256865120401834</v>
      </c>
    </row>
    <row r="778" spans="1:18">
      <c r="A778" s="97">
        <v>10</v>
      </c>
      <c r="B778" s="98" t="s">
        <v>55</v>
      </c>
      <c r="C778" s="98" t="s">
        <v>485</v>
      </c>
      <c r="D778" s="98" t="s">
        <v>118</v>
      </c>
      <c r="E778" s="98" t="s">
        <v>486</v>
      </c>
      <c r="F778" s="98" t="s">
        <v>174</v>
      </c>
      <c r="G778" s="98" t="s">
        <v>1167</v>
      </c>
      <c r="H778" s="99">
        <v>3663</v>
      </c>
      <c r="I778" s="97">
        <v>3</v>
      </c>
      <c r="J778" s="102">
        <f>สกลนคร!F99</f>
        <v>247956.17</v>
      </c>
      <c r="K778" s="101">
        <f>สกลนคร!AF99</f>
        <v>271268.45</v>
      </c>
      <c r="L778" s="102">
        <f>สกลนคร!AG99</f>
        <v>204808.72</v>
      </c>
      <c r="M778" s="102">
        <f>สกลนคร!AH99</f>
        <v>195822.29</v>
      </c>
      <c r="N778" s="98"/>
      <c r="O778" s="98"/>
      <c r="P778" s="98"/>
      <c r="Q778" s="90">
        <f t="shared" si="29"/>
        <v>8986.429999999993</v>
      </c>
      <c r="R778" s="91">
        <f t="shared" si="30"/>
        <v>55.912836472836474</v>
      </c>
    </row>
    <row r="779" spans="1:18">
      <c r="A779" s="97">
        <v>11</v>
      </c>
      <c r="B779" s="98" t="s">
        <v>55</v>
      </c>
      <c r="C779" s="98" t="s">
        <v>485</v>
      </c>
      <c r="D779" s="98" t="s">
        <v>118</v>
      </c>
      <c r="E779" s="98" t="s">
        <v>486</v>
      </c>
      <c r="F779" s="98" t="s">
        <v>174</v>
      </c>
      <c r="G779" s="98" t="s">
        <v>1168</v>
      </c>
      <c r="H779" s="99">
        <v>6722</v>
      </c>
      <c r="I779" s="97">
        <v>5</v>
      </c>
      <c r="J779" s="102">
        <f>สกลนคร!F100</f>
        <v>320567.63</v>
      </c>
      <c r="K779" s="101">
        <f>สกลนคร!AF100</f>
        <v>346053.54000000004</v>
      </c>
      <c r="L779" s="102">
        <f>สกลนคร!AG100</f>
        <v>204808.72</v>
      </c>
      <c r="M779" s="102">
        <f>สกลนคร!AH100</f>
        <v>195822.29</v>
      </c>
      <c r="N779" s="98"/>
      <c r="O779" s="98"/>
      <c r="P779" s="98"/>
      <c r="Q779" s="90">
        <f t="shared" si="29"/>
        <v>8986.429999999993</v>
      </c>
      <c r="R779" s="91">
        <f t="shared" si="30"/>
        <v>30.46842011306159</v>
      </c>
    </row>
    <row r="780" spans="1:18">
      <c r="A780" s="97">
        <v>12</v>
      </c>
      <c r="B780" s="98" t="s">
        <v>55</v>
      </c>
      <c r="C780" s="98" t="s">
        <v>485</v>
      </c>
      <c r="D780" s="98" t="s">
        <v>118</v>
      </c>
      <c r="E780" s="98" t="s">
        <v>486</v>
      </c>
      <c r="F780" s="98" t="s">
        <v>174</v>
      </c>
      <c r="G780" s="98" t="s">
        <v>1169</v>
      </c>
      <c r="H780" s="99">
        <v>5057</v>
      </c>
      <c r="I780" s="97">
        <v>4</v>
      </c>
      <c r="J780" s="102">
        <f>สกลนคร!F101</f>
        <v>115840.79</v>
      </c>
      <c r="K780" s="101">
        <f>สกลนคร!AF101</f>
        <v>175919.13</v>
      </c>
      <c r="L780" s="102">
        <f>สกลนคร!AG101</f>
        <v>204808.72</v>
      </c>
      <c r="M780" s="102">
        <f>สกลนคร!AH101</f>
        <v>195822.29</v>
      </c>
      <c r="N780" s="98"/>
      <c r="O780" s="98"/>
      <c r="P780" s="98"/>
      <c r="Q780" s="90">
        <f t="shared" si="29"/>
        <v>8986.429999999993</v>
      </c>
      <c r="R780" s="91">
        <f t="shared" si="30"/>
        <v>40.500043504053785</v>
      </c>
    </row>
    <row r="781" spans="1:18">
      <c r="A781" s="97">
        <v>13</v>
      </c>
      <c r="B781" s="98" t="s">
        <v>55</v>
      </c>
      <c r="C781" s="98" t="s">
        <v>485</v>
      </c>
      <c r="D781" s="98" t="s">
        <v>118</v>
      </c>
      <c r="E781" s="98" t="s">
        <v>486</v>
      </c>
      <c r="F781" s="98" t="s">
        <v>174</v>
      </c>
      <c r="G781" s="98" t="s">
        <v>1170</v>
      </c>
      <c r="H781" s="99">
        <v>3110</v>
      </c>
      <c r="I781" s="97">
        <v>3</v>
      </c>
      <c r="J781" s="102">
        <f>สกลนคร!F102</f>
        <v>97187.07</v>
      </c>
      <c r="K781" s="101">
        <f>สกลนคร!AF102</f>
        <v>108723.07</v>
      </c>
      <c r="L781" s="102">
        <f>สกลนคร!AG102</f>
        <v>204808.72</v>
      </c>
      <c r="M781" s="102">
        <f>สกลนคร!AH102</f>
        <v>195822.29</v>
      </c>
      <c r="N781" s="98"/>
      <c r="O781" s="98"/>
      <c r="P781" s="98"/>
      <c r="Q781" s="90">
        <f t="shared" si="29"/>
        <v>8986.429999999993</v>
      </c>
      <c r="R781" s="91">
        <f t="shared" si="30"/>
        <v>65.854893890675243</v>
      </c>
    </row>
    <row r="782" spans="1:18">
      <c r="A782" s="97">
        <v>14</v>
      </c>
      <c r="B782" s="98" t="s">
        <v>55</v>
      </c>
      <c r="C782" s="98" t="s">
        <v>485</v>
      </c>
      <c r="D782" s="98" t="s">
        <v>118</v>
      </c>
      <c r="E782" s="98" t="s">
        <v>486</v>
      </c>
      <c r="F782" s="98" t="s">
        <v>174</v>
      </c>
      <c r="G782" s="98" t="s">
        <v>1171</v>
      </c>
      <c r="H782" s="99">
        <v>3446</v>
      </c>
      <c r="I782" s="97">
        <v>3</v>
      </c>
      <c r="J782" s="102">
        <f>สกลนคร!F103</f>
        <v>444108.44</v>
      </c>
      <c r="K782" s="101">
        <f>สกลนคร!AF103</f>
        <v>478511.93000000005</v>
      </c>
      <c r="L782" s="102">
        <f>สกลนคร!AG103</f>
        <v>204808.72</v>
      </c>
      <c r="M782" s="102">
        <f>สกลนคร!AH103</f>
        <v>195822.29</v>
      </c>
      <c r="N782" s="98"/>
      <c r="O782" s="98"/>
      <c r="P782" s="98"/>
      <c r="Q782" s="90">
        <f t="shared" si="29"/>
        <v>8986.429999999993</v>
      </c>
      <c r="R782" s="91">
        <f t="shared" si="30"/>
        <v>59.433755078351716</v>
      </c>
    </row>
    <row r="783" spans="1:18">
      <c r="A783" s="97">
        <v>15</v>
      </c>
      <c r="B783" s="98" t="s">
        <v>55</v>
      </c>
      <c r="C783" s="98" t="s">
        <v>485</v>
      </c>
      <c r="D783" s="98" t="s">
        <v>118</v>
      </c>
      <c r="E783" s="98" t="s">
        <v>486</v>
      </c>
      <c r="F783" s="98" t="s">
        <v>174</v>
      </c>
      <c r="G783" s="98" t="s">
        <v>1172</v>
      </c>
      <c r="H783" s="99">
        <v>4224</v>
      </c>
      <c r="I783" s="97">
        <v>3</v>
      </c>
      <c r="J783" s="102">
        <f>สกลนคร!F104</f>
        <v>107906.49</v>
      </c>
      <c r="K783" s="101">
        <f>สกลนคร!AF104</f>
        <v>130494.23000000001</v>
      </c>
      <c r="L783" s="102">
        <f>สกลนคร!AG104</f>
        <v>245467.83000000002</v>
      </c>
      <c r="M783" s="102">
        <f>สกลนคร!AH104</f>
        <v>259982.44999999998</v>
      </c>
      <c r="N783" s="98"/>
      <c r="O783" s="98"/>
      <c r="P783" s="98"/>
      <c r="Q783" s="90">
        <f t="shared" si="29"/>
        <v>-14514.619999999966</v>
      </c>
      <c r="R783" s="91">
        <f t="shared" si="30"/>
        <v>58.112649147727275</v>
      </c>
    </row>
    <row r="784" spans="1:18">
      <c r="A784" s="97">
        <v>16</v>
      </c>
      <c r="B784" s="98" t="s">
        <v>55</v>
      </c>
      <c r="C784" s="98" t="s">
        <v>485</v>
      </c>
      <c r="D784" s="98" t="s">
        <v>118</v>
      </c>
      <c r="E784" s="98" t="s">
        <v>486</v>
      </c>
      <c r="F784" s="98" t="s">
        <v>174</v>
      </c>
      <c r="G784" s="98" t="s">
        <v>1173</v>
      </c>
      <c r="H784" s="99">
        <v>4904</v>
      </c>
      <c r="I784" s="97">
        <v>4</v>
      </c>
      <c r="J784" s="102">
        <f>สกลนคร!F105</f>
        <v>84520.6</v>
      </c>
      <c r="K784" s="101">
        <f>สกลนคร!AF105</f>
        <v>37771.560000000012</v>
      </c>
      <c r="L784" s="102">
        <f>สกลนคร!AG105</f>
        <v>204808.72</v>
      </c>
      <c r="M784" s="102">
        <f>สกลนคร!AH105</f>
        <v>195822.29</v>
      </c>
      <c r="N784" s="98"/>
      <c r="O784" s="98"/>
      <c r="P784" s="98"/>
      <c r="Q784" s="90">
        <f t="shared" si="29"/>
        <v>8986.429999999993</v>
      </c>
      <c r="R784" s="91">
        <f t="shared" si="30"/>
        <v>41.763605220228385</v>
      </c>
    </row>
    <row r="785" spans="1:18">
      <c r="A785" s="97">
        <v>17</v>
      </c>
      <c r="B785" s="98" t="s">
        <v>55</v>
      </c>
      <c r="C785" s="98" t="s">
        <v>485</v>
      </c>
      <c r="D785" s="98" t="s">
        <v>118</v>
      </c>
      <c r="E785" s="98" t="s">
        <v>486</v>
      </c>
      <c r="F785" s="98" t="s">
        <v>174</v>
      </c>
      <c r="G785" s="98" t="s">
        <v>1174</v>
      </c>
      <c r="H785" s="99">
        <v>4515</v>
      </c>
      <c r="I785" s="97">
        <v>4</v>
      </c>
      <c r="J785" s="102">
        <f>สกลนคร!F106</f>
        <v>312503.73</v>
      </c>
      <c r="K785" s="101">
        <f>สกลนคร!AF106</f>
        <v>387525.69</v>
      </c>
      <c r="L785" s="102">
        <f>สกลนคร!AG106</f>
        <v>204808.72</v>
      </c>
      <c r="M785" s="102">
        <f>สกลนคร!AH106</f>
        <v>195822.29</v>
      </c>
      <c r="N785" s="98"/>
      <c r="O785" s="98"/>
      <c r="P785" s="98"/>
      <c r="Q785" s="90">
        <f t="shared" si="29"/>
        <v>8986.429999999993</v>
      </c>
      <c r="R785" s="91">
        <f t="shared" si="30"/>
        <v>45.361842746400889</v>
      </c>
    </row>
    <row r="786" spans="1:18">
      <c r="A786" s="97">
        <v>18</v>
      </c>
      <c r="B786" s="98" t="s">
        <v>55</v>
      </c>
      <c r="C786" s="98" t="s">
        <v>485</v>
      </c>
      <c r="D786" s="98" t="s">
        <v>118</v>
      </c>
      <c r="E786" s="98" t="s">
        <v>486</v>
      </c>
      <c r="F786" s="98" t="s">
        <v>174</v>
      </c>
      <c r="G786" s="98" t="s">
        <v>1175</v>
      </c>
      <c r="H786" s="99">
        <v>2847</v>
      </c>
      <c r="I786" s="97">
        <v>2</v>
      </c>
      <c r="J786" s="102">
        <f>สกลนคร!F107</f>
        <v>227570.07</v>
      </c>
      <c r="K786" s="101">
        <f>สกลนคร!AF107</f>
        <v>254106.61000000002</v>
      </c>
      <c r="L786" s="102">
        <f>สกลนคร!AG107</f>
        <v>204808.72</v>
      </c>
      <c r="M786" s="102">
        <f>สกลนคร!AH107</f>
        <v>195822.29</v>
      </c>
      <c r="N786" s="98"/>
      <c r="O786" s="98"/>
      <c r="P786" s="98"/>
      <c r="Q786" s="90">
        <f t="shared" si="29"/>
        <v>8986.429999999993</v>
      </c>
      <c r="R786" s="91">
        <f t="shared" si="30"/>
        <v>71.938433438707406</v>
      </c>
    </row>
    <row r="787" spans="1:18">
      <c r="A787" s="97">
        <v>19</v>
      </c>
      <c r="B787" s="98" t="s">
        <v>55</v>
      </c>
      <c r="C787" s="98" t="s">
        <v>485</v>
      </c>
      <c r="D787" s="98" t="s">
        <v>118</v>
      </c>
      <c r="E787" s="98" t="s">
        <v>486</v>
      </c>
      <c r="F787" s="98" t="s">
        <v>174</v>
      </c>
      <c r="G787" s="98" t="s">
        <v>1176</v>
      </c>
      <c r="H787" s="99">
        <v>3128</v>
      </c>
      <c r="I787" s="97">
        <v>3</v>
      </c>
      <c r="J787" s="102">
        <f>สกลนคร!F108</f>
        <v>248692.65</v>
      </c>
      <c r="K787" s="101">
        <f>สกลนคร!AF108</f>
        <v>286118.76</v>
      </c>
      <c r="L787" s="102">
        <f>สกลนคร!AG108</f>
        <v>204808.72</v>
      </c>
      <c r="M787" s="102">
        <f>สกลนคร!AH108</f>
        <v>195822.29</v>
      </c>
      <c r="N787" s="98"/>
      <c r="O787" s="98"/>
      <c r="P787" s="98"/>
      <c r="Q787" s="90">
        <f t="shared" si="29"/>
        <v>8986.429999999993</v>
      </c>
      <c r="R787" s="91">
        <f t="shared" si="30"/>
        <v>65.475933503836316</v>
      </c>
    </row>
    <row r="788" spans="1:18" s="109" customFormat="1">
      <c r="A788" s="103">
        <v>8</v>
      </c>
      <c r="B788" s="104" t="s">
        <v>55</v>
      </c>
      <c r="C788" s="104"/>
      <c r="D788" s="104"/>
      <c r="E788" s="104" t="s">
        <v>71</v>
      </c>
      <c r="F788" s="104"/>
      <c r="G788" s="104" t="s">
        <v>488</v>
      </c>
      <c r="H788" s="110">
        <f>SUM(H770:H787)</f>
        <v>77688</v>
      </c>
      <c r="I788" s="103"/>
      <c r="J788" s="106">
        <f>SUM(J769:J787)</f>
        <v>4094205.1199999996</v>
      </c>
      <c r="K788" s="106">
        <f>SUM(K769:K787)</f>
        <v>4658236.3499999996</v>
      </c>
      <c r="L788" s="106">
        <f>SUM(L769:L787)</f>
        <v>3727216.0700000012</v>
      </c>
      <c r="M788" s="106">
        <f>SUM(M769:M787)</f>
        <v>3588961.3800000004</v>
      </c>
      <c r="N788" s="104">
        <v>18</v>
      </c>
      <c r="O788" s="104">
        <v>18</v>
      </c>
      <c r="P788" s="104">
        <f>N788-O788</f>
        <v>0</v>
      </c>
      <c r="Q788" s="107">
        <f t="shared" si="29"/>
        <v>138254.69000000088</v>
      </c>
      <c r="R788" s="108">
        <f>L788/H788</f>
        <v>47.976728323550631</v>
      </c>
    </row>
    <row r="789" spans="1:18">
      <c r="A789" s="97">
        <v>1</v>
      </c>
      <c r="B789" s="98" t="s">
        <v>55</v>
      </c>
      <c r="C789" s="98" t="s">
        <v>489</v>
      </c>
      <c r="D789" s="98" t="s">
        <v>123</v>
      </c>
      <c r="E789" s="98" t="s">
        <v>490</v>
      </c>
      <c r="F789" s="98" t="s">
        <v>204</v>
      </c>
      <c r="G789" s="98" t="s">
        <v>491</v>
      </c>
      <c r="H789" s="99"/>
      <c r="I789" s="97"/>
      <c r="J789" s="100"/>
      <c r="K789" s="101"/>
      <c r="L789" s="102"/>
      <c r="M789" s="102"/>
      <c r="N789" s="98"/>
      <c r="O789" s="98"/>
      <c r="P789" s="98"/>
    </row>
    <row r="790" spans="1:18">
      <c r="A790" s="97">
        <v>2</v>
      </c>
      <c r="B790" s="98" t="s">
        <v>55</v>
      </c>
      <c r="C790" s="98" t="s">
        <v>489</v>
      </c>
      <c r="D790" s="98" t="s">
        <v>123</v>
      </c>
      <c r="E790" s="98" t="s">
        <v>490</v>
      </c>
      <c r="F790" s="98" t="s">
        <v>174</v>
      </c>
      <c r="G790" s="98" t="s">
        <v>1177</v>
      </c>
      <c r="H790" s="99">
        <v>2701</v>
      </c>
      <c r="I790" s="97">
        <v>2</v>
      </c>
      <c r="J790" s="102">
        <f>สกลนคร!F109</f>
        <v>470869.57</v>
      </c>
      <c r="K790" s="101">
        <f>สกลนคร!AF109</f>
        <v>531964.77</v>
      </c>
      <c r="L790" s="102">
        <f>สกลนคร!AG109</f>
        <v>322389.36</v>
      </c>
      <c r="M790" s="102">
        <f>สกลนคร!AH109</f>
        <v>175931.43</v>
      </c>
      <c r="N790" s="98"/>
      <c r="O790" s="98"/>
      <c r="P790" s="98"/>
      <c r="Q790" s="90">
        <f t="shared" si="29"/>
        <v>146457.93</v>
      </c>
      <c r="R790" s="91">
        <f t="shared" si="30"/>
        <v>119.3592595335061</v>
      </c>
    </row>
    <row r="791" spans="1:18">
      <c r="A791" s="97">
        <v>3</v>
      </c>
      <c r="B791" s="98" t="s">
        <v>55</v>
      </c>
      <c r="C791" s="98" t="s">
        <v>489</v>
      </c>
      <c r="D791" s="98" t="s">
        <v>123</v>
      </c>
      <c r="E791" s="98" t="s">
        <v>490</v>
      </c>
      <c r="F791" s="98" t="s">
        <v>174</v>
      </c>
      <c r="G791" s="98" t="s">
        <v>1178</v>
      </c>
      <c r="H791" s="99">
        <v>3810</v>
      </c>
      <c r="I791" s="97">
        <v>3</v>
      </c>
      <c r="J791" s="102">
        <f>สกลนคร!F110</f>
        <v>384324.45</v>
      </c>
      <c r="K791" s="101">
        <f>สกลนคร!AF110</f>
        <v>412186.10000000003</v>
      </c>
      <c r="L791" s="102">
        <f>สกลนคร!AG110</f>
        <v>351717.86</v>
      </c>
      <c r="M791" s="102">
        <f>สกลนคร!AH110</f>
        <v>257214.98</v>
      </c>
      <c r="N791" s="98"/>
      <c r="O791" s="98"/>
      <c r="P791" s="98"/>
      <c r="Q791" s="90">
        <f t="shared" si="29"/>
        <v>94502.879999999976</v>
      </c>
      <c r="R791" s="91">
        <f t="shared" si="30"/>
        <v>92.314398950131235</v>
      </c>
    </row>
    <row r="792" spans="1:18">
      <c r="A792" s="97">
        <v>4</v>
      </c>
      <c r="B792" s="98" t="s">
        <v>55</v>
      </c>
      <c r="C792" s="98" t="s">
        <v>489</v>
      </c>
      <c r="D792" s="98" t="s">
        <v>123</v>
      </c>
      <c r="E792" s="98" t="s">
        <v>490</v>
      </c>
      <c r="F792" s="98" t="s">
        <v>174</v>
      </c>
      <c r="G792" s="98" t="s">
        <v>1179</v>
      </c>
      <c r="H792" s="99">
        <v>4374</v>
      </c>
      <c r="I792" s="97">
        <v>3</v>
      </c>
      <c r="J792" s="102">
        <f>สกลนคร!F111</f>
        <v>328084.90000000002</v>
      </c>
      <c r="K792" s="101">
        <f>สกลนคร!AF111</f>
        <v>358380.59</v>
      </c>
      <c r="L792" s="102">
        <f>สกลนคร!AG111</f>
        <v>404710.9</v>
      </c>
      <c r="M792" s="102">
        <f>สกลนคร!AH111</f>
        <v>318896.78000000003</v>
      </c>
      <c r="N792" s="98"/>
      <c r="O792" s="98"/>
      <c r="P792" s="98"/>
      <c r="Q792" s="90">
        <f t="shared" si="29"/>
        <v>85814.12</v>
      </c>
      <c r="R792" s="91">
        <f t="shared" si="30"/>
        <v>92.526497485139473</v>
      </c>
    </row>
    <row r="793" spans="1:18">
      <c r="A793" s="97">
        <v>5</v>
      </c>
      <c r="B793" s="98" t="s">
        <v>55</v>
      </c>
      <c r="C793" s="98" t="s">
        <v>489</v>
      </c>
      <c r="D793" s="98" t="s">
        <v>123</v>
      </c>
      <c r="E793" s="98" t="s">
        <v>490</v>
      </c>
      <c r="F793" s="98" t="s">
        <v>174</v>
      </c>
      <c r="G793" s="98" t="s">
        <v>1180</v>
      </c>
      <c r="H793" s="99">
        <v>2034</v>
      </c>
      <c r="I793" s="97">
        <v>2</v>
      </c>
      <c r="J793" s="102">
        <f>สกลนคร!F112</f>
        <v>19301.04</v>
      </c>
      <c r="K793" s="101">
        <f>สกลนคร!AF112</f>
        <v>42067.4</v>
      </c>
      <c r="L793" s="102">
        <f>สกลนคร!AG112</f>
        <v>321489.43</v>
      </c>
      <c r="M793" s="102">
        <f>สกลนคร!AH112</f>
        <v>268321.21000000002</v>
      </c>
      <c r="N793" s="98"/>
      <c r="O793" s="98"/>
      <c r="P793" s="98"/>
      <c r="Q793" s="90">
        <f t="shared" si="29"/>
        <v>53168.219999999972</v>
      </c>
      <c r="R793" s="91">
        <f t="shared" si="30"/>
        <v>158.05773352999017</v>
      </c>
    </row>
    <row r="794" spans="1:18">
      <c r="A794" s="97">
        <v>6</v>
      </c>
      <c r="B794" s="98" t="s">
        <v>55</v>
      </c>
      <c r="C794" s="98" t="s">
        <v>489</v>
      </c>
      <c r="D794" s="98" t="s">
        <v>123</v>
      </c>
      <c r="E794" s="98" t="s">
        <v>490</v>
      </c>
      <c r="F794" s="98" t="s">
        <v>174</v>
      </c>
      <c r="G794" s="98" t="s">
        <v>1181</v>
      </c>
      <c r="H794" s="99">
        <v>4151</v>
      </c>
      <c r="I794" s="97">
        <v>3</v>
      </c>
      <c r="J794" s="102">
        <f>สกลนคร!F113</f>
        <v>250947.36</v>
      </c>
      <c r="K794" s="101">
        <f>สกลนคร!AF113</f>
        <v>254805.08</v>
      </c>
      <c r="L794" s="102">
        <f>สกลนคร!AG113</f>
        <v>422364.5</v>
      </c>
      <c r="M794" s="102">
        <f>สกลนคร!AH113</f>
        <v>280416.97000000003</v>
      </c>
      <c r="N794" s="98"/>
      <c r="O794" s="98"/>
      <c r="P794" s="98"/>
      <c r="Q794" s="90">
        <f t="shared" si="29"/>
        <v>141947.52999999997</v>
      </c>
      <c r="R794" s="91">
        <f t="shared" si="30"/>
        <v>101.75006022645145</v>
      </c>
    </row>
    <row r="795" spans="1:18">
      <c r="A795" s="97">
        <v>7</v>
      </c>
      <c r="B795" s="98" t="s">
        <v>55</v>
      </c>
      <c r="C795" s="98" t="s">
        <v>489</v>
      </c>
      <c r="D795" s="98" t="s">
        <v>123</v>
      </c>
      <c r="E795" s="98" t="s">
        <v>490</v>
      </c>
      <c r="F795" s="98" t="s">
        <v>174</v>
      </c>
      <c r="G795" s="98" t="s">
        <v>1182</v>
      </c>
      <c r="H795" s="99">
        <v>2924</v>
      </c>
      <c r="I795" s="97">
        <v>2</v>
      </c>
      <c r="J795" s="102">
        <f>สกลนคร!F114</f>
        <v>465098.08</v>
      </c>
      <c r="K795" s="101">
        <f>สกลนคร!AF114</f>
        <v>506621.67000000004</v>
      </c>
      <c r="L795" s="102">
        <f>สกลนคร!AG114</f>
        <v>357793.63</v>
      </c>
      <c r="M795" s="102">
        <f>สกลนคร!AH114</f>
        <v>262730</v>
      </c>
      <c r="N795" s="98"/>
      <c r="O795" s="98"/>
      <c r="P795" s="98"/>
      <c r="Q795" s="90">
        <f t="shared" si="29"/>
        <v>95063.63</v>
      </c>
      <c r="R795" s="91">
        <f t="shared" si="30"/>
        <v>122.36444254445965</v>
      </c>
    </row>
    <row r="796" spans="1:18" s="109" customFormat="1">
      <c r="A796" s="103">
        <v>9</v>
      </c>
      <c r="B796" s="104" t="s">
        <v>55</v>
      </c>
      <c r="C796" s="104"/>
      <c r="D796" s="104"/>
      <c r="E796" s="104" t="s">
        <v>71</v>
      </c>
      <c r="F796" s="104"/>
      <c r="G796" s="104" t="s">
        <v>492</v>
      </c>
      <c r="H796" s="110">
        <f>SUM(H790:H795)</f>
        <v>19994</v>
      </c>
      <c r="I796" s="103"/>
      <c r="J796" s="106">
        <f>SUM(J789:J795)</f>
        <v>1918625.4</v>
      </c>
      <c r="K796" s="106">
        <f>SUM(K789:K795)</f>
        <v>2106025.6100000003</v>
      </c>
      <c r="L796" s="106">
        <f>SUM(L789:L795)</f>
        <v>2180465.6800000002</v>
      </c>
      <c r="M796" s="106">
        <f>SUM(M789:M795)</f>
        <v>1563511.37</v>
      </c>
      <c r="N796" s="104">
        <v>6</v>
      </c>
      <c r="O796" s="104">
        <v>6</v>
      </c>
      <c r="P796" s="104">
        <f>N796-O796</f>
        <v>0</v>
      </c>
      <c r="Q796" s="107">
        <f t="shared" si="29"/>
        <v>616954.31000000006</v>
      </c>
      <c r="R796" s="108">
        <f>L796/H796</f>
        <v>109.05600080024008</v>
      </c>
    </row>
    <row r="797" spans="1:18">
      <c r="A797" s="97">
        <v>1</v>
      </c>
      <c r="B797" s="98" t="s">
        <v>55</v>
      </c>
      <c r="C797" s="98" t="s">
        <v>493</v>
      </c>
      <c r="D797" s="98" t="s">
        <v>128</v>
      </c>
      <c r="E797" s="98" t="s">
        <v>494</v>
      </c>
      <c r="F797" s="98" t="s">
        <v>204</v>
      </c>
      <c r="G797" s="98" t="s">
        <v>495</v>
      </c>
      <c r="H797" s="99"/>
      <c r="I797" s="97"/>
      <c r="J797" s="100"/>
      <c r="K797" s="101"/>
      <c r="L797" s="102"/>
      <c r="M797" s="102"/>
      <c r="N797" s="98"/>
      <c r="O797" s="98"/>
      <c r="P797" s="98"/>
    </row>
    <row r="798" spans="1:18">
      <c r="A798" s="97">
        <v>2</v>
      </c>
      <c r="B798" s="98" t="s">
        <v>55</v>
      </c>
      <c r="C798" s="98" t="s">
        <v>493</v>
      </c>
      <c r="D798" s="98" t="s">
        <v>128</v>
      </c>
      <c r="E798" s="98" t="s">
        <v>494</v>
      </c>
      <c r="F798" s="98" t="s">
        <v>174</v>
      </c>
      <c r="G798" s="98" t="s">
        <v>1183</v>
      </c>
      <c r="H798" s="99">
        <v>4406</v>
      </c>
      <c r="I798" s="97">
        <v>3</v>
      </c>
      <c r="J798" s="102">
        <f>สกลนคร!F115</f>
        <v>818226.95</v>
      </c>
      <c r="K798" s="101">
        <f>สกลนคร!AF115</f>
        <v>816622.82</v>
      </c>
      <c r="L798" s="102">
        <f>สกลนคร!AG115</f>
        <v>592107.62</v>
      </c>
      <c r="M798" s="102">
        <f>สกลนคร!AH115</f>
        <v>369932.75999999995</v>
      </c>
      <c r="N798" s="98"/>
      <c r="O798" s="98"/>
      <c r="P798" s="98"/>
      <c r="Q798" s="90">
        <f t="shared" si="29"/>
        <v>222174.86000000004</v>
      </c>
      <c r="R798" s="91">
        <f t="shared" si="30"/>
        <v>134.3866591012256</v>
      </c>
    </row>
    <row r="799" spans="1:18">
      <c r="A799" s="97">
        <v>3</v>
      </c>
      <c r="B799" s="98" t="s">
        <v>55</v>
      </c>
      <c r="C799" s="98" t="s">
        <v>493</v>
      </c>
      <c r="D799" s="98" t="s">
        <v>128</v>
      </c>
      <c r="E799" s="98" t="s">
        <v>494</v>
      </c>
      <c r="F799" s="98" t="s">
        <v>174</v>
      </c>
      <c r="G799" s="98" t="s">
        <v>1184</v>
      </c>
      <c r="H799" s="99">
        <v>5269</v>
      </c>
      <c r="I799" s="97">
        <v>4</v>
      </c>
      <c r="J799" s="102">
        <f>สกลนคร!F116</f>
        <v>878134.36</v>
      </c>
      <c r="K799" s="101">
        <f>สกลนคร!AF116</f>
        <v>972025.78999999992</v>
      </c>
      <c r="L799" s="102">
        <f>สกลนคร!AG116</f>
        <v>606962.74</v>
      </c>
      <c r="M799" s="102">
        <f>สกลนคร!AH116</f>
        <v>368657.89999999997</v>
      </c>
      <c r="N799" s="98"/>
      <c r="O799" s="98"/>
      <c r="P799" s="98"/>
      <c r="Q799" s="90">
        <f t="shared" si="29"/>
        <v>238304.84000000003</v>
      </c>
      <c r="R799" s="91">
        <f t="shared" si="30"/>
        <v>115.19505408996014</v>
      </c>
    </row>
    <row r="800" spans="1:18">
      <c r="A800" s="97">
        <v>4</v>
      </c>
      <c r="B800" s="98" t="s">
        <v>55</v>
      </c>
      <c r="C800" s="98" t="s">
        <v>493</v>
      </c>
      <c r="D800" s="98" t="s">
        <v>128</v>
      </c>
      <c r="E800" s="98" t="s">
        <v>494</v>
      </c>
      <c r="F800" s="98" t="s">
        <v>174</v>
      </c>
      <c r="G800" s="98" t="s">
        <v>1185</v>
      </c>
      <c r="H800" s="99">
        <v>5210</v>
      </c>
      <c r="I800" s="97">
        <v>4</v>
      </c>
      <c r="J800" s="102">
        <f>สกลนคร!F117</f>
        <v>682037.89</v>
      </c>
      <c r="K800" s="101">
        <f>สกลนคร!AF117</f>
        <v>705936.88</v>
      </c>
      <c r="L800" s="102">
        <f>สกลนคร!AG117</f>
        <v>597785.98</v>
      </c>
      <c r="M800" s="102">
        <f>สกลนคร!AH117</f>
        <v>384105.3</v>
      </c>
      <c r="N800" s="98"/>
      <c r="O800" s="98"/>
      <c r="P800" s="98"/>
      <c r="Q800" s="90">
        <f t="shared" si="29"/>
        <v>213680.68</v>
      </c>
      <c r="R800" s="91">
        <f t="shared" si="30"/>
        <v>114.73819193857965</v>
      </c>
    </row>
    <row r="801" spans="1:18">
      <c r="A801" s="97">
        <v>5</v>
      </c>
      <c r="B801" s="98" t="s">
        <v>55</v>
      </c>
      <c r="C801" s="98" t="s">
        <v>493</v>
      </c>
      <c r="D801" s="98" t="s">
        <v>128</v>
      </c>
      <c r="E801" s="98" t="s">
        <v>494</v>
      </c>
      <c r="F801" s="98" t="s">
        <v>174</v>
      </c>
      <c r="G801" s="98" t="s">
        <v>1186</v>
      </c>
      <c r="H801" s="99">
        <v>3196</v>
      </c>
      <c r="I801" s="97">
        <v>3</v>
      </c>
      <c r="J801" s="102">
        <f>สกลนคร!F118</f>
        <v>466144.13</v>
      </c>
      <c r="K801" s="101">
        <f>สกลนคร!AF118</f>
        <v>518716.62</v>
      </c>
      <c r="L801" s="102">
        <f>สกลนคร!AG118</f>
        <v>267534.84999999998</v>
      </c>
      <c r="M801" s="102">
        <f>สกลนคร!AH118</f>
        <v>147031.09</v>
      </c>
      <c r="N801" s="98"/>
      <c r="O801" s="98"/>
      <c r="P801" s="98"/>
      <c r="Q801" s="90">
        <f t="shared" si="29"/>
        <v>120503.75999999998</v>
      </c>
      <c r="R801" s="91">
        <f t="shared" si="30"/>
        <v>83.709277221526904</v>
      </c>
    </row>
    <row r="802" spans="1:18">
      <c r="A802" s="97">
        <v>6</v>
      </c>
      <c r="B802" s="98" t="s">
        <v>55</v>
      </c>
      <c r="C802" s="98" t="s">
        <v>493</v>
      </c>
      <c r="D802" s="98" t="s">
        <v>128</v>
      </c>
      <c r="E802" s="98" t="s">
        <v>494</v>
      </c>
      <c r="F802" s="98" t="s">
        <v>174</v>
      </c>
      <c r="G802" s="98" t="s">
        <v>1187</v>
      </c>
      <c r="H802" s="99">
        <v>5548</v>
      </c>
      <c r="I802" s="97">
        <v>4</v>
      </c>
      <c r="J802" s="102">
        <f>สกลนคร!F119</f>
        <v>772893.38</v>
      </c>
      <c r="K802" s="101">
        <f>สกลนคร!AF119</f>
        <v>784399.39</v>
      </c>
      <c r="L802" s="102">
        <f>สกลนคร!AG119</f>
        <v>618622.51</v>
      </c>
      <c r="M802" s="102">
        <f>สกลนคร!AH119</f>
        <v>432813.57</v>
      </c>
      <c r="N802" s="98"/>
      <c r="O802" s="98"/>
      <c r="P802" s="98"/>
      <c r="Q802" s="90">
        <f t="shared" si="29"/>
        <v>185808.94</v>
      </c>
      <c r="R802" s="91">
        <f t="shared" si="30"/>
        <v>111.50369682768566</v>
      </c>
    </row>
    <row r="803" spans="1:18">
      <c r="A803" s="97">
        <v>7</v>
      </c>
      <c r="B803" s="98" t="s">
        <v>55</v>
      </c>
      <c r="C803" s="98" t="s">
        <v>493</v>
      </c>
      <c r="D803" s="98" t="s">
        <v>128</v>
      </c>
      <c r="E803" s="98" t="s">
        <v>494</v>
      </c>
      <c r="F803" s="98" t="s">
        <v>174</v>
      </c>
      <c r="G803" s="98" t="s">
        <v>1188</v>
      </c>
      <c r="H803" s="99">
        <v>4195</v>
      </c>
      <c r="I803" s="97">
        <v>3</v>
      </c>
      <c r="J803" s="102">
        <f>สกลนคร!F120</f>
        <v>847752.45</v>
      </c>
      <c r="K803" s="101">
        <f>สกลนคร!AF120</f>
        <v>867197.66999999993</v>
      </c>
      <c r="L803" s="102">
        <f>สกลนคร!AG120</f>
        <v>424096.82</v>
      </c>
      <c r="M803" s="102">
        <f>สกลนคร!AH120</f>
        <v>287735.5</v>
      </c>
      <c r="N803" s="98"/>
      <c r="O803" s="98"/>
      <c r="P803" s="98"/>
      <c r="Q803" s="90">
        <f t="shared" si="29"/>
        <v>136361.32</v>
      </c>
      <c r="R803" s="91">
        <f t="shared" si="30"/>
        <v>101.09578545887962</v>
      </c>
    </row>
    <row r="804" spans="1:18">
      <c r="A804" s="97">
        <v>8</v>
      </c>
      <c r="B804" s="98" t="s">
        <v>55</v>
      </c>
      <c r="C804" s="98" t="s">
        <v>493</v>
      </c>
      <c r="D804" s="98" t="s">
        <v>128</v>
      </c>
      <c r="E804" s="98" t="s">
        <v>494</v>
      </c>
      <c r="F804" s="98" t="s">
        <v>174</v>
      </c>
      <c r="G804" s="98" t="s">
        <v>1189</v>
      </c>
      <c r="H804" s="99">
        <v>6960</v>
      </c>
      <c r="I804" s="97">
        <v>5</v>
      </c>
      <c r="J804" s="102">
        <f>สกลนคร!F121</f>
        <v>929657.47</v>
      </c>
      <c r="K804" s="101">
        <f>สกลนคร!AF121</f>
        <v>990219.32</v>
      </c>
      <c r="L804" s="102">
        <f>สกลนคร!AG121</f>
        <v>649735.66999999993</v>
      </c>
      <c r="M804" s="102">
        <f>สกลนคร!AH121</f>
        <v>405563.31999999995</v>
      </c>
      <c r="N804" s="98"/>
      <c r="O804" s="98"/>
      <c r="P804" s="98"/>
      <c r="Q804" s="90">
        <f t="shared" si="29"/>
        <v>244172.34999999998</v>
      </c>
      <c r="R804" s="91">
        <f t="shared" si="30"/>
        <v>93.352826149425283</v>
      </c>
    </row>
    <row r="805" spans="1:18">
      <c r="A805" s="97">
        <v>9</v>
      </c>
      <c r="B805" s="98" t="s">
        <v>55</v>
      </c>
      <c r="C805" s="98" t="s">
        <v>493</v>
      </c>
      <c r="D805" s="98" t="s">
        <v>128</v>
      </c>
      <c r="E805" s="98" t="s">
        <v>494</v>
      </c>
      <c r="F805" s="98" t="s">
        <v>174</v>
      </c>
      <c r="G805" s="98" t="s">
        <v>1190</v>
      </c>
      <c r="H805" s="99">
        <v>4243</v>
      </c>
      <c r="I805" s="97">
        <v>3</v>
      </c>
      <c r="J805" s="102">
        <f>สกลนคร!F122</f>
        <v>901430.45</v>
      </c>
      <c r="K805" s="101">
        <f>สกลนคร!AF122</f>
        <v>938610.73</v>
      </c>
      <c r="L805" s="102">
        <f>สกลนคร!AG122</f>
        <v>493651.05</v>
      </c>
      <c r="M805" s="102">
        <f>สกลนคร!AH122</f>
        <v>307349.74</v>
      </c>
      <c r="N805" s="98"/>
      <c r="O805" s="98"/>
      <c r="P805" s="98"/>
      <c r="Q805" s="90">
        <f t="shared" si="29"/>
        <v>186301.31</v>
      </c>
      <c r="R805" s="91">
        <f t="shared" si="30"/>
        <v>116.34481498939429</v>
      </c>
    </row>
    <row r="806" spans="1:18">
      <c r="A806" s="97">
        <v>10</v>
      </c>
      <c r="B806" s="98" t="s">
        <v>55</v>
      </c>
      <c r="C806" s="98" t="s">
        <v>493</v>
      </c>
      <c r="D806" s="98" t="s">
        <v>128</v>
      </c>
      <c r="E806" s="98" t="s">
        <v>494</v>
      </c>
      <c r="F806" s="98" t="s">
        <v>174</v>
      </c>
      <c r="G806" s="98" t="s">
        <v>1191</v>
      </c>
      <c r="H806" s="99">
        <v>2996</v>
      </c>
      <c r="I806" s="97">
        <v>2</v>
      </c>
      <c r="J806" s="102">
        <f>สกลนคร!F123</f>
        <v>467384.43</v>
      </c>
      <c r="K806" s="101">
        <f>สกลนคร!AF123</f>
        <v>494437.27999999997</v>
      </c>
      <c r="L806" s="102">
        <f>สกลนคร!AG123</f>
        <v>398939.07999999996</v>
      </c>
      <c r="M806" s="102">
        <f>สกลนคร!AH123</f>
        <v>247264.76</v>
      </c>
      <c r="N806" s="98"/>
      <c r="O806" s="98"/>
      <c r="P806" s="98"/>
      <c r="Q806" s="90">
        <f t="shared" si="29"/>
        <v>151674.31999999995</v>
      </c>
      <c r="R806" s="91">
        <f t="shared" si="30"/>
        <v>133.15723631508678</v>
      </c>
    </row>
    <row r="807" spans="1:18">
      <c r="A807" s="97">
        <v>11</v>
      </c>
      <c r="B807" s="98" t="s">
        <v>55</v>
      </c>
      <c r="C807" s="98" t="s">
        <v>493</v>
      </c>
      <c r="D807" s="98" t="s">
        <v>128</v>
      </c>
      <c r="E807" s="98" t="s">
        <v>494</v>
      </c>
      <c r="F807" s="98" t="s">
        <v>174</v>
      </c>
      <c r="G807" s="98" t="s">
        <v>1192</v>
      </c>
      <c r="H807" s="99">
        <v>3425</v>
      </c>
      <c r="I807" s="97">
        <v>3</v>
      </c>
      <c r="J807" s="102">
        <f>สกลนคร!F124</f>
        <v>800917.1</v>
      </c>
      <c r="K807" s="101">
        <f>สกลนคร!AF124</f>
        <v>821303.69</v>
      </c>
      <c r="L807" s="102">
        <f>สกลนคร!AG124</f>
        <v>530186.84000000008</v>
      </c>
      <c r="M807" s="102">
        <f>สกลนคร!AH124</f>
        <v>257133.92</v>
      </c>
      <c r="N807" s="98"/>
      <c r="O807" s="98"/>
      <c r="P807" s="98"/>
      <c r="Q807" s="90">
        <f t="shared" si="29"/>
        <v>273052.92000000004</v>
      </c>
      <c r="R807" s="91">
        <f t="shared" si="30"/>
        <v>154.79907737226279</v>
      </c>
    </row>
    <row r="808" spans="1:18" s="109" customFormat="1">
      <c r="A808" s="103">
        <v>10</v>
      </c>
      <c r="B808" s="104" t="s">
        <v>55</v>
      </c>
      <c r="C808" s="104"/>
      <c r="D808" s="104"/>
      <c r="E808" s="104" t="s">
        <v>71</v>
      </c>
      <c r="F808" s="104"/>
      <c r="G808" s="104" t="s">
        <v>496</v>
      </c>
      <c r="H808" s="110">
        <f>SUM(H797:H807)</f>
        <v>45448</v>
      </c>
      <c r="I808" s="103"/>
      <c r="J808" s="106">
        <f>SUM(J797:J807)</f>
        <v>7564578.6099999994</v>
      </c>
      <c r="K808" s="106">
        <f>SUM(K797:K807)</f>
        <v>7909470.1900000013</v>
      </c>
      <c r="L808" s="106">
        <f>SUM(L797:L807)</f>
        <v>5179623.16</v>
      </c>
      <c r="M808" s="106">
        <f>SUM(M797:M807)</f>
        <v>3207587.8599999994</v>
      </c>
      <c r="N808" s="104">
        <v>10</v>
      </c>
      <c r="O808" s="104">
        <v>10</v>
      </c>
      <c r="P808" s="104">
        <f>N808-O808</f>
        <v>0</v>
      </c>
      <c r="Q808" s="107">
        <f t="shared" si="29"/>
        <v>1972035.3000000007</v>
      </c>
      <c r="R808" s="108">
        <f>L808/H808</f>
        <v>113.96812092941384</v>
      </c>
    </row>
    <row r="809" spans="1:18">
      <c r="A809" s="97">
        <v>1</v>
      </c>
      <c r="B809" s="98" t="s">
        <v>55</v>
      </c>
      <c r="C809" s="98" t="s">
        <v>497</v>
      </c>
      <c r="D809" s="98" t="s">
        <v>132</v>
      </c>
      <c r="E809" s="98" t="s">
        <v>498</v>
      </c>
      <c r="F809" s="98" t="s">
        <v>204</v>
      </c>
      <c r="G809" s="98" t="s">
        <v>499</v>
      </c>
      <c r="H809" s="99"/>
      <c r="I809" s="97"/>
      <c r="J809" s="100"/>
      <c r="K809" s="101"/>
      <c r="L809" s="102"/>
      <c r="M809" s="102"/>
      <c r="N809" s="98"/>
      <c r="O809" s="98"/>
      <c r="P809" s="98"/>
    </row>
    <row r="810" spans="1:18">
      <c r="A810" s="97">
        <v>2</v>
      </c>
      <c r="B810" s="98" t="s">
        <v>55</v>
      </c>
      <c r="C810" s="98" t="s">
        <v>497</v>
      </c>
      <c r="D810" s="98" t="s">
        <v>132</v>
      </c>
      <c r="E810" s="98" t="s">
        <v>498</v>
      </c>
      <c r="F810" s="98" t="s">
        <v>174</v>
      </c>
      <c r="G810" s="98" t="s">
        <v>1193</v>
      </c>
      <c r="H810" s="99">
        <v>2268</v>
      </c>
      <c r="I810" s="97">
        <v>2</v>
      </c>
      <c r="J810" s="102">
        <f>สกลนคร!F125</f>
        <v>938155.3</v>
      </c>
      <c r="K810" s="101">
        <f>สกลนคร!AF125</f>
        <v>994495.09000000008</v>
      </c>
      <c r="L810" s="102">
        <f>สกลนคร!AG125</f>
        <v>373676.56</v>
      </c>
      <c r="M810" s="102">
        <f>สกลนคร!AH125</f>
        <v>82603</v>
      </c>
      <c r="N810" s="98"/>
      <c r="O810" s="98"/>
      <c r="P810" s="98"/>
      <c r="Q810" s="90">
        <f t="shared" si="29"/>
        <v>291073.56</v>
      </c>
      <c r="R810" s="91">
        <f t="shared" si="30"/>
        <v>164.76038800705467</v>
      </c>
    </row>
    <row r="811" spans="1:18">
      <c r="A811" s="97">
        <v>3</v>
      </c>
      <c r="B811" s="98" t="s">
        <v>55</v>
      </c>
      <c r="C811" s="98" t="s">
        <v>497</v>
      </c>
      <c r="D811" s="98" t="s">
        <v>132</v>
      </c>
      <c r="E811" s="98" t="s">
        <v>498</v>
      </c>
      <c r="F811" s="98" t="s">
        <v>174</v>
      </c>
      <c r="G811" s="98" t="s">
        <v>1194</v>
      </c>
      <c r="H811" s="99">
        <v>6925</v>
      </c>
      <c r="I811" s="97">
        <v>5</v>
      </c>
      <c r="J811" s="102">
        <f>สกลนคร!F126</f>
        <v>604967.92000000004</v>
      </c>
      <c r="K811" s="101">
        <f>สกลนคร!AF126</f>
        <v>750494.59000000008</v>
      </c>
      <c r="L811" s="102">
        <f>สกลนคร!AG126</f>
        <v>574072.61</v>
      </c>
      <c r="M811" s="102">
        <f>สกลนคร!AH126</f>
        <v>89407.24</v>
      </c>
      <c r="N811" s="98"/>
      <c r="O811" s="98"/>
      <c r="P811" s="98"/>
      <c r="Q811" s="90">
        <f t="shared" si="29"/>
        <v>484665.37</v>
      </c>
      <c r="R811" s="91">
        <f t="shared" si="30"/>
        <v>82.898571841155231</v>
      </c>
    </row>
    <row r="812" spans="1:18">
      <c r="A812" s="97">
        <v>4</v>
      </c>
      <c r="B812" s="98" t="s">
        <v>55</v>
      </c>
      <c r="C812" s="98" t="s">
        <v>497</v>
      </c>
      <c r="D812" s="98" t="s">
        <v>132</v>
      </c>
      <c r="E812" s="98" t="s">
        <v>498</v>
      </c>
      <c r="F812" s="98" t="s">
        <v>174</v>
      </c>
      <c r="G812" s="98" t="s">
        <v>1195</v>
      </c>
      <c r="H812" s="99">
        <v>2220</v>
      </c>
      <c r="I812" s="97">
        <v>2</v>
      </c>
      <c r="J812" s="102">
        <f>สกลนคร!F127</f>
        <v>442671.22</v>
      </c>
      <c r="K812" s="101">
        <f>สกลนคร!AF127</f>
        <v>476644.49</v>
      </c>
      <c r="L812" s="102">
        <f>สกลนคร!AG127</f>
        <v>348986.29</v>
      </c>
      <c r="M812" s="102">
        <f>สกลนคร!AH127</f>
        <v>69013.38</v>
      </c>
      <c r="N812" s="98"/>
      <c r="O812" s="98"/>
      <c r="P812" s="98"/>
      <c r="Q812" s="90">
        <f t="shared" si="29"/>
        <v>279972.90999999997</v>
      </c>
      <c r="R812" s="91">
        <f t="shared" si="30"/>
        <v>157.20103153153153</v>
      </c>
    </row>
    <row r="813" spans="1:18">
      <c r="A813" s="97">
        <v>5</v>
      </c>
      <c r="B813" s="98" t="s">
        <v>55</v>
      </c>
      <c r="C813" s="98" t="s">
        <v>497</v>
      </c>
      <c r="D813" s="98" t="s">
        <v>132</v>
      </c>
      <c r="E813" s="98" t="s">
        <v>498</v>
      </c>
      <c r="F813" s="98" t="s">
        <v>174</v>
      </c>
      <c r="G813" s="98" t="s">
        <v>1196</v>
      </c>
      <c r="H813" s="99">
        <v>4522</v>
      </c>
      <c r="I813" s="97">
        <v>4</v>
      </c>
      <c r="J813" s="102">
        <f>สกลนคร!F128</f>
        <v>1330681.1499999999</v>
      </c>
      <c r="K813" s="101">
        <f>สกลนคร!AF128</f>
        <v>1478747.39</v>
      </c>
      <c r="L813" s="102">
        <f>สกลนคร!AG128</f>
        <v>422886.54</v>
      </c>
      <c r="M813" s="102">
        <f>สกลนคร!AH128</f>
        <v>113729.06</v>
      </c>
      <c r="N813" s="98"/>
      <c r="O813" s="98"/>
      <c r="P813" s="98"/>
      <c r="Q813" s="90">
        <f t="shared" si="29"/>
        <v>309157.48</v>
      </c>
      <c r="R813" s="91">
        <f t="shared" si="30"/>
        <v>93.517589562140643</v>
      </c>
    </row>
    <row r="814" spans="1:18">
      <c r="A814" s="97">
        <v>6</v>
      </c>
      <c r="B814" s="98" t="s">
        <v>55</v>
      </c>
      <c r="C814" s="98" t="s">
        <v>497</v>
      </c>
      <c r="D814" s="98" t="s">
        <v>132</v>
      </c>
      <c r="E814" s="98" t="s">
        <v>498</v>
      </c>
      <c r="F814" s="98" t="s">
        <v>174</v>
      </c>
      <c r="G814" s="98" t="s">
        <v>1197</v>
      </c>
      <c r="H814" s="99">
        <v>6374</v>
      </c>
      <c r="I814" s="97">
        <v>5</v>
      </c>
      <c r="J814" s="102">
        <f>สกลนคร!F129</f>
        <v>1326704.8799999999</v>
      </c>
      <c r="K814" s="101">
        <f>สกลนคร!AF129</f>
        <v>1377577.5599999998</v>
      </c>
      <c r="L814" s="102">
        <f>สกลนคร!AG129</f>
        <v>629981.69999999995</v>
      </c>
      <c r="M814" s="102">
        <f>สกลนคร!AH129</f>
        <v>133237.57</v>
      </c>
      <c r="N814" s="98"/>
      <c r="O814" s="98"/>
      <c r="P814" s="98"/>
      <c r="Q814" s="90">
        <f t="shared" si="29"/>
        <v>496744.12999999995</v>
      </c>
      <c r="R814" s="91">
        <f t="shared" si="30"/>
        <v>98.83616253529965</v>
      </c>
    </row>
    <row r="815" spans="1:18">
      <c r="A815" s="97">
        <v>7</v>
      </c>
      <c r="B815" s="98" t="s">
        <v>55</v>
      </c>
      <c r="C815" s="98" t="s">
        <v>497</v>
      </c>
      <c r="D815" s="98" t="s">
        <v>132</v>
      </c>
      <c r="E815" s="98" t="s">
        <v>498</v>
      </c>
      <c r="F815" s="98" t="s">
        <v>174</v>
      </c>
      <c r="G815" s="98" t="s">
        <v>1198</v>
      </c>
      <c r="H815" s="99">
        <v>1670</v>
      </c>
      <c r="I815" s="97">
        <v>2</v>
      </c>
      <c r="J815" s="102">
        <f>สกลนคร!F130</f>
        <v>414529.78</v>
      </c>
      <c r="K815" s="101">
        <f>สกลนคร!AF130</f>
        <v>500263.08</v>
      </c>
      <c r="L815" s="102">
        <f>สกลนคร!AG130</f>
        <v>326843.48</v>
      </c>
      <c r="M815" s="102">
        <f>สกลนคร!AH130</f>
        <v>95322.92</v>
      </c>
      <c r="N815" s="98"/>
      <c r="O815" s="98"/>
      <c r="P815" s="98"/>
      <c r="Q815" s="90">
        <f t="shared" si="29"/>
        <v>231520.56</v>
      </c>
      <c r="R815" s="91">
        <f t="shared" si="30"/>
        <v>195.71465868263471</v>
      </c>
    </row>
    <row r="816" spans="1:18">
      <c r="A816" s="97">
        <v>8</v>
      </c>
      <c r="B816" s="98" t="s">
        <v>55</v>
      </c>
      <c r="C816" s="98" t="s">
        <v>497</v>
      </c>
      <c r="D816" s="98" t="s">
        <v>132</v>
      </c>
      <c r="E816" s="98" t="s">
        <v>498</v>
      </c>
      <c r="F816" s="98" t="s">
        <v>174</v>
      </c>
      <c r="G816" s="98" t="s">
        <v>1199</v>
      </c>
      <c r="H816" s="99">
        <v>1892</v>
      </c>
      <c r="I816" s="97">
        <v>2</v>
      </c>
      <c r="J816" s="102">
        <f>สกลนคร!F131</f>
        <v>561487.21</v>
      </c>
      <c r="K816" s="101">
        <f>สกลนคร!AF131</f>
        <v>635426.63</v>
      </c>
      <c r="L816" s="102">
        <f>สกลนคร!AG131</f>
        <v>461987.17</v>
      </c>
      <c r="M816" s="102">
        <f>สกลนคร!AH131</f>
        <v>76778.05</v>
      </c>
      <c r="N816" s="98"/>
      <c r="O816" s="98"/>
      <c r="P816" s="98"/>
      <c r="Q816" s="90">
        <f t="shared" si="29"/>
        <v>385209.12</v>
      </c>
      <c r="R816" s="91">
        <f t="shared" si="30"/>
        <v>244.17926532769556</v>
      </c>
    </row>
    <row r="817" spans="1:18">
      <c r="A817" s="97">
        <v>9</v>
      </c>
      <c r="B817" s="98" t="s">
        <v>55</v>
      </c>
      <c r="C817" s="98" t="s">
        <v>497</v>
      </c>
      <c r="D817" s="98" t="s">
        <v>132</v>
      </c>
      <c r="E817" s="98" t="s">
        <v>498</v>
      </c>
      <c r="F817" s="98" t="s">
        <v>174</v>
      </c>
      <c r="G817" s="98" t="s">
        <v>1200</v>
      </c>
      <c r="H817" s="99">
        <v>4319</v>
      </c>
      <c r="I817" s="97">
        <v>3</v>
      </c>
      <c r="J817" s="102">
        <f>สกลนคร!F132</f>
        <v>886549.02</v>
      </c>
      <c r="K817" s="101">
        <f>สกลนคร!AF132</f>
        <v>1076999.6000000001</v>
      </c>
      <c r="L817" s="102">
        <f>สกลนคร!AG132</f>
        <v>502177.54</v>
      </c>
      <c r="M817" s="102">
        <f>สกลนคร!AH132</f>
        <v>115240.20999999999</v>
      </c>
      <c r="N817" s="98"/>
      <c r="O817" s="98"/>
      <c r="P817" s="98"/>
      <c r="Q817" s="90">
        <f t="shared" si="29"/>
        <v>386937.32999999996</v>
      </c>
      <c r="R817" s="91">
        <f t="shared" si="30"/>
        <v>116.27171567492475</v>
      </c>
    </row>
    <row r="818" spans="1:18">
      <c r="A818" s="97">
        <v>10</v>
      </c>
      <c r="B818" s="98" t="s">
        <v>55</v>
      </c>
      <c r="C818" s="98" t="s">
        <v>497</v>
      </c>
      <c r="D818" s="98" t="s">
        <v>132</v>
      </c>
      <c r="E818" s="98" t="s">
        <v>498</v>
      </c>
      <c r="F818" s="98" t="s">
        <v>174</v>
      </c>
      <c r="G818" s="98" t="s">
        <v>1201</v>
      </c>
      <c r="H818" s="99">
        <v>5001</v>
      </c>
      <c r="I818" s="97">
        <v>4</v>
      </c>
      <c r="J818" s="102">
        <f>สกลนคร!F133</f>
        <v>1042845.19</v>
      </c>
      <c r="K818" s="101">
        <f>สกลนคร!AF133</f>
        <v>1108595.47</v>
      </c>
      <c r="L818" s="102">
        <f>สกลนคร!AG133</f>
        <v>772135.75</v>
      </c>
      <c r="M818" s="102">
        <f>สกลนคร!AH133</f>
        <v>78017.75</v>
      </c>
      <c r="N818" s="98"/>
      <c r="O818" s="98"/>
      <c r="P818" s="98"/>
      <c r="Q818" s="90">
        <f t="shared" si="29"/>
        <v>694118</v>
      </c>
      <c r="R818" s="91">
        <f t="shared" si="30"/>
        <v>154.39627074585084</v>
      </c>
    </row>
    <row r="819" spans="1:18">
      <c r="A819" s="97">
        <v>11</v>
      </c>
      <c r="B819" s="98" t="s">
        <v>55</v>
      </c>
      <c r="C819" s="98" t="s">
        <v>497</v>
      </c>
      <c r="D819" s="98" t="s">
        <v>132</v>
      </c>
      <c r="E819" s="98" t="s">
        <v>498</v>
      </c>
      <c r="F819" s="98" t="s">
        <v>174</v>
      </c>
      <c r="G819" s="98" t="s">
        <v>1202</v>
      </c>
      <c r="H819" s="99">
        <v>6425</v>
      </c>
      <c r="I819" s="97">
        <v>5</v>
      </c>
      <c r="J819" s="102">
        <f>สกลนคร!F134</f>
        <v>628943.97</v>
      </c>
      <c r="K819" s="101">
        <f>สกลนคร!AF134</f>
        <v>691716.65999999992</v>
      </c>
      <c r="L819" s="102">
        <f>สกลนคร!AG134</f>
        <v>672752.33</v>
      </c>
      <c r="M819" s="102">
        <f>สกลนคร!AH134</f>
        <v>187509.68</v>
      </c>
      <c r="N819" s="98"/>
      <c r="O819" s="98"/>
      <c r="P819" s="98"/>
      <c r="Q819" s="90">
        <f t="shared" si="29"/>
        <v>485242.64999999997</v>
      </c>
      <c r="R819" s="91">
        <f t="shared" si="30"/>
        <v>104.70853385214006</v>
      </c>
    </row>
    <row r="820" spans="1:18">
      <c r="A820" s="97">
        <v>12</v>
      </c>
      <c r="B820" s="98" t="s">
        <v>55</v>
      </c>
      <c r="C820" s="98" t="s">
        <v>497</v>
      </c>
      <c r="D820" s="98" t="s">
        <v>132</v>
      </c>
      <c r="E820" s="98" t="s">
        <v>498</v>
      </c>
      <c r="F820" s="98" t="s">
        <v>174</v>
      </c>
      <c r="G820" s="98" t="s">
        <v>1203</v>
      </c>
      <c r="H820" s="99">
        <v>844</v>
      </c>
      <c r="I820" s="97">
        <v>1</v>
      </c>
      <c r="J820" s="102">
        <f>สกลนคร!F135</f>
        <v>588105.6</v>
      </c>
      <c r="K820" s="101">
        <f>สกลนคร!AF135</f>
        <v>590589.88</v>
      </c>
      <c r="L820" s="102">
        <f>สกลนคร!AG135</f>
        <v>316974.13</v>
      </c>
      <c r="M820" s="102">
        <f>สกลนคร!AH135</f>
        <v>62390.97</v>
      </c>
      <c r="N820" s="98"/>
      <c r="O820" s="98"/>
      <c r="P820" s="98"/>
      <c r="Q820" s="90">
        <f t="shared" si="29"/>
        <v>254583.16</v>
      </c>
      <c r="R820" s="91">
        <f t="shared" si="30"/>
        <v>375.5617654028436</v>
      </c>
    </row>
    <row r="821" spans="1:18" s="109" customFormat="1">
      <c r="A821" s="103">
        <v>11</v>
      </c>
      <c r="B821" s="104" t="s">
        <v>55</v>
      </c>
      <c r="C821" s="104"/>
      <c r="D821" s="104"/>
      <c r="E821" s="104" t="s">
        <v>71</v>
      </c>
      <c r="F821" s="104"/>
      <c r="G821" s="104" t="s">
        <v>500</v>
      </c>
      <c r="H821" s="110">
        <f>SUM(H809:H820)</f>
        <v>42460</v>
      </c>
      <c r="I821" s="103"/>
      <c r="J821" s="106">
        <f>SUM(J809:J820)</f>
        <v>8765641.2400000002</v>
      </c>
      <c r="K821" s="106">
        <f>SUM(K809:K820)</f>
        <v>9681550.4400000013</v>
      </c>
      <c r="L821" s="106">
        <f>SUM(L809:L820)</f>
        <v>5402474.1000000006</v>
      </c>
      <c r="M821" s="106">
        <f>SUM(M809:M820)</f>
        <v>1103249.83</v>
      </c>
      <c r="N821" s="104">
        <v>11</v>
      </c>
      <c r="O821" s="104">
        <v>11</v>
      </c>
      <c r="P821" s="104">
        <f>N821-O821</f>
        <v>0</v>
      </c>
      <c r="Q821" s="107">
        <f t="shared" si="29"/>
        <v>4299224.2700000005</v>
      </c>
      <c r="R821" s="108">
        <f>L821/H821</f>
        <v>127.23678991992465</v>
      </c>
    </row>
    <row r="822" spans="1:18">
      <c r="A822" s="97">
        <v>1</v>
      </c>
      <c r="B822" s="98" t="s">
        <v>55</v>
      </c>
      <c r="C822" s="98" t="s">
        <v>501</v>
      </c>
      <c r="D822" s="98" t="s">
        <v>148</v>
      </c>
      <c r="E822" s="98" t="s">
        <v>502</v>
      </c>
      <c r="F822" s="98" t="s">
        <v>204</v>
      </c>
      <c r="G822" s="98" t="s">
        <v>503</v>
      </c>
      <c r="H822" s="99"/>
      <c r="I822" s="97"/>
      <c r="J822" s="100"/>
      <c r="K822" s="101"/>
      <c r="L822" s="102"/>
      <c r="M822" s="102"/>
      <c r="N822" s="98"/>
      <c r="O822" s="98"/>
      <c r="P822" s="98"/>
    </row>
    <row r="823" spans="1:18">
      <c r="A823" s="97">
        <v>2</v>
      </c>
      <c r="B823" s="98" t="s">
        <v>55</v>
      </c>
      <c r="C823" s="98" t="s">
        <v>501</v>
      </c>
      <c r="D823" s="98" t="s">
        <v>148</v>
      </c>
      <c r="E823" s="98" t="s">
        <v>502</v>
      </c>
      <c r="F823" s="98" t="s">
        <v>174</v>
      </c>
      <c r="G823" s="98" t="s">
        <v>1204</v>
      </c>
      <c r="H823" s="99">
        <v>8316</v>
      </c>
      <c r="I823" s="97">
        <v>5</v>
      </c>
      <c r="J823" s="102">
        <f>สกลนคร!F136</f>
        <v>877124.38</v>
      </c>
      <c r="K823" s="101">
        <f>สกลนคร!AF136</f>
        <v>893133.6</v>
      </c>
      <c r="L823" s="102">
        <f>สกลนคร!AG136</f>
        <v>997324.66999999993</v>
      </c>
      <c r="M823" s="102">
        <f>สกลนคร!AH136</f>
        <v>1244078.45</v>
      </c>
      <c r="N823" s="98"/>
      <c r="O823" s="98"/>
      <c r="P823" s="98"/>
      <c r="Q823" s="90">
        <f t="shared" si="29"/>
        <v>-246753.78000000003</v>
      </c>
      <c r="R823" s="91">
        <f t="shared" si="30"/>
        <v>119.92841149591149</v>
      </c>
    </row>
    <row r="824" spans="1:18">
      <c r="A824" s="97">
        <v>3</v>
      </c>
      <c r="B824" s="98" t="s">
        <v>55</v>
      </c>
      <c r="C824" s="98" t="s">
        <v>501</v>
      </c>
      <c r="D824" s="98" t="s">
        <v>148</v>
      </c>
      <c r="E824" s="98" t="s">
        <v>502</v>
      </c>
      <c r="F824" s="98" t="s">
        <v>174</v>
      </c>
      <c r="G824" s="98" t="s">
        <v>1205</v>
      </c>
      <c r="H824" s="99">
        <v>4905</v>
      </c>
      <c r="I824" s="97">
        <v>4</v>
      </c>
      <c r="J824" s="102">
        <f>สกลนคร!F137</f>
        <v>251886.3</v>
      </c>
      <c r="K824" s="101">
        <f>สกลนคร!AF137</f>
        <v>213559.71999999997</v>
      </c>
      <c r="L824" s="102">
        <f>สกลนคร!AG137</f>
        <v>507195.52</v>
      </c>
      <c r="M824" s="102">
        <f>สกลนคร!AH137</f>
        <v>580680.95999999996</v>
      </c>
      <c r="N824" s="98"/>
      <c r="O824" s="98"/>
      <c r="P824" s="98"/>
      <c r="Q824" s="90">
        <f t="shared" si="29"/>
        <v>-73485.439999999944</v>
      </c>
      <c r="R824" s="91">
        <f t="shared" si="30"/>
        <v>103.40377573904179</v>
      </c>
    </row>
    <row r="825" spans="1:18">
      <c r="A825" s="97">
        <v>4</v>
      </c>
      <c r="B825" s="98" t="s">
        <v>55</v>
      </c>
      <c r="C825" s="98" t="s">
        <v>501</v>
      </c>
      <c r="D825" s="98" t="s">
        <v>148</v>
      </c>
      <c r="E825" s="98" t="s">
        <v>502</v>
      </c>
      <c r="F825" s="98" t="s">
        <v>174</v>
      </c>
      <c r="G825" s="98" t="s">
        <v>1206</v>
      </c>
      <c r="H825" s="99">
        <v>4320</v>
      </c>
      <c r="I825" s="97">
        <v>3</v>
      </c>
      <c r="J825" s="102">
        <f>สกลนคร!F138</f>
        <v>400124.51</v>
      </c>
      <c r="K825" s="101">
        <f>สกลนคร!AF138</f>
        <v>388892.08999999997</v>
      </c>
      <c r="L825" s="102">
        <f>สกลนคร!AG138</f>
        <v>522081.95</v>
      </c>
      <c r="M825" s="102">
        <f>สกลนคร!AH138</f>
        <v>594343.36</v>
      </c>
      <c r="N825" s="98"/>
      <c r="O825" s="98"/>
      <c r="P825" s="98"/>
      <c r="Q825" s="90">
        <f t="shared" si="29"/>
        <v>-72261.409999999974</v>
      </c>
      <c r="R825" s="91">
        <f t="shared" si="30"/>
        <v>120.85230324074074</v>
      </c>
    </row>
    <row r="826" spans="1:18">
      <c r="A826" s="97">
        <v>5</v>
      </c>
      <c r="B826" s="98" t="s">
        <v>55</v>
      </c>
      <c r="C826" s="98" t="s">
        <v>501</v>
      </c>
      <c r="D826" s="98" t="s">
        <v>148</v>
      </c>
      <c r="E826" s="98" t="s">
        <v>502</v>
      </c>
      <c r="F826" s="98" t="s">
        <v>174</v>
      </c>
      <c r="G826" s="98" t="s">
        <v>1207</v>
      </c>
      <c r="H826" s="99">
        <v>4626</v>
      </c>
      <c r="I826" s="97">
        <v>4</v>
      </c>
      <c r="J826" s="102">
        <f>สกลนคร!F139</f>
        <v>742965.43</v>
      </c>
      <c r="K826" s="101">
        <f>สกลนคร!AF139</f>
        <v>696345.57000000007</v>
      </c>
      <c r="L826" s="102">
        <f>สกลนคร!AG139</f>
        <v>501495.78</v>
      </c>
      <c r="M826" s="102">
        <f>สกลนคร!AH139</f>
        <v>579302.79999999993</v>
      </c>
      <c r="N826" s="98"/>
      <c r="O826" s="98"/>
      <c r="P826" s="98"/>
      <c r="Q826" s="90">
        <f t="shared" si="29"/>
        <v>-77807.019999999902</v>
      </c>
      <c r="R826" s="91">
        <f t="shared" si="30"/>
        <v>108.4080804150454</v>
      </c>
    </row>
    <row r="827" spans="1:18">
      <c r="A827" s="97">
        <v>6</v>
      </c>
      <c r="B827" s="98" t="s">
        <v>55</v>
      </c>
      <c r="C827" s="98" t="s">
        <v>501</v>
      </c>
      <c r="D827" s="98" t="s">
        <v>148</v>
      </c>
      <c r="E827" s="98" t="s">
        <v>502</v>
      </c>
      <c r="F827" s="98" t="s">
        <v>174</v>
      </c>
      <c r="G827" s="98" t="s">
        <v>1208</v>
      </c>
      <c r="H827" s="99">
        <v>5198</v>
      </c>
      <c r="I827" s="97">
        <v>4</v>
      </c>
      <c r="J827" s="102">
        <f>สกลนคร!F140</f>
        <v>278826.37</v>
      </c>
      <c r="K827" s="101">
        <f>สกลนคร!AF140</f>
        <v>392059.22</v>
      </c>
      <c r="L827" s="102">
        <f>สกลนคร!AG140</f>
        <v>476559.17</v>
      </c>
      <c r="M827" s="102">
        <f>สกลนคร!AH140</f>
        <v>582219.53</v>
      </c>
      <c r="N827" s="98"/>
      <c r="O827" s="98"/>
      <c r="P827" s="98"/>
      <c r="Q827" s="90">
        <f t="shared" si="29"/>
        <v>-105660.36000000004</v>
      </c>
      <c r="R827" s="91">
        <f t="shared" si="30"/>
        <v>91.681256252404765</v>
      </c>
    </row>
    <row r="828" spans="1:18">
      <c r="A828" s="97">
        <v>7</v>
      </c>
      <c r="B828" s="98" t="s">
        <v>55</v>
      </c>
      <c r="C828" s="98" t="s">
        <v>501</v>
      </c>
      <c r="D828" s="98" t="s">
        <v>148</v>
      </c>
      <c r="E828" s="98" t="s">
        <v>502</v>
      </c>
      <c r="F828" s="98" t="s">
        <v>174</v>
      </c>
      <c r="G828" s="98" t="s">
        <v>1209</v>
      </c>
      <c r="H828" s="99">
        <v>3390</v>
      </c>
      <c r="I828" s="97">
        <v>3</v>
      </c>
      <c r="J828" s="102">
        <f>สกลนคร!F141</f>
        <v>115914.52</v>
      </c>
      <c r="K828" s="101">
        <f>สกลนคร!AF141</f>
        <v>261017</v>
      </c>
      <c r="L828" s="102">
        <f>สกลนคร!AG141</f>
        <v>531776.99</v>
      </c>
      <c r="M828" s="102">
        <f>สกลนคร!AH141</f>
        <v>568778.06000000006</v>
      </c>
      <c r="N828" s="98"/>
      <c r="O828" s="98"/>
      <c r="P828" s="98"/>
      <c r="Q828" s="90">
        <f t="shared" si="29"/>
        <v>-37001.070000000065</v>
      </c>
      <c r="R828" s="91">
        <f t="shared" si="30"/>
        <v>156.86636873156343</v>
      </c>
    </row>
    <row r="829" spans="1:18">
      <c r="A829" s="97">
        <v>8</v>
      </c>
      <c r="B829" s="98" t="s">
        <v>55</v>
      </c>
      <c r="C829" s="98" t="s">
        <v>501</v>
      </c>
      <c r="D829" s="98" t="s">
        <v>148</v>
      </c>
      <c r="E829" s="98" t="s">
        <v>502</v>
      </c>
      <c r="F829" s="98" t="s">
        <v>174</v>
      </c>
      <c r="G829" s="98" t="s">
        <v>1210</v>
      </c>
      <c r="H829" s="99">
        <v>6479</v>
      </c>
      <c r="I829" s="97">
        <v>5</v>
      </c>
      <c r="J829" s="102">
        <f>สกลนคร!F142</f>
        <v>252931.75</v>
      </c>
      <c r="K829" s="101">
        <f>สกลนคร!AF142</f>
        <v>391522.97</v>
      </c>
      <c r="L829" s="102">
        <f>สกลนคร!AG142</f>
        <v>543048.87</v>
      </c>
      <c r="M829" s="102">
        <f>สกลนคร!AH142</f>
        <v>625453.69999999995</v>
      </c>
      <c r="N829" s="98"/>
      <c r="O829" s="98"/>
      <c r="P829" s="98"/>
      <c r="Q829" s="90">
        <f t="shared" si="29"/>
        <v>-82404.829999999958</v>
      </c>
      <c r="R829" s="91">
        <f t="shared" si="30"/>
        <v>83.816772650100319</v>
      </c>
    </row>
    <row r="830" spans="1:18">
      <c r="A830" s="97">
        <v>9</v>
      </c>
      <c r="B830" s="98" t="s">
        <v>55</v>
      </c>
      <c r="C830" s="98" t="s">
        <v>501</v>
      </c>
      <c r="D830" s="98" t="s">
        <v>148</v>
      </c>
      <c r="E830" s="98" t="s">
        <v>502</v>
      </c>
      <c r="F830" s="98" t="s">
        <v>174</v>
      </c>
      <c r="G830" s="98" t="s">
        <v>1211</v>
      </c>
      <c r="H830" s="99">
        <v>4187</v>
      </c>
      <c r="I830" s="97">
        <v>3</v>
      </c>
      <c r="J830" s="102">
        <f>สกลนคร!F143</f>
        <v>410357.99</v>
      </c>
      <c r="K830" s="101">
        <f>สกลนคร!AF143</f>
        <v>442018.52999999997</v>
      </c>
      <c r="L830" s="102">
        <f>สกลนคร!AG143</f>
        <v>391999.25</v>
      </c>
      <c r="M830" s="102">
        <f>สกลนคร!AH143</f>
        <v>390062.16</v>
      </c>
      <c r="N830" s="98"/>
      <c r="O830" s="98"/>
      <c r="P830" s="98"/>
      <c r="Q830" s="90">
        <f t="shared" si="29"/>
        <v>1937.0900000000256</v>
      </c>
      <c r="R830" s="91">
        <f t="shared" si="30"/>
        <v>93.622940052543584</v>
      </c>
    </row>
    <row r="831" spans="1:18">
      <c r="A831" s="97">
        <v>10</v>
      </c>
      <c r="B831" s="98" t="s">
        <v>55</v>
      </c>
      <c r="C831" s="98" t="s">
        <v>501</v>
      </c>
      <c r="D831" s="98" t="s">
        <v>148</v>
      </c>
      <c r="E831" s="98" t="s">
        <v>502</v>
      </c>
      <c r="F831" s="98" t="s">
        <v>174</v>
      </c>
      <c r="G831" s="98" t="s">
        <v>1212</v>
      </c>
      <c r="H831" s="99">
        <v>3100</v>
      </c>
      <c r="I831" s="97">
        <v>3</v>
      </c>
      <c r="J831" s="102">
        <f>สกลนคร!F144</f>
        <v>276617.58</v>
      </c>
      <c r="K831" s="101">
        <f>สกลนคร!AF144</f>
        <v>231516.13</v>
      </c>
      <c r="L831" s="102">
        <f>สกลนคร!AG144</f>
        <v>493961.25</v>
      </c>
      <c r="M831" s="102">
        <f>สกลนคร!AH144</f>
        <v>531717.66</v>
      </c>
      <c r="N831" s="98"/>
      <c r="O831" s="98"/>
      <c r="P831" s="98"/>
      <c r="Q831" s="90">
        <f t="shared" si="29"/>
        <v>-37756.410000000033</v>
      </c>
      <c r="R831" s="91">
        <f t="shared" si="30"/>
        <v>159.34233870967742</v>
      </c>
    </row>
    <row r="832" spans="1:18">
      <c r="A832" s="97">
        <v>11</v>
      </c>
      <c r="B832" s="98" t="s">
        <v>55</v>
      </c>
      <c r="C832" s="98" t="s">
        <v>501</v>
      </c>
      <c r="D832" s="98" t="s">
        <v>148</v>
      </c>
      <c r="E832" s="98" t="s">
        <v>502</v>
      </c>
      <c r="F832" s="98" t="s">
        <v>174</v>
      </c>
      <c r="G832" s="98" t="s">
        <v>1213</v>
      </c>
      <c r="H832" s="99">
        <v>4991</v>
      </c>
      <c r="I832" s="97">
        <v>4</v>
      </c>
      <c r="J832" s="102">
        <f>สกลนคร!F145</f>
        <v>600609.12</v>
      </c>
      <c r="K832" s="101">
        <f>สกลนคร!AF145</f>
        <v>1080888.81</v>
      </c>
      <c r="L832" s="102">
        <f>สกลนคร!AG145</f>
        <v>805614.28</v>
      </c>
      <c r="M832" s="102">
        <f>สกลนคร!AH145</f>
        <v>490969.20999999996</v>
      </c>
      <c r="N832" s="98"/>
      <c r="O832" s="98"/>
      <c r="P832" s="98"/>
      <c r="Q832" s="90">
        <f t="shared" si="29"/>
        <v>314645.07000000007</v>
      </c>
      <c r="R832" s="91">
        <f t="shared" si="30"/>
        <v>161.41340012021641</v>
      </c>
    </row>
    <row r="833" spans="1:18">
      <c r="A833" s="97">
        <v>12</v>
      </c>
      <c r="B833" s="98" t="s">
        <v>55</v>
      </c>
      <c r="C833" s="98" t="s">
        <v>501</v>
      </c>
      <c r="D833" s="98" t="s">
        <v>148</v>
      </c>
      <c r="E833" s="98" t="s">
        <v>502</v>
      </c>
      <c r="F833" s="98" t="s">
        <v>174</v>
      </c>
      <c r="G833" s="98" t="s">
        <v>1214</v>
      </c>
      <c r="H833" s="99">
        <v>4769</v>
      </c>
      <c r="I833" s="97">
        <v>4</v>
      </c>
      <c r="J833" s="102">
        <f>สกลนคร!F146</f>
        <v>495732.84</v>
      </c>
      <c r="K833" s="101">
        <f>สกลนคร!AF146</f>
        <v>587474.73</v>
      </c>
      <c r="L833" s="102">
        <f>สกลนคร!AG146</f>
        <v>664235.94999999995</v>
      </c>
      <c r="M833" s="102">
        <f>สกลนคร!AH146</f>
        <v>716822.32</v>
      </c>
      <c r="N833" s="98"/>
      <c r="O833" s="98"/>
      <c r="P833" s="98"/>
      <c r="Q833" s="90">
        <f t="shared" si="29"/>
        <v>-52586.369999999995</v>
      </c>
      <c r="R833" s="91">
        <f t="shared" si="30"/>
        <v>139.28201929125601</v>
      </c>
    </row>
    <row r="834" spans="1:18">
      <c r="A834" s="97">
        <v>13</v>
      </c>
      <c r="B834" s="98" t="s">
        <v>55</v>
      </c>
      <c r="C834" s="98" t="s">
        <v>501</v>
      </c>
      <c r="D834" s="98" t="s">
        <v>148</v>
      </c>
      <c r="E834" s="98" t="s">
        <v>502</v>
      </c>
      <c r="F834" s="98" t="s">
        <v>174</v>
      </c>
      <c r="G834" s="98" t="s">
        <v>1215</v>
      </c>
      <c r="H834" s="99">
        <v>6957</v>
      </c>
      <c r="I834" s="97">
        <v>5</v>
      </c>
      <c r="J834" s="102">
        <f>สกลนคร!F147</f>
        <v>1371740.59</v>
      </c>
      <c r="K834" s="101">
        <f>สกลนคร!AF147</f>
        <v>1292227.2800000003</v>
      </c>
      <c r="L834" s="102">
        <f>สกลนคร!AG147</f>
        <v>864044.45</v>
      </c>
      <c r="M834" s="102">
        <f>สกลนคร!AH147</f>
        <v>1440566.01</v>
      </c>
      <c r="N834" s="98"/>
      <c r="O834" s="98"/>
      <c r="P834" s="98"/>
      <c r="Q834" s="90">
        <f t="shared" si="29"/>
        <v>-576521.56000000006</v>
      </c>
      <c r="R834" s="91">
        <f t="shared" si="30"/>
        <v>124.19785108523789</v>
      </c>
    </row>
    <row r="835" spans="1:18">
      <c r="A835" s="97">
        <v>14</v>
      </c>
      <c r="B835" s="98" t="s">
        <v>55</v>
      </c>
      <c r="C835" s="98" t="s">
        <v>501</v>
      </c>
      <c r="D835" s="98" t="s">
        <v>148</v>
      </c>
      <c r="E835" s="98" t="s">
        <v>502</v>
      </c>
      <c r="F835" s="98" t="s">
        <v>174</v>
      </c>
      <c r="G835" s="98" t="s">
        <v>1216</v>
      </c>
      <c r="H835" s="99">
        <v>5065</v>
      </c>
      <c r="I835" s="97">
        <v>4</v>
      </c>
      <c r="J835" s="102">
        <f>สกลนคร!F148</f>
        <v>740752.96</v>
      </c>
      <c r="K835" s="101">
        <f>สกลนคร!AF148</f>
        <v>938388.31</v>
      </c>
      <c r="L835" s="102">
        <f>สกลนคร!AG148</f>
        <v>590376.93999999994</v>
      </c>
      <c r="M835" s="102">
        <f>สกลนคร!AH148</f>
        <v>663057.47</v>
      </c>
      <c r="N835" s="98"/>
      <c r="O835" s="98"/>
      <c r="P835" s="98"/>
      <c r="Q835" s="90">
        <f t="shared" si="29"/>
        <v>-72680.530000000028</v>
      </c>
      <c r="R835" s="91">
        <f t="shared" si="30"/>
        <v>116.56010661401776</v>
      </c>
    </row>
    <row r="836" spans="1:18">
      <c r="A836" s="97">
        <v>15</v>
      </c>
      <c r="B836" s="98" t="s">
        <v>55</v>
      </c>
      <c r="C836" s="98" t="s">
        <v>501</v>
      </c>
      <c r="D836" s="98" t="s">
        <v>148</v>
      </c>
      <c r="E836" s="98" t="s">
        <v>502</v>
      </c>
      <c r="F836" s="98" t="s">
        <v>174</v>
      </c>
      <c r="G836" s="98" t="s">
        <v>1217</v>
      </c>
      <c r="H836" s="99">
        <v>2312</v>
      </c>
      <c r="I836" s="97">
        <v>2</v>
      </c>
      <c r="J836" s="102">
        <f>สกลนคร!F149</f>
        <v>197468.99</v>
      </c>
      <c r="K836" s="101">
        <f>สกลนคร!AF149</f>
        <v>192842.63</v>
      </c>
      <c r="L836" s="102">
        <f>สกลนคร!AG149</f>
        <v>334835.23</v>
      </c>
      <c r="M836" s="102">
        <f>สกลนคร!AH149</f>
        <v>389760.43</v>
      </c>
      <c r="N836" s="98"/>
      <c r="O836" s="98"/>
      <c r="P836" s="98"/>
      <c r="Q836" s="90">
        <f t="shared" si="29"/>
        <v>-54925.200000000012</v>
      </c>
      <c r="R836" s="91">
        <f t="shared" si="30"/>
        <v>144.82492647058822</v>
      </c>
    </row>
    <row r="837" spans="1:18">
      <c r="A837" s="97">
        <v>16</v>
      </c>
      <c r="B837" s="98" t="s">
        <v>55</v>
      </c>
      <c r="C837" s="98" t="s">
        <v>501</v>
      </c>
      <c r="D837" s="98" t="s">
        <v>148</v>
      </c>
      <c r="E837" s="98" t="s">
        <v>502</v>
      </c>
      <c r="F837" s="98" t="s">
        <v>174</v>
      </c>
      <c r="G837" s="98" t="s">
        <v>1218</v>
      </c>
      <c r="H837" s="99">
        <v>1928</v>
      </c>
      <c r="I837" s="97">
        <v>2</v>
      </c>
      <c r="J837" s="102">
        <f>สกลนคร!F150</f>
        <v>230295.55</v>
      </c>
      <c r="K837" s="101">
        <f>สกลนคร!AF150</f>
        <v>289678.10000000003</v>
      </c>
      <c r="L837" s="102">
        <f>สกลนคร!AG150</f>
        <v>368576.48</v>
      </c>
      <c r="M837" s="102">
        <f>สกลนคร!AH150</f>
        <v>421394.36</v>
      </c>
      <c r="N837" s="98"/>
      <c r="O837" s="98"/>
      <c r="P837" s="98"/>
      <c r="Q837" s="90">
        <f t="shared" si="29"/>
        <v>-52817.880000000005</v>
      </c>
      <c r="R837" s="91">
        <f t="shared" si="30"/>
        <v>191.17037344398338</v>
      </c>
    </row>
    <row r="838" spans="1:18">
      <c r="A838" s="97">
        <v>17</v>
      </c>
      <c r="B838" s="98" t="s">
        <v>55</v>
      </c>
      <c r="C838" s="98" t="s">
        <v>501</v>
      </c>
      <c r="D838" s="98" t="s">
        <v>148</v>
      </c>
      <c r="E838" s="98" t="s">
        <v>502</v>
      </c>
      <c r="F838" s="98" t="s">
        <v>174</v>
      </c>
      <c r="G838" s="98" t="s">
        <v>1219</v>
      </c>
      <c r="H838" s="99">
        <v>1590</v>
      </c>
      <c r="I838" s="97">
        <v>2</v>
      </c>
      <c r="J838" s="102">
        <f>สกลนคร!F151</f>
        <v>71608.09</v>
      </c>
      <c r="K838" s="101">
        <f>สกลนคร!AF151</f>
        <v>197162.8</v>
      </c>
      <c r="L838" s="102">
        <f>สกลนคร!AG151</f>
        <v>389339.72</v>
      </c>
      <c r="M838" s="102">
        <f>สกลนคร!AH151</f>
        <v>278059.81</v>
      </c>
      <c r="N838" s="98"/>
      <c r="O838" s="98"/>
      <c r="P838" s="98"/>
      <c r="Q838" s="90">
        <f t="shared" si="29"/>
        <v>111279.90999999997</v>
      </c>
      <c r="R838" s="91">
        <f t="shared" si="30"/>
        <v>244.86774842767295</v>
      </c>
    </row>
    <row r="839" spans="1:18">
      <c r="A839" s="97">
        <v>18</v>
      </c>
      <c r="B839" s="98" t="s">
        <v>55</v>
      </c>
      <c r="C839" s="98" t="s">
        <v>501</v>
      </c>
      <c r="D839" s="98" t="s">
        <v>148</v>
      </c>
      <c r="E839" s="98" t="s">
        <v>502</v>
      </c>
      <c r="F839" s="98" t="s">
        <v>174</v>
      </c>
      <c r="G839" s="98" t="s">
        <v>1220</v>
      </c>
      <c r="H839" s="99">
        <v>1695</v>
      </c>
      <c r="I839" s="97">
        <v>2</v>
      </c>
      <c r="J839" s="102">
        <f>สกลนคร!F152</f>
        <v>185594.73</v>
      </c>
      <c r="K839" s="101">
        <f>สกลนคร!AF152</f>
        <v>187358.08000000002</v>
      </c>
      <c r="L839" s="102">
        <f>สกลนคร!AG152</f>
        <v>351013.25</v>
      </c>
      <c r="M839" s="102">
        <f>สกลนคร!AH152</f>
        <v>403495.39</v>
      </c>
      <c r="N839" s="98"/>
      <c r="O839" s="98"/>
      <c r="P839" s="98"/>
      <c r="Q839" s="90">
        <f t="shared" ref="Q839:Q902" si="31">L839-M839</f>
        <v>-52482.140000000014</v>
      </c>
      <c r="R839" s="91">
        <f t="shared" ref="R839:R902" si="32">L839/H839</f>
        <v>207.08746312684366</v>
      </c>
    </row>
    <row r="840" spans="1:18">
      <c r="A840" s="97">
        <v>19</v>
      </c>
      <c r="B840" s="98" t="s">
        <v>55</v>
      </c>
      <c r="C840" s="98" t="s">
        <v>501</v>
      </c>
      <c r="D840" s="98" t="s">
        <v>148</v>
      </c>
      <c r="E840" s="98" t="s">
        <v>502</v>
      </c>
      <c r="F840" s="98" t="s">
        <v>174</v>
      </c>
      <c r="G840" s="98" t="s">
        <v>1221</v>
      </c>
      <c r="H840" s="99">
        <v>4100</v>
      </c>
      <c r="I840" s="97">
        <v>3</v>
      </c>
      <c r="J840" s="102">
        <f>สกลนคร!F153</f>
        <v>206093.26</v>
      </c>
      <c r="K840" s="101">
        <f>สกลนคร!AF153</f>
        <v>154667.49</v>
      </c>
      <c r="L840" s="102">
        <f>สกลนคร!AG153</f>
        <v>743270.36</v>
      </c>
      <c r="M840" s="102">
        <f>สกลนคร!AH153</f>
        <v>884689.96000000008</v>
      </c>
      <c r="N840" s="98"/>
      <c r="O840" s="98"/>
      <c r="P840" s="98"/>
      <c r="Q840" s="90">
        <f t="shared" si="31"/>
        <v>-141419.60000000009</v>
      </c>
      <c r="R840" s="91">
        <f t="shared" si="32"/>
        <v>181.28545365853657</v>
      </c>
    </row>
    <row r="841" spans="1:18">
      <c r="A841" s="97">
        <v>20</v>
      </c>
      <c r="B841" s="98" t="s">
        <v>55</v>
      </c>
      <c r="C841" s="98" t="s">
        <v>501</v>
      </c>
      <c r="D841" s="98" t="s">
        <v>148</v>
      </c>
      <c r="E841" s="98" t="s">
        <v>502</v>
      </c>
      <c r="F841" s="98" t="s">
        <v>174</v>
      </c>
      <c r="G841" s="98" t="s">
        <v>1222</v>
      </c>
      <c r="H841" s="99">
        <v>5998</v>
      </c>
      <c r="I841" s="97">
        <v>4</v>
      </c>
      <c r="J841" s="102">
        <f>สกลนคร!F154</f>
        <v>679671.65</v>
      </c>
      <c r="K841" s="101">
        <f>สกลนคร!AF154</f>
        <v>704298.22</v>
      </c>
      <c r="L841" s="102">
        <f>สกลนคร!AG154</f>
        <v>583175.09000000008</v>
      </c>
      <c r="M841" s="102">
        <f>สกลนคร!AH154</f>
        <v>659131.98</v>
      </c>
      <c r="N841" s="98"/>
      <c r="O841" s="98"/>
      <c r="P841" s="98"/>
      <c r="Q841" s="90">
        <f t="shared" si="31"/>
        <v>-75956.889999999898</v>
      </c>
      <c r="R841" s="91">
        <f t="shared" si="32"/>
        <v>97.228257752584213</v>
      </c>
    </row>
    <row r="842" spans="1:18">
      <c r="A842" s="97">
        <v>21</v>
      </c>
      <c r="B842" s="98" t="s">
        <v>55</v>
      </c>
      <c r="C842" s="98" t="s">
        <v>501</v>
      </c>
      <c r="D842" s="98" t="s">
        <v>148</v>
      </c>
      <c r="E842" s="98" t="s">
        <v>502</v>
      </c>
      <c r="F842" s="98" t="s">
        <v>174</v>
      </c>
      <c r="G842" s="98" t="s">
        <v>1223</v>
      </c>
      <c r="H842" s="99">
        <v>3313</v>
      </c>
      <c r="I842" s="97">
        <v>3</v>
      </c>
      <c r="J842" s="102">
        <f>สกลนคร!F155</f>
        <v>558057.81999999995</v>
      </c>
      <c r="K842" s="101">
        <f>สกลนคร!AF155</f>
        <v>487518.26</v>
      </c>
      <c r="L842" s="102">
        <f>สกลนคร!AG155</f>
        <v>372611.69</v>
      </c>
      <c r="M842" s="102">
        <f>สกลนคร!AH155</f>
        <v>393746.11</v>
      </c>
      <c r="N842" s="98"/>
      <c r="O842" s="98"/>
      <c r="P842" s="98"/>
      <c r="Q842" s="90">
        <f t="shared" si="31"/>
        <v>-21134.419999999984</v>
      </c>
      <c r="R842" s="91">
        <f t="shared" si="32"/>
        <v>112.46957138545126</v>
      </c>
    </row>
    <row r="843" spans="1:18" s="109" customFormat="1">
      <c r="A843" s="103">
        <v>12</v>
      </c>
      <c r="B843" s="104" t="s">
        <v>55</v>
      </c>
      <c r="C843" s="104"/>
      <c r="D843" s="104"/>
      <c r="E843" s="104" t="s">
        <v>71</v>
      </c>
      <c r="F843" s="104"/>
      <c r="G843" s="104" t="s">
        <v>504</v>
      </c>
      <c r="H843" s="110">
        <f>SUM(H822:H842)</f>
        <v>87239</v>
      </c>
      <c r="I843" s="103"/>
      <c r="J843" s="106">
        <f>SUM(J822:J842)</f>
        <v>8944374.4299999997</v>
      </c>
      <c r="K843" s="106">
        <f>SUM(K822:K842)</f>
        <v>10022569.539999999</v>
      </c>
      <c r="L843" s="106">
        <f>SUM(L822:L842)</f>
        <v>11032536.890000001</v>
      </c>
      <c r="M843" s="106">
        <f>SUM(M822:M842)</f>
        <v>12438329.73</v>
      </c>
      <c r="N843" s="104">
        <v>20</v>
      </c>
      <c r="O843" s="104">
        <v>20</v>
      </c>
      <c r="P843" s="104">
        <f>N843-O843</f>
        <v>0</v>
      </c>
      <c r="Q843" s="107">
        <f t="shared" si="31"/>
        <v>-1405792.8399999999</v>
      </c>
      <c r="R843" s="108">
        <f>L843/H843</f>
        <v>126.46335801648345</v>
      </c>
    </row>
    <row r="844" spans="1:18">
      <c r="A844" s="97">
        <v>1</v>
      </c>
      <c r="B844" s="98" t="s">
        <v>55</v>
      </c>
      <c r="C844" s="98" t="s">
        <v>505</v>
      </c>
      <c r="D844" s="98" t="s">
        <v>136</v>
      </c>
      <c r="E844" s="98" t="s">
        <v>506</v>
      </c>
      <c r="F844" s="98" t="s">
        <v>204</v>
      </c>
      <c r="G844" s="98" t="s">
        <v>507</v>
      </c>
      <c r="H844" s="99"/>
      <c r="I844" s="97"/>
      <c r="J844" s="100"/>
      <c r="K844" s="101"/>
      <c r="L844" s="102"/>
      <c r="M844" s="102"/>
      <c r="N844" s="98"/>
      <c r="O844" s="98"/>
      <c r="P844" s="98"/>
    </row>
    <row r="845" spans="1:18">
      <c r="A845" s="97">
        <v>2</v>
      </c>
      <c r="B845" s="98" t="s">
        <v>55</v>
      </c>
      <c r="C845" s="98" t="s">
        <v>505</v>
      </c>
      <c r="D845" s="98" t="s">
        <v>136</v>
      </c>
      <c r="E845" s="98" t="s">
        <v>506</v>
      </c>
      <c r="F845" s="98" t="s">
        <v>174</v>
      </c>
      <c r="G845" s="98" t="s">
        <v>1224</v>
      </c>
      <c r="H845" s="99">
        <v>3848</v>
      </c>
      <c r="I845" s="97">
        <v>3</v>
      </c>
      <c r="J845" s="102">
        <f>สกลนคร!F156</f>
        <v>201941.23</v>
      </c>
      <c r="K845" s="101">
        <f>สกลนคร!AF156</f>
        <v>268710.25000000006</v>
      </c>
      <c r="L845" s="102">
        <f>สกลนคร!AG156</f>
        <v>217831.31</v>
      </c>
      <c r="M845" s="102">
        <f>สกลนคร!AH156</f>
        <v>314433.92000000004</v>
      </c>
      <c r="N845" s="98"/>
      <c r="O845" s="98"/>
      <c r="P845" s="98"/>
      <c r="Q845" s="90">
        <f t="shared" si="31"/>
        <v>-96602.610000000044</v>
      </c>
      <c r="R845" s="91">
        <f t="shared" si="32"/>
        <v>56.608968295218297</v>
      </c>
    </row>
    <row r="846" spans="1:18">
      <c r="A846" s="97">
        <v>3</v>
      </c>
      <c r="B846" s="98" t="s">
        <v>55</v>
      </c>
      <c r="C846" s="98" t="s">
        <v>505</v>
      </c>
      <c r="D846" s="98" t="s">
        <v>136</v>
      </c>
      <c r="E846" s="98" t="s">
        <v>506</v>
      </c>
      <c r="F846" s="98" t="s">
        <v>174</v>
      </c>
      <c r="G846" s="98" t="s">
        <v>1225</v>
      </c>
      <c r="H846" s="99">
        <v>4286</v>
      </c>
      <c r="I846" s="97">
        <v>3</v>
      </c>
      <c r="J846" s="102">
        <f>สกลนคร!F157</f>
        <v>183702.61</v>
      </c>
      <c r="K846" s="101">
        <f>สกลนคร!AF157</f>
        <v>210728.65999999997</v>
      </c>
      <c r="L846" s="102">
        <f>สกลนคร!AG157</f>
        <v>148820.20000000001</v>
      </c>
      <c r="M846" s="102">
        <f>สกลนคร!AH157</f>
        <v>203550.74999999997</v>
      </c>
      <c r="N846" s="98"/>
      <c r="O846" s="98"/>
      <c r="P846" s="98"/>
      <c r="Q846" s="90">
        <f t="shared" si="31"/>
        <v>-54730.549999999959</v>
      </c>
      <c r="R846" s="91">
        <f t="shared" si="32"/>
        <v>34.722398506766218</v>
      </c>
    </row>
    <row r="847" spans="1:18">
      <c r="A847" s="97">
        <v>4</v>
      </c>
      <c r="B847" s="98" t="s">
        <v>55</v>
      </c>
      <c r="C847" s="98" t="s">
        <v>505</v>
      </c>
      <c r="D847" s="98" t="s">
        <v>136</v>
      </c>
      <c r="E847" s="98" t="s">
        <v>506</v>
      </c>
      <c r="F847" s="98" t="s">
        <v>174</v>
      </c>
      <c r="G847" s="98" t="s">
        <v>1226</v>
      </c>
      <c r="H847" s="99">
        <v>5191</v>
      </c>
      <c r="I847" s="97">
        <v>4</v>
      </c>
      <c r="J847" s="102">
        <f>สกลนคร!F158</f>
        <v>73407.56</v>
      </c>
      <c r="K847" s="101">
        <f>สกลนคร!AF158</f>
        <v>163403.32</v>
      </c>
      <c r="L847" s="102">
        <f>สกลนคร!AG158</f>
        <v>188907.95</v>
      </c>
      <c r="M847" s="102">
        <f>สกลนคร!AH158</f>
        <v>333359.15999999997</v>
      </c>
      <c r="N847" s="98"/>
      <c r="O847" s="98"/>
      <c r="P847" s="98"/>
      <c r="Q847" s="90">
        <f t="shared" si="31"/>
        <v>-144451.20999999996</v>
      </c>
      <c r="R847" s="91">
        <f t="shared" si="32"/>
        <v>36.391437102677713</v>
      </c>
    </row>
    <row r="848" spans="1:18">
      <c r="A848" s="97">
        <v>5</v>
      </c>
      <c r="B848" s="98" t="s">
        <v>55</v>
      </c>
      <c r="C848" s="98" t="s">
        <v>505</v>
      </c>
      <c r="D848" s="98" t="s">
        <v>136</v>
      </c>
      <c r="E848" s="98" t="s">
        <v>506</v>
      </c>
      <c r="F848" s="98" t="s">
        <v>174</v>
      </c>
      <c r="G848" s="98" t="s">
        <v>1227</v>
      </c>
      <c r="H848" s="99">
        <v>5463</v>
      </c>
      <c r="I848" s="97">
        <v>4</v>
      </c>
      <c r="J848" s="102">
        <f>สกลนคร!F159</f>
        <v>247878.32</v>
      </c>
      <c r="K848" s="101">
        <f>สกลนคร!AF159</f>
        <v>375051.12</v>
      </c>
      <c r="L848" s="102">
        <f>สกลนคร!AG159</f>
        <v>157301.88</v>
      </c>
      <c r="M848" s="102">
        <f>สกลนคร!AH159</f>
        <v>281488.16000000003</v>
      </c>
      <c r="N848" s="98"/>
      <c r="O848" s="98"/>
      <c r="P848" s="98"/>
      <c r="Q848" s="90">
        <f t="shared" si="31"/>
        <v>-124186.28000000003</v>
      </c>
      <c r="R848" s="91">
        <f t="shared" si="32"/>
        <v>28.794047226798462</v>
      </c>
    </row>
    <row r="849" spans="1:18" s="109" customFormat="1">
      <c r="A849" s="103">
        <v>13</v>
      </c>
      <c r="B849" s="104" t="s">
        <v>55</v>
      </c>
      <c r="C849" s="104"/>
      <c r="D849" s="104"/>
      <c r="E849" s="104" t="s">
        <v>71</v>
      </c>
      <c r="F849" s="104"/>
      <c r="G849" s="104" t="s">
        <v>508</v>
      </c>
      <c r="H849" s="110">
        <f>SUM(H845:H848)</f>
        <v>18788</v>
      </c>
      <c r="I849" s="103"/>
      <c r="J849" s="106">
        <f>SUM(J844:J848)</f>
        <v>706929.72</v>
      </c>
      <c r="K849" s="106">
        <f>SUM(K844:K848)</f>
        <v>1017893.35</v>
      </c>
      <c r="L849" s="106">
        <f>SUM(L844:L848)</f>
        <v>712861.34</v>
      </c>
      <c r="M849" s="106">
        <f>SUM(M844:M848)</f>
        <v>1132831.9900000002</v>
      </c>
      <c r="N849" s="104">
        <v>4</v>
      </c>
      <c r="O849" s="104">
        <v>4</v>
      </c>
      <c r="P849" s="104">
        <f>N849-O849</f>
        <v>0</v>
      </c>
      <c r="Q849" s="107">
        <f t="shared" si="31"/>
        <v>-419970.65000000026</v>
      </c>
      <c r="R849" s="108">
        <f>L849/H849</f>
        <v>37.942374920161804</v>
      </c>
    </row>
    <row r="850" spans="1:18">
      <c r="A850" s="97">
        <v>1</v>
      </c>
      <c r="B850" s="98" t="s">
        <v>55</v>
      </c>
      <c r="C850" s="98" t="s">
        <v>509</v>
      </c>
      <c r="D850" s="98" t="s">
        <v>139</v>
      </c>
      <c r="E850" s="98" t="s">
        <v>510</v>
      </c>
      <c r="F850" s="98" t="s">
        <v>204</v>
      </c>
      <c r="G850" s="98" t="s">
        <v>511</v>
      </c>
      <c r="H850" s="99"/>
      <c r="I850" s="97"/>
      <c r="J850" s="100"/>
      <c r="K850" s="101"/>
      <c r="L850" s="102"/>
      <c r="M850" s="102"/>
      <c r="N850" s="98"/>
      <c r="O850" s="98"/>
      <c r="P850" s="98"/>
    </row>
    <row r="851" spans="1:18">
      <c r="A851" s="97">
        <v>2</v>
      </c>
      <c r="B851" s="98" t="s">
        <v>55</v>
      </c>
      <c r="C851" s="98" t="s">
        <v>509</v>
      </c>
      <c r="D851" s="98" t="s">
        <v>139</v>
      </c>
      <c r="E851" s="98" t="s">
        <v>510</v>
      </c>
      <c r="F851" s="98" t="s">
        <v>174</v>
      </c>
      <c r="G851" s="98" t="s">
        <v>1228</v>
      </c>
      <c r="H851" s="99">
        <v>2108</v>
      </c>
      <c r="I851" s="97">
        <v>2</v>
      </c>
      <c r="J851" s="102">
        <f>สกลนคร!F160</f>
        <v>372176.29</v>
      </c>
      <c r="K851" s="101">
        <f>สกลนคร!AF160</f>
        <v>411862.3</v>
      </c>
      <c r="L851" s="102">
        <f>สกลนคร!AG160</f>
        <v>176048.48</v>
      </c>
      <c r="M851" s="102">
        <f>สกลนคร!AH160</f>
        <v>236280.1</v>
      </c>
      <c r="N851" s="98"/>
      <c r="O851" s="98"/>
      <c r="P851" s="98"/>
      <c r="Q851" s="90">
        <f t="shared" si="31"/>
        <v>-60231.619999999995</v>
      </c>
      <c r="R851" s="91">
        <f t="shared" si="32"/>
        <v>83.514459203036054</v>
      </c>
    </row>
    <row r="852" spans="1:18">
      <c r="A852" s="97">
        <v>3</v>
      </c>
      <c r="B852" s="98" t="s">
        <v>55</v>
      </c>
      <c r="C852" s="98" t="s">
        <v>509</v>
      </c>
      <c r="D852" s="98" t="s">
        <v>139</v>
      </c>
      <c r="E852" s="98" t="s">
        <v>510</v>
      </c>
      <c r="F852" s="98" t="s">
        <v>174</v>
      </c>
      <c r="G852" s="98" t="s">
        <v>1229</v>
      </c>
      <c r="H852" s="99">
        <v>3823</v>
      </c>
      <c r="I852" s="97">
        <v>3</v>
      </c>
      <c r="J852" s="102">
        <f>สกลนคร!F161</f>
        <v>426798.08000000002</v>
      </c>
      <c r="K852" s="101">
        <f>สกลนคร!AF161</f>
        <v>481333.26</v>
      </c>
      <c r="L852" s="102">
        <f>สกลนคร!AG161</f>
        <v>287027.61</v>
      </c>
      <c r="M852" s="102">
        <f>สกลนคร!AH161</f>
        <v>361863.52999999997</v>
      </c>
      <c r="N852" s="98"/>
      <c r="O852" s="98"/>
      <c r="P852" s="98"/>
      <c r="Q852" s="90">
        <f t="shared" si="31"/>
        <v>-74835.919999999984</v>
      </c>
      <c r="R852" s="91">
        <f t="shared" si="32"/>
        <v>75.079155113784978</v>
      </c>
    </row>
    <row r="853" spans="1:18">
      <c r="A853" s="97">
        <v>4</v>
      </c>
      <c r="B853" s="98" t="s">
        <v>55</v>
      </c>
      <c r="C853" s="98" t="s">
        <v>509</v>
      </c>
      <c r="D853" s="98" t="s">
        <v>139</v>
      </c>
      <c r="E853" s="98" t="s">
        <v>510</v>
      </c>
      <c r="F853" s="98" t="s">
        <v>174</v>
      </c>
      <c r="G853" s="98" t="s">
        <v>1230</v>
      </c>
      <c r="H853" s="99">
        <v>4042</v>
      </c>
      <c r="I853" s="97">
        <v>3</v>
      </c>
      <c r="J853" s="102">
        <f>สกลนคร!F162</f>
        <v>194701.12</v>
      </c>
      <c r="K853" s="101">
        <f>สกลนคร!AF162</f>
        <v>209981.38</v>
      </c>
      <c r="L853" s="102">
        <f>สกลนคร!AG162</f>
        <v>172043.13</v>
      </c>
      <c r="M853" s="102">
        <f>สกลนคร!AH162</f>
        <v>240742.41999999998</v>
      </c>
      <c r="N853" s="98"/>
      <c r="O853" s="98"/>
      <c r="P853" s="98"/>
      <c r="Q853" s="90">
        <f t="shared" si="31"/>
        <v>-68699.289999999979</v>
      </c>
      <c r="R853" s="91">
        <f t="shared" si="32"/>
        <v>42.563861949529937</v>
      </c>
    </row>
    <row r="854" spans="1:18">
      <c r="A854" s="97">
        <v>5</v>
      </c>
      <c r="B854" s="98" t="s">
        <v>55</v>
      </c>
      <c r="C854" s="98" t="s">
        <v>509</v>
      </c>
      <c r="D854" s="98" t="s">
        <v>139</v>
      </c>
      <c r="E854" s="98" t="s">
        <v>510</v>
      </c>
      <c r="F854" s="98" t="s">
        <v>174</v>
      </c>
      <c r="G854" s="98" t="s">
        <v>1231</v>
      </c>
      <c r="H854" s="99">
        <v>5471</v>
      </c>
      <c r="I854" s="97">
        <v>4</v>
      </c>
      <c r="J854" s="102">
        <f>สกลนคร!F163</f>
        <v>352854.03</v>
      </c>
      <c r="K854" s="101">
        <f>สกลนคร!AF163</f>
        <v>444105.14</v>
      </c>
      <c r="L854" s="102">
        <f>สกลนคร!AG163</f>
        <v>291751.87</v>
      </c>
      <c r="M854" s="102">
        <f>สกลนคร!AH163</f>
        <v>392780.88999999996</v>
      </c>
      <c r="N854" s="98"/>
      <c r="O854" s="98"/>
      <c r="P854" s="98"/>
      <c r="Q854" s="90">
        <f t="shared" si="31"/>
        <v>-101029.01999999996</v>
      </c>
      <c r="R854" s="91">
        <f t="shared" si="32"/>
        <v>53.32697313105465</v>
      </c>
    </row>
    <row r="855" spans="1:18" s="109" customFormat="1">
      <c r="A855" s="103">
        <v>14</v>
      </c>
      <c r="B855" s="104" t="s">
        <v>55</v>
      </c>
      <c r="C855" s="104"/>
      <c r="D855" s="104"/>
      <c r="E855" s="104" t="s">
        <v>71</v>
      </c>
      <c r="F855" s="104"/>
      <c r="G855" s="104" t="s">
        <v>512</v>
      </c>
      <c r="H855" s="110">
        <f>SUM(H851:H854)</f>
        <v>15444</v>
      </c>
      <c r="I855" s="103"/>
      <c r="J855" s="106">
        <f>SUM(J850:J854)</f>
        <v>1346529.52</v>
      </c>
      <c r="K855" s="106">
        <f>SUM(K850:K854)</f>
        <v>1547282.08</v>
      </c>
      <c r="L855" s="106">
        <f>SUM(L850:L854)</f>
        <v>926871.09</v>
      </c>
      <c r="M855" s="106">
        <f>SUM(M850:M854)</f>
        <v>1231666.94</v>
      </c>
      <c r="N855" s="104">
        <v>4</v>
      </c>
      <c r="O855" s="104">
        <v>4</v>
      </c>
      <c r="P855" s="104">
        <f>N855-O855</f>
        <v>0</v>
      </c>
      <c r="Q855" s="107">
        <f t="shared" si="31"/>
        <v>-304795.84999999998</v>
      </c>
      <c r="R855" s="108">
        <f>L855/H855</f>
        <v>60.014963092463091</v>
      </c>
    </row>
    <row r="856" spans="1:18">
      <c r="A856" s="97">
        <v>1</v>
      </c>
      <c r="B856" s="98" t="s">
        <v>55</v>
      </c>
      <c r="C856" s="98" t="s">
        <v>513</v>
      </c>
      <c r="D856" s="98" t="s">
        <v>142</v>
      </c>
      <c r="E856" s="98" t="s">
        <v>514</v>
      </c>
      <c r="F856" s="98" t="s">
        <v>204</v>
      </c>
      <c r="G856" s="98" t="s">
        <v>515</v>
      </c>
      <c r="H856" s="99"/>
      <c r="I856" s="97"/>
      <c r="J856" s="100"/>
      <c r="K856" s="101"/>
      <c r="L856" s="102"/>
      <c r="M856" s="102"/>
      <c r="N856" s="98"/>
      <c r="O856" s="98"/>
      <c r="P856" s="98"/>
    </row>
    <row r="857" spans="1:18">
      <c r="A857" s="97">
        <v>2</v>
      </c>
      <c r="B857" s="98" t="s">
        <v>55</v>
      </c>
      <c r="C857" s="98" t="s">
        <v>513</v>
      </c>
      <c r="D857" s="98" t="s">
        <v>142</v>
      </c>
      <c r="E857" s="98" t="s">
        <v>514</v>
      </c>
      <c r="F857" s="98" t="s">
        <v>174</v>
      </c>
      <c r="G857" s="98" t="s">
        <v>1232</v>
      </c>
      <c r="H857" s="99">
        <v>2489</v>
      </c>
      <c r="I857" s="97">
        <v>2</v>
      </c>
      <c r="J857" s="102">
        <f>สกลนคร!F164</f>
        <v>594142.35</v>
      </c>
      <c r="K857" s="101">
        <f>สกลนคร!AF164</f>
        <v>662626.98</v>
      </c>
      <c r="L857" s="102">
        <f>สกลนคร!AG164</f>
        <v>169638.27</v>
      </c>
      <c r="M857" s="102">
        <f>สกลนคร!AH164</f>
        <v>210608.06</v>
      </c>
      <c r="N857" s="98"/>
      <c r="O857" s="98"/>
      <c r="P857" s="98"/>
      <c r="Q857" s="90">
        <f t="shared" si="31"/>
        <v>-40969.790000000008</v>
      </c>
      <c r="R857" s="91">
        <f t="shared" si="32"/>
        <v>68.155190839694654</v>
      </c>
    </row>
    <row r="858" spans="1:18">
      <c r="A858" s="97">
        <v>3</v>
      </c>
      <c r="B858" s="98" t="s">
        <v>55</v>
      </c>
      <c r="C858" s="98" t="s">
        <v>513</v>
      </c>
      <c r="D858" s="98" t="s">
        <v>142</v>
      </c>
      <c r="E858" s="98" t="s">
        <v>514</v>
      </c>
      <c r="F858" s="98" t="s">
        <v>174</v>
      </c>
      <c r="G858" s="98" t="s">
        <v>1233</v>
      </c>
      <c r="H858" s="99">
        <v>3680</v>
      </c>
      <c r="I858" s="97">
        <v>3</v>
      </c>
      <c r="J858" s="102">
        <f>สกลนคร!F165</f>
        <v>1077220.8400000001</v>
      </c>
      <c r="K858" s="101">
        <f>สกลนคร!AF165</f>
        <v>1119687.7100000002</v>
      </c>
      <c r="L858" s="102">
        <f>สกลนคร!AG165</f>
        <v>292276.89</v>
      </c>
      <c r="M858" s="102">
        <f>สกลนคร!AH165</f>
        <v>353332.9</v>
      </c>
      <c r="N858" s="98"/>
      <c r="O858" s="98"/>
      <c r="P858" s="98"/>
      <c r="Q858" s="90">
        <f t="shared" si="31"/>
        <v>-61056.010000000009</v>
      </c>
      <c r="R858" s="91">
        <f t="shared" si="32"/>
        <v>79.423067934782608</v>
      </c>
    </row>
    <row r="859" spans="1:18">
      <c r="A859" s="97">
        <v>4</v>
      </c>
      <c r="B859" s="98" t="s">
        <v>55</v>
      </c>
      <c r="C859" s="98" t="s">
        <v>513</v>
      </c>
      <c r="D859" s="98" t="s">
        <v>142</v>
      </c>
      <c r="E859" s="98" t="s">
        <v>514</v>
      </c>
      <c r="F859" s="98" t="s">
        <v>174</v>
      </c>
      <c r="G859" s="98" t="s">
        <v>1234</v>
      </c>
      <c r="H859" s="99">
        <v>5212</v>
      </c>
      <c r="I859" s="97">
        <v>4</v>
      </c>
      <c r="J859" s="102">
        <f>สกลนคร!F166</f>
        <v>843339.94</v>
      </c>
      <c r="K859" s="101">
        <f>สกลนคร!AF166</f>
        <v>895343.62</v>
      </c>
      <c r="L859" s="102">
        <f>สกลนคร!AG166</f>
        <v>389565.23</v>
      </c>
      <c r="M859" s="102">
        <f>สกลนคร!AH166</f>
        <v>411872.72</v>
      </c>
      <c r="N859" s="98"/>
      <c r="O859" s="98"/>
      <c r="P859" s="98"/>
      <c r="Q859" s="90">
        <f t="shared" si="31"/>
        <v>-22307.489999999991</v>
      </c>
      <c r="R859" s="91">
        <f t="shared" si="32"/>
        <v>74.743904451266303</v>
      </c>
    </row>
    <row r="860" spans="1:18">
      <c r="A860" s="97">
        <v>5</v>
      </c>
      <c r="B860" s="98" t="s">
        <v>55</v>
      </c>
      <c r="C860" s="98" t="s">
        <v>513</v>
      </c>
      <c r="D860" s="98" t="s">
        <v>142</v>
      </c>
      <c r="E860" s="98" t="s">
        <v>514</v>
      </c>
      <c r="F860" s="98" t="s">
        <v>174</v>
      </c>
      <c r="G860" s="98" t="s">
        <v>1235</v>
      </c>
      <c r="H860" s="99">
        <v>2800</v>
      </c>
      <c r="I860" s="97">
        <v>2</v>
      </c>
      <c r="J860" s="102">
        <f>สกลนคร!F167</f>
        <v>967811.84</v>
      </c>
      <c r="K860" s="101">
        <f>สกลนคร!AF167</f>
        <v>1002468.8099999999</v>
      </c>
      <c r="L860" s="102">
        <f>สกลนคร!AG167</f>
        <v>230475.07</v>
      </c>
      <c r="M860" s="102">
        <f>สกลนคร!AH167</f>
        <v>360136.91</v>
      </c>
      <c r="N860" s="98"/>
      <c r="O860" s="98"/>
      <c r="P860" s="98"/>
      <c r="Q860" s="90">
        <f t="shared" si="31"/>
        <v>-129661.83999999997</v>
      </c>
      <c r="R860" s="91">
        <f t="shared" si="32"/>
        <v>82.312525000000008</v>
      </c>
    </row>
    <row r="861" spans="1:18">
      <c r="A861" s="97">
        <v>6</v>
      </c>
      <c r="B861" s="98" t="s">
        <v>55</v>
      </c>
      <c r="C861" s="98" t="s">
        <v>513</v>
      </c>
      <c r="D861" s="98" t="s">
        <v>142</v>
      </c>
      <c r="E861" s="98" t="s">
        <v>514</v>
      </c>
      <c r="F861" s="98" t="s">
        <v>174</v>
      </c>
      <c r="G861" s="98" t="s">
        <v>1236</v>
      </c>
      <c r="H861" s="99">
        <v>3862</v>
      </c>
      <c r="I861" s="97">
        <v>3</v>
      </c>
      <c r="J861" s="102">
        <f>สกลนคร!F168</f>
        <v>334048.99</v>
      </c>
      <c r="K861" s="101">
        <f>สกลนคร!AF168</f>
        <v>402163.12</v>
      </c>
      <c r="L861" s="102">
        <f>สกลนคร!AG168</f>
        <v>378223.72</v>
      </c>
      <c r="M861" s="102">
        <f>สกลนคร!AH168</f>
        <v>409713.9</v>
      </c>
      <c r="N861" s="98"/>
      <c r="O861" s="98"/>
      <c r="P861" s="98"/>
      <c r="Q861" s="90">
        <f t="shared" si="31"/>
        <v>-31490.180000000051</v>
      </c>
      <c r="R861" s="91">
        <f t="shared" si="32"/>
        <v>97.934676333505948</v>
      </c>
    </row>
    <row r="862" spans="1:18" s="109" customFormat="1">
      <c r="A862" s="103">
        <v>15</v>
      </c>
      <c r="B862" s="104" t="s">
        <v>55</v>
      </c>
      <c r="C862" s="104"/>
      <c r="D862" s="104"/>
      <c r="E862" s="104" t="s">
        <v>71</v>
      </c>
      <c r="F862" s="104"/>
      <c r="G862" s="104" t="s">
        <v>516</v>
      </c>
      <c r="H862" s="110">
        <f>SUM(H857:H861)</f>
        <v>18043</v>
      </c>
      <c r="I862" s="103"/>
      <c r="J862" s="106">
        <f>SUM(J856:J861)</f>
        <v>3816563.96</v>
      </c>
      <c r="K862" s="141">
        <f>SUM(K856:K861)</f>
        <v>4082290.24</v>
      </c>
      <c r="L862" s="106">
        <f>SUM(L856:L861)</f>
        <v>1460179.18</v>
      </c>
      <c r="M862" s="106">
        <f>SUM(M856:M861)</f>
        <v>1745664.4899999998</v>
      </c>
      <c r="N862" s="104">
        <v>5</v>
      </c>
      <c r="O862" s="104">
        <v>5</v>
      </c>
      <c r="P862" s="104">
        <f>N862-O862</f>
        <v>0</v>
      </c>
      <c r="Q862" s="107">
        <f t="shared" si="31"/>
        <v>-285485.30999999982</v>
      </c>
      <c r="R862" s="108">
        <f>L862/H862</f>
        <v>80.927738181012018</v>
      </c>
    </row>
    <row r="863" spans="1:18">
      <c r="A863" s="97">
        <v>1</v>
      </c>
      <c r="B863" s="98" t="s">
        <v>55</v>
      </c>
      <c r="C863" s="98" t="s">
        <v>517</v>
      </c>
      <c r="D863" s="98" t="s">
        <v>144</v>
      </c>
      <c r="E863" s="98" t="s">
        <v>518</v>
      </c>
      <c r="F863" s="98" t="s">
        <v>204</v>
      </c>
      <c r="G863" s="98" t="s">
        <v>519</v>
      </c>
      <c r="H863" s="99"/>
      <c r="I863" s="97"/>
      <c r="J863" s="100"/>
      <c r="K863" s="101"/>
      <c r="L863" s="102"/>
      <c r="M863" s="102"/>
      <c r="N863" s="98"/>
      <c r="O863" s="98"/>
      <c r="P863" s="98"/>
    </row>
    <row r="864" spans="1:18">
      <c r="A864" s="97">
        <v>2</v>
      </c>
      <c r="B864" s="98" t="s">
        <v>55</v>
      </c>
      <c r="C864" s="98" t="s">
        <v>517</v>
      </c>
      <c r="D864" s="98" t="s">
        <v>144</v>
      </c>
      <c r="E864" s="98" t="s">
        <v>518</v>
      </c>
      <c r="F864" s="98" t="s">
        <v>174</v>
      </c>
      <c r="G864" s="98" t="s">
        <v>1237</v>
      </c>
      <c r="H864" s="99">
        <v>997</v>
      </c>
      <c r="I864" s="97">
        <v>1</v>
      </c>
      <c r="J864" s="102">
        <f>สกลนคร!F169</f>
        <v>842521.59</v>
      </c>
      <c r="K864" s="101">
        <f>สกลนคร!AF169</f>
        <v>933739.86999999988</v>
      </c>
      <c r="L864" s="102">
        <f>สกลนคร!AG169</f>
        <v>779688.9</v>
      </c>
      <c r="M864" s="102">
        <f>สกลนคร!AH169</f>
        <v>215810.90999999997</v>
      </c>
      <c r="N864" s="98"/>
      <c r="O864" s="98"/>
      <c r="P864" s="98"/>
      <c r="Q864" s="90">
        <f t="shared" si="31"/>
        <v>563877.99</v>
      </c>
      <c r="R864" s="91">
        <f t="shared" si="32"/>
        <v>782.03500501504516</v>
      </c>
    </row>
    <row r="865" spans="1:18">
      <c r="A865" s="97">
        <v>3</v>
      </c>
      <c r="B865" s="98" t="s">
        <v>55</v>
      </c>
      <c r="C865" s="98" t="s">
        <v>517</v>
      </c>
      <c r="D865" s="98" t="s">
        <v>144</v>
      </c>
      <c r="E865" s="98" t="s">
        <v>518</v>
      </c>
      <c r="F865" s="98" t="s">
        <v>174</v>
      </c>
      <c r="G865" s="98" t="s">
        <v>1238</v>
      </c>
      <c r="H865" s="99">
        <v>5720</v>
      </c>
      <c r="I865" s="97">
        <v>4</v>
      </c>
      <c r="J865" s="102">
        <f>สกลนคร!F170</f>
        <v>795092.47999999998</v>
      </c>
      <c r="K865" s="101">
        <f>สกลนคร!AF170</f>
        <v>857007.94000000006</v>
      </c>
      <c r="L865" s="102">
        <f>สกลนคร!AG170</f>
        <v>611723.62</v>
      </c>
      <c r="M865" s="102">
        <f>สกลนคร!AH170</f>
        <v>271675.14999999997</v>
      </c>
      <c r="N865" s="98"/>
      <c r="O865" s="98"/>
      <c r="P865" s="98"/>
      <c r="Q865" s="90">
        <f t="shared" si="31"/>
        <v>340048.47000000003</v>
      </c>
      <c r="R865" s="91">
        <f t="shared" si="32"/>
        <v>106.94468881118881</v>
      </c>
    </row>
    <row r="866" spans="1:18">
      <c r="A866" s="97">
        <v>4</v>
      </c>
      <c r="B866" s="98" t="s">
        <v>55</v>
      </c>
      <c r="C866" s="98" t="s">
        <v>517</v>
      </c>
      <c r="D866" s="98" t="s">
        <v>144</v>
      </c>
      <c r="E866" s="98" t="s">
        <v>518</v>
      </c>
      <c r="F866" s="98" t="s">
        <v>174</v>
      </c>
      <c r="G866" s="98" t="s">
        <v>1239</v>
      </c>
      <c r="H866" s="99">
        <v>3258</v>
      </c>
      <c r="I866" s="97">
        <v>3</v>
      </c>
      <c r="J866" s="102">
        <f>สกลนคร!F171</f>
        <v>332588.59999999998</v>
      </c>
      <c r="K866" s="101">
        <f>สกลนคร!AF171</f>
        <v>393865.63999999996</v>
      </c>
      <c r="L866" s="102">
        <f>สกลนคร!AG171</f>
        <v>507155.5</v>
      </c>
      <c r="M866" s="102">
        <f>สกลนคร!AH171</f>
        <v>248592.63999999998</v>
      </c>
      <c r="N866" s="98"/>
      <c r="O866" s="98"/>
      <c r="P866" s="98"/>
      <c r="Q866" s="90">
        <f t="shared" si="31"/>
        <v>258562.86000000002</v>
      </c>
      <c r="R866" s="91">
        <f t="shared" si="32"/>
        <v>155.66467157765501</v>
      </c>
    </row>
    <row r="867" spans="1:18">
      <c r="A867" s="97">
        <v>5</v>
      </c>
      <c r="B867" s="98" t="s">
        <v>55</v>
      </c>
      <c r="C867" s="98" t="s">
        <v>517</v>
      </c>
      <c r="D867" s="98" t="s">
        <v>144</v>
      </c>
      <c r="E867" s="98" t="s">
        <v>518</v>
      </c>
      <c r="F867" s="98" t="s">
        <v>174</v>
      </c>
      <c r="G867" s="98" t="s">
        <v>1240</v>
      </c>
      <c r="H867" s="99">
        <v>5165</v>
      </c>
      <c r="I867" s="97">
        <v>4</v>
      </c>
      <c r="J867" s="102">
        <f>สกลนคร!F172</f>
        <v>780225.7</v>
      </c>
      <c r="K867" s="101">
        <f>สกลนคร!AF172</f>
        <v>809719.25</v>
      </c>
      <c r="L867" s="102">
        <f>สกลนคร!AG172</f>
        <v>571409.5</v>
      </c>
      <c r="M867" s="102">
        <f>สกลนคร!AH172</f>
        <v>328587.23</v>
      </c>
      <c r="N867" s="98"/>
      <c r="O867" s="98"/>
      <c r="P867" s="98"/>
      <c r="Q867" s="90">
        <f t="shared" si="31"/>
        <v>242822.27000000002</v>
      </c>
      <c r="R867" s="91">
        <f t="shared" si="32"/>
        <v>110.63107454017425</v>
      </c>
    </row>
    <row r="868" spans="1:18">
      <c r="A868" s="97">
        <v>6</v>
      </c>
      <c r="B868" s="98" t="s">
        <v>55</v>
      </c>
      <c r="C868" s="98" t="s">
        <v>517</v>
      </c>
      <c r="D868" s="98" t="s">
        <v>144</v>
      </c>
      <c r="E868" s="98" t="s">
        <v>518</v>
      </c>
      <c r="F868" s="98" t="s">
        <v>174</v>
      </c>
      <c r="G868" s="98" t="s">
        <v>1241</v>
      </c>
      <c r="H868" s="99">
        <v>3445</v>
      </c>
      <c r="I868" s="97">
        <v>3</v>
      </c>
      <c r="J868" s="102">
        <f>สกลนคร!F173</f>
        <v>1294403.54</v>
      </c>
      <c r="K868" s="101">
        <f>สกลนคร!AF173</f>
        <v>1477613.03</v>
      </c>
      <c r="L868" s="102">
        <f>สกลนคร!AG173</f>
        <v>689412.02</v>
      </c>
      <c r="M868" s="102">
        <f>สกลนคร!AH173</f>
        <v>274856.89999999997</v>
      </c>
      <c r="N868" s="98"/>
      <c r="O868" s="98"/>
      <c r="P868" s="98"/>
      <c r="Q868" s="90">
        <f t="shared" si="31"/>
        <v>414555.12000000005</v>
      </c>
      <c r="R868" s="91">
        <f t="shared" si="32"/>
        <v>200.11959941944849</v>
      </c>
    </row>
    <row r="869" spans="1:18">
      <c r="A869" s="97">
        <v>7</v>
      </c>
      <c r="B869" s="98" t="s">
        <v>55</v>
      </c>
      <c r="C869" s="98" t="s">
        <v>517</v>
      </c>
      <c r="D869" s="98" t="s">
        <v>144</v>
      </c>
      <c r="E869" s="98" t="s">
        <v>518</v>
      </c>
      <c r="F869" s="98" t="s">
        <v>174</v>
      </c>
      <c r="G869" s="98" t="s">
        <v>1242</v>
      </c>
      <c r="H869" s="99">
        <v>6336</v>
      </c>
      <c r="I869" s="97">
        <v>5</v>
      </c>
      <c r="J869" s="102">
        <f>สกลนคร!F174</f>
        <v>875912.99</v>
      </c>
      <c r="K869" s="101">
        <f>สกลนคร!AF174</f>
        <v>905114.65</v>
      </c>
      <c r="L869" s="102">
        <f>สกลนคร!AG174</f>
        <v>735816.5</v>
      </c>
      <c r="M869" s="102">
        <f>สกลนคร!AH174</f>
        <v>330664.76</v>
      </c>
      <c r="N869" s="98"/>
      <c r="O869" s="98"/>
      <c r="P869" s="98"/>
      <c r="Q869" s="90">
        <f t="shared" si="31"/>
        <v>405151.74</v>
      </c>
      <c r="R869" s="91">
        <f t="shared" si="32"/>
        <v>116.13265467171718</v>
      </c>
    </row>
    <row r="870" spans="1:18" s="109" customFormat="1">
      <c r="A870" s="103">
        <v>16</v>
      </c>
      <c r="B870" s="104" t="s">
        <v>55</v>
      </c>
      <c r="C870" s="104"/>
      <c r="D870" s="104"/>
      <c r="E870" s="104" t="s">
        <v>71</v>
      </c>
      <c r="F870" s="104"/>
      <c r="G870" s="104" t="s">
        <v>520</v>
      </c>
      <c r="H870" s="110">
        <f>SUM(H864:H869)</f>
        <v>24921</v>
      </c>
      <c r="I870" s="103"/>
      <c r="J870" s="106">
        <f>SUM(J863:J869)</f>
        <v>4920744.9000000004</v>
      </c>
      <c r="K870" s="106">
        <f>SUM(K863:K869)</f>
        <v>5377060.3800000008</v>
      </c>
      <c r="L870" s="106">
        <f>SUM(L863:L869)</f>
        <v>3895206.04</v>
      </c>
      <c r="M870" s="106">
        <f>SUM(M863:M869)</f>
        <v>1670187.5899999999</v>
      </c>
      <c r="N870" s="104">
        <v>6</v>
      </c>
      <c r="O870" s="104">
        <v>6</v>
      </c>
      <c r="P870" s="104">
        <f>N870-O870</f>
        <v>0</v>
      </c>
      <c r="Q870" s="107">
        <f t="shared" si="31"/>
        <v>2225018.4500000002</v>
      </c>
      <c r="R870" s="108">
        <f>L870/H870</f>
        <v>156.30215641426909</v>
      </c>
    </row>
    <row r="871" spans="1:18">
      <c r="A871" s="97">
        <v>1</v>
      </c>
      <c r="B871" s="98" t="s">
        <v>55</v>
      </c>
      <c r="C871" s="98" t="s">
        <v>521</v>
      </c>
      <c r="D871" s="98" t="s">
        <v>146</v>
      </c>
      <c r="E871" s="98" t="s">
        <v>522</v>
      </c>
      <c r="F871" s="98" t="s">
        <v>204</v>
      </c>
      <c r="G871" s="98" t="s">
        <v>523</v>
      </c>
      <c r="H871" s="99"/>
      <c r="I871" s="97"/>
      <c r="J871" s="100"/>
      <c r="K871" s="101"/>
      <c r="L871" s="102"/>
      <c r="M871" s="102"/>
      <c r="N871" s="98"/>
      <c r="O871" s="98"/>
      <c r="P871" s="98"/>
    </row>
    <row r="872" spans="1:18">
      <c r="A872" s="97">
        <v>2</v>
      </c>
      <c r="B872" s="98" t="s">
        <v>55</v>
      </c>
      <c r="C872" s="98" t="s">
        <v>521</v>
      </c>
      <c r="D872" s="98" t="s">
        <v>146</v>
      </c>
      <c r="E872" s="98" t="s">
        <v>522</v>
      </c>
      <c r="F872" s="98" t="s">
        <v>174</v>
      </c>
      <c r="G872" s="98" t="s">
        <v>1243</v>
      </c>
      <c r="H872" s="99">
        <v>4782</v>
      </c>
      <c r="I872" s="97">
        <v>4</v>
      </c>
      <c r="J872" s="102">
        <f>สกลนคร!F175</f>
        <v>1030741.61</v>
      </c>
      <c r="K872" s="101">
        <f>สกลนคร!AF175</f>
        <v>1294176.28</v>
      </c>
      <c r="L872" s="102">
        <f>สกลนคร!AG175</f>
        <v>250445.79</v>
      </c>
      <c r="M872" s="102">
        <f>สกลนคร!AH175</f>
        <v>268980.56</v>
      </c>
      <c r="N872" s="98"/>
      <c r="O872" s="98"/>
      <c r="P872" s="98"/>
      <c r="Q872" s="90">
        <f t="shared" si="31"/>
        <v>-18534.76999999999</v>
      </c>
      <c r="R872" s="91">
        <f t="shared" si="32"/>
        <v>52.372603513174404</v>
      </c>
    </row>
    <row r="873" spans="1:18">
      <c r="A873" s="97">
        <v>3</v>
      </c>
      <c r="B873" s="98" t="s">
        <v>55</v>
      </c>
      <c r="C873" s="98" t="s">
        <v>521</v>
      </c>
      <c r="D873" s="98" t="s">
        <v>146</v>
      </c>
      <c r="E873" s="98" t="s">
        <v>522</v>
      </c>
      <c r="F873" s="98" t="s">
        <v>174</v>
      </c>
      <c r="G873" s="98" t="s">
        <v>1244</v>
      </c>
      <c r="H873" s="99">
        <v>3511</v>
      </c>
      <c r="I873" s="97">
        <v>3</v>
      </c>
      <c r="J873" s="102">
        <f>สกลนคร!F176</f>
        <v>729328.39</v>
      </c>
      <c r="K873" s="101">
        <f>สกลนคร!AF176</f>
        <v>838860.78</v>
      </c>
      <c r="L873" s="102">
        <f>สกลนคร!AG176</f>
        <v>153703.43</v>
      </c>
      <c r="M873" s="102">
        <f>สกลนคร!AH176</f>
        <v>215576.13999999998</v>
      </c>
      <c r="N873" s="98"/>
      <c r="O873" s="98"/>
      <c r="P873" s="98"/>
      <c r="Q873" s="90">
        <f t="shared" si="31"/>
        <v>-61872.709999999992</v>
      </c>
      <c r="R873" s="91">
        <f t="shared" si="32"/>
        <v>43.777678724010251</v>
      </c>
    </row>
    <row r="874" spans="1:18">
      <c r="A874" s="97">
        <v>4</v>
      </c>
      <c r="B874" s="98" t="s">
        <v>55</v>
      </c>
      <c r="C874" s="98" t="s">
        <v>521</v>
      </c>
      <c r="D874" s="98" t="s">
        <v>146</v>
      </c>
      <c r="E874" s="98" t="s">
        <v>522</v>
      </c>
      <c r="F874" s="98" t="s">
        <v>174</v>
      </c>
      <c r="G874" s="98" t="s">
        <v>1245</v>
      </c>
      <c r="H874" s="99">
        <v>2116</v>
      </c>
      <c r="I874" s="97">
        <v>2</v>
      </c>
      <c r="J874" s="102">
        <f>สกลนคร!F177</f>
        <v>702676.98</v>
      </c>
      <c r="K874" s="101">
        <f>สกลนคร!AF177</f>
        <v>913688.7</v>
      </c>
      <c r="L874" s="102">
        <f>สกลนคร!AG177</f>
        <v>124577.91</v>
      </c>
      <c r="M874" s="102">
        <f>สกลนคร!AH177</f>
        <v>180814.09999999998</v>
      </c>
      <c r="N874" s="98"/>
      <c r="O874" s="98"/>
      <c r="P874" s="98"/>
      <c r="Q874" s="90">
        <f t="shared" si="31"/>
        <v>-56236.189999999973</v>
      </c>
      <c r="R874" s="91">
        <f t="shared" si="32"/>
        <v>58.874248582230628</v>
      </c>
    </row>
    <row r="875" spans="1:18">
      <c r="A875" s="97">
        <v>5</v>
      </c>
      <c r="B875" s="98" t="s">
        <v>55</v>
      </c>
      <c r="C875" s="98" t="s">
        <v>521</v>
      </c>
      <c r="D875" s="98" t="s">
        <v>146</v>
      </c>
      <c r="E875" s="98" t="s">
        <v>522</v>
      </c>
      <c r="F875" s="98" t="s">
        <v>174</v>
      </c>
      <c r="G875" s="98" t="s">
        <v>1246</v>
      </c>
      <c r="H875" s="99">
        <v>5068</v>
      </c>
      <c r="I875" s="97">
        <v>4</v>
      </c>
      <c r="J875" s="102">
        <f>สกลนคร!F178</f>
        <v>562075.18000000005</v>
      </c>
      <c r="K875" s="101">
        <f>สกลนคร!AF178</f>
        <v>862832.40000000014</v>
      </c>
      <c r="L875" s="102">
        <f>สกลนคร!AG178</f>
        <v>171007.45</v>
      </c>
      <c r="M875" s="102">
        <f>สกลนคร!AH178</f>
        <v>307592.96999999997</v>
      </c>
      <c r="N875" s="98"/>
      <c r="O875" s="98"/>
      <c r="P875" s="98"/>
      <c r="Q875" s="90">
        <f t="shared" si="31"/>
        <v>-136585.51999999996</v>
      </c>
      <c r="R875" s="91">
        <f t="shared" si="32"/>
        <v>33.742590765588005</v>
      </c>
    </row>
    <row r="876" spans="1:18">
      <c r="A876" s="97">
        <v>6</v>
      </c>
      <c r="B876" s="98" t="s">
        <v>55</v>
      </c>
      <c r="C876" s="98" t="s">
        <v>521</v>
      </c>
      <c r="D876" s="98" t="s">
        <v>146</v>
      </c>
      <c r="E876" s="98" t="s">
        <v>522</v>
      </c>
      <c r="F876" s="98" t="s">
        <v>174</v>
      </c>
      <c r="G876" s="98" t="s">
        <v>1247</v>
      </c>
      <c r="H876" s="99">
        <v>2178</v>
      </c>
      <c r="I876" s="97">
        <v>2</v>
      </c>
      <c r="J876" s="102">
        <f>สกลนคร!F179</f>
        <v>701013.91</v>
      </c>
      <c r="K876" s="101">
        <f>สกลนคร!AF179</f>
        <v>707584.34000000008</v>
      </c>
      <c r="L876" s="102">
        <f>สกลนคร!AG179</f>
        <v>89628.66</v>
      </c>
      <c r="M876" s="102">
        <f>สกลนคร!AH179</f>
        <v>154264.97</v>
      </c>
      <c r="N876" s="98"/>
      <c r="O876" s="98"/>
      <c r="P876" s="98"/>
      <c r="Q876" s="90">
        <f t="shared" si="31"/>
        <v>-64636.31</v>
      </c>
      <c r="R876" s="91">
        <f t="shared" si="32"/>
        <v>41.151818181818186</v>
      </c>
    </row>
    <row r="877" spans="1:18">
      <c r="A877" s="97">
        <v>7</v>
      </c>
      <c r="B877" s="98" t="s">
        <v>55</v>
      </c>
      <c r="C877" s="98" t="s">
        <v>521</v>
      </c>
      <c r="D877" s="98" t="s">
        <v>146</v>
      </c>
      <c r="E877" s="98" t="s">
        <v>522</v>
      </c>
      <c r="F877" s="98" t="s">
        <v>174</v>
      </c>
      <c r="G877" s="98" t="s">
        <v>1248</v>
      </c>
      <c r="H877" s="99">
        <v>3138</v>
      </c>
      <c r="I877" s="97">
        <v>3</v>
      </c>
      <c r="J877" s="102">
        <f>สกลนคร!F180</f>
        <v>459287.3</v>
      </c>
      <c r="K877" s="101">
        <f>สกลนคร!AF180</f>
        <v>628489.79</v>
      </c>
      <c r="L877" s="102">
        <f>สกลนคร!AG180</f>
        <v>153936.84</v>
      </c>
      <c r="M877" s="102">
        <f>สกลนคร!AH180</f>
        <v>189845.81999999998</v>
      </c>
      <c r="N877" s="98"/>
      <c r="O877" s="98"/>
      <c r="P877" s="98"/>
      <c r="Q877" s="90">
        <f t="shared" si="31"/>
        <v>-35908.979999999981</v>
      </c>
      <c r="R877" s="91">
        <f t="shared" si="32"/>
        <v>49.055717017208408</v>
      </c>
    </row>
    <row r="878" spans="1:18">
      <c r="A878" s="97">
        <v>8</v>
      </c>
      <c r="B878" s="98" t="s">
        <v>55</v>
      </c>
      <c r="C878" s="98" t="s">
        <v>521</v>
      </c>
      <c r="D878" s="98" t="s">
        <v>146</v>
      </c>
      <c r="E878" s="98" t="s">
        <v>522</v>
      </c>
      <c r="F878" s="98" t="s">
        <v>174</v>
      </c>
      <c r="G878" s="98" t="s">
        <v>1249</v>
      </c>
      <c r="H878" s="99">
        <v>3606</v>
      </c>
      <c r="I878" s="97">
        <v>3</v>
      </c>
      <c r="J878" s="102">
        <f>สกลนคร!F181</f>
        <v>653411.43000000005</v>
      </c>
      <c r="K878" s="101">
        <f>สกลนคร!AF181</f>
        <v>895060.17000000016</v>
      </c>
      <c r="L878" s="102">
        <f>สกลนคร!AG181</f>
        <v>214124.2</v>
      </c>
      <c r="M878" s="102">
        <f>สกลนคร!AH181</f>
        <v>350511.8</v>
      </c>
      <c r="N878" s="98"/>
      <c r="O878" s="98"/>
      <c r="P878" s="98"/>
      <c r="Q878" s="90">
        <f t="shared" si="31"/>
        <v>-136387.59999999998</v>
      </c>
      <c r="R878" s="91">
        <f t="shared" si="32"/>
        <v>59.37997781475319</v>
      </c>
    </row>
    <row r="879" spans="1:18" s="109" customFormat="1">
      <c r="A879" s="103">
        <v>17</v>
      </c>
      <c r="B879" s="104" t="s">
        <v>55</v>
      </c>
      <c r="C879" s="104"/>
      <c r="D879" s="104"/>
      <c r="E879" s="104" t="s">
        <v>71</v>
      </c>
      <c r="F879" s="104"/>
      <c r="G879" s="104" t="s">
        <v>524</v>
      </c>
      <c r="H879" s="110">
        <f>SUM(H872:H878)</f>
        <v>24399</v>
      </c>
      <c r="I879" s="103"/>
      <c r="J879" s="106">
        <f>SUM(J871:J878)</f>
        <v>4838534.8</v>
      </c>
      <c r="K879" s="106">
        <f>SUM(K871:K878)</f>
        <v>6140692.46</v>
      </c>
      <c r="L879" s="106">
        <f>SUM(L871:L878)</f>
        <v>1157424.28</v>
      </c>
      <c r="M879" s="106">
        <f>SUM(M871:M878)</f>
        <v>1667586.36</v>
      </c>
      <c r="N879" s="104">
        <v>7</v>
      </c>
      <c r="O879" s="104">
        <v>7</v>
      </c>
      <c r="P879" s="104">
        <f>N879-O879</f>
        <v>0</v>
      </c>
      <c r="Q879" s="107">
        <f t="shared" si="31"/>
        <v>-510162.08000000007</v>
      </c>
      <c r="R879" s="108">
        <f>L879/H879</f>
        <v>47.437365465797782</v>
      </c>
    </row>
    <row r="880" spans="1:18">
      <c r="A880" s="97">
        <v>1</v>
      </c>
      <c r="B880" s="98" t="s">
        <v>55</v>
      </c>
      <c r="C880" s="98" t="s">
        <v>525</v>
      </c>
      <c r="D880" s="98" t="s">
        <v>526</v>
      </c>
      <c r="E880" s="98" t="s">
        <v>527</v>
      </c>
      <c r="F880" s="98" t="s">
        <v>204</v>
      </c>
      <c r="G880" s="98" t="s">
        <v>528</v>
      </c>
      <c r="H880" s="99"/>
      <c r="I880" s="97"/>
      <c r="J880" s="100"/>
      <c r="K880" s="101"/>
      <c r="L880" s="102"/>
      <c r="M880" s="102"/>
      <c r="N880" s="98"/>
      <c r="O880" s="98"/>
      <c r="P880" s="98"/>
    </row>
    <row r="881" spans="1:18">
      <c r="A881" s="97">
        <v>2</v>
      </c>
      <c r="B881" s="98" t="s">
        <v>55</v>
      </c>
      <c r="C881" s="98" t="s">
        <v>525</v>
      </c>
      <c r="D881" s="98" t="s">
        <v>526</v>
      </c>
      <c r="E881" s="98" t="s">
        <v>527</v>
      </c>
      <c r="F881" s="98" t="s">
        <v>174</v>
      </c>
      <c r="G881" s="98" t="s">
        <v>1250</v>
      </c>
      <c r="H881" s="99">
        <v>3063</v>
      </c>
      <c r="I881" s="97">
        <v>3</v>
      </c>
      <c r="J881" s="102">
        <f>สกลนคร!F182</f>
        <v>373573.93</v>
      </c>
      <c r="K881" s="101">
        <f>สกลนคร!AF182</f>
        <v>482299.54</v>
      </c>
      <c r="L881" s="102">
        <f>สกลนคร!AG182</f>
        <v>93403.02</v>
      </c>
      <c r="M881" s="102">
        <f>สกลนคร!AH182</f>
        <v>145549.26</v>
      </c>
      <c r="N881" s="98"/>
      <c r="O881" s="98"/>
      <c r="P881" s="98"/>
      <c r="Q881" s="90">
        <f t="shared" si="31"/>
        <v>-52146.240000000005</v>
      </c>
      <c r="R881" s="91">
        <f t="shared" si="32"/>
        <v>30.493966699314399</v>
      </c>
    </row>
    <row r="882" spans="1:18">
      <c r="A882" s="97">
        <v>3</v>
      </c>
      <c r="B882" s="98" t="s">
        <v>55</v>
      </c>
      <c r="C882" s="98" t="s">
        <v>525</v>
      </c>
      <c r="D882" s="98" t="s">
        <v>526</v>
      </c>
      <c r="E882" s="98" t="s">
        <v>527</v>
      </c>
      <c r="F882" s="98" t="s">
        <v>174</v>
      </c>
      <c r="G882" s="98" t="s">
        <v>1251</v>
      </c>
      <c r="H882" s="99">
        <v>2781</v>
      </c>
      <c r="I882" s="97">
        <v>2</v>
      </c>
      <c r="J882" s="102">
        <f>สกลนคร!F183</f>
        <v>67078.14</v>
      </c>
      <c r="K882" s="101">
        <f>สกลนคร!AF183</f>
        <v>144621.53</v>
      </c>
      <c r="L882" s="102">
        <f>สกลนคร!AG183</f>
        <v>156911.5</v>
      </c>
      <c r="M882" s="102">
        <f>สกลนคร!AH183</f>
        <v>150387.53</v>
      </c>
      <c r="N882" s="98"/>
      <c r="O882" s="98"/>
      <c r="P882" s="98"/>
      <c r="Q882" s="90">
        <f t="shared" si="31"/>
        <v>6523.9700000000012</v>
      </c>
      <c r="R882" s="91">
        <f t="shared" si="32"/>
        <v>56.422689679971235</v>
      </c>
    </row>
    <row r="883" spans="1:18">
      <c r="A883" s="97">
        <v>4</v>
      </c>
      <c r="B883" s="98" t="s">
        <v>55</v>
      </c>
      <c r="C883" s="98" t="s">
        <v>525</v>
      </c>
      <c r="D883" s="98" t="s">
        <v>526</v>
      </c>
      <c r="E883" s="98" t="s">
        <v>527</v>
      </c>
      <c r="F883" s="98" t="s">
        <v>174</v>
      </c>
      <c r="G883" s="98" t="s">
        <v>1252</v>
      </c>
      <c r="H883" s="99">
        <v>2236</v>
      </c>
      <c r="I883" s="97">
        <v>2</v>
      </c>
      <c r="J883" s="102">
        <f>สกลนคร!F184</f>
        <v>306504.37</v>
      </c>
      <c r="K883" s="101">
        <f>สกลนคร!AF184</f>
        <v>392585.2</v>
      </c>
      <c r="L883" s="102">
        <f>สกลนคร!AG184</f>
        <v>99508</v>
      </c>
      <c r="M883" s="102">
        <f>สกลนคร!AH184</f>
        <v>129323.83</v>
      </c>
      <c r="N883" s="98"/>
      <c r="O883" s="98"/>
      <c r="P883" s="98"/>
      <c r="Q883" s="90">
        <f t="shared" si="31"/>
        <v>-29815.83</v>
      </c>
      <c r="R883" s="91">
        <f t="shared" si="32"/>
        <v>44.502683363148478</v>
      </c>
    </row>
    <row r="884" spans="1:18">
      <c r="A884" s="97">
        <v>5</v>
      </c>
      <c r="B884" s="98" t="s">
        <v>55</v>
      </c>
      <c r="C884" s="98" t="s">
        <v>525</v>
      </c>
      <c r="D884" s="98" t="s">
        <v>526</v>
      </c>
      <c r="E884" s="98" t="s">
        <v>527</v>
      </c>
      <c r="F884" s="98" t="s">
        <v>174</v>
      </c>
      <c r="G884" s="98" t="s">
        <v>1253</v>
      </c>
      <c r="H884" s="99">
        <v>2004</v>
      </c>
      <c r="I884" s="97">
        <v>2</v>
      </c>
      <c r="J884" s="102">
        <f>สกลนคร!F185</f>
        <v>125346.7</v>
      </c>
      <c r="K884" s="101">
        <f>สกลนคร!AF185</f>
        <v>249431.51</v>
      </c>
      <c r="L884" s="102">
        <f>สกลนคร!AG185</f>
        <v>90192.52</v>
      </c>
      <c r="M884" s="102">
        <f>สกลนคร!AH185</f>
        <v>132229.37</v>
      </c>
      <c r="N884" s="98"/>
      <c r="O884" s="98"/>
      <c r="P884" s="98"/>
      <c r="Q884" s="90">
        <f t="shared" si="31"/>
        <v>-42036.849999999991</v>
      </c>
      <c r="R884" s="91">
        <f t="shared" si="32"/>
        <v>45.006247504990021</v>
      </c>
    </row>
    <row r="885" spans="1:18">
      <c r="A885" s="97">
        <v>6</v>
      </c>
      <c r="B885" s="98" t="s">
        <v>55</v>
      </c>
      <c r="C885" s="98" t="s">
        <v>525</v>
      </c>
      <c r="D885" s="98" t="s">
        <v>526</v>
      </c>
      <c r="E885" s="98" t="s">
        <v>527</v>
      </c>
      <c r="F885" s="98" t="s">
        <v>174</v>
      </c>
      <c r="G885" s="98" t="s">
        <v>1254</v>
      </c>
      <c r="H885" s="99">
        <v>3574</v>
      </c>
      <c r="I885" s="97">
        <v>3</v>
      </c>
      <c r="J885" s="102">
        <f>สกลนคร!F186</f>
        <v>360882.44</v>
      </c>
      <c r="K885" s="101">
        <f>สกลนคร!AF186</f>
        <v>397037.42</v>
      </c>
      <c r="L885" s="102">
        <f>สกลนคร!AG186</f>
        <v>162334.5</v>
      </c>
      <c r="M885" s="102">
        <f>สกลนคร!AH186</f>
        <v>227584.35</v>
      </c>
      <c r="N885" s="98"/>
      <c r="O885" s="98"/>
      <c r="P885" s="98"/>
      <c r="Q885" s="90">
        <f t="shared" si="31"/>
        <v>-65249.850000000006</v>
      </c>
      <c r="R885" s="91">
        <f t="shared" si="32"/>
        <v>45.420956911024064</v>
      </c>
    </row>
    <row r="886" spans="1:18">
      <c r="A886" s="97">
        <v>7</v>
      </c>
      <c r="B886" s="98" t="s">
        <v>55</v>
      </c>
      <c r="C886" s="98" t="s">
        <v>525</v>
      </c>
      <c r="D886" s="98" t="s">
        <v>526</v>
      </c>
      <c r="E886" s="98" t="s">
        <v>527</v>
      </c>
      <c r="F886" s="98" t="s">
        <v>174</v>
      </c>
      <c r="G886" s="98" t="s">
        <v>1255</v>
      </c>
      <c r="H886" s="99">
        <v>6722</v>
      </c>
      <c r="I886" s="97">
        <v>5</v>
      </c>
      <c r="J886" s="102">
        <f>สกลนคร!F187</f>
        <v>540559.11</v>
      </c>
      <c r="K886" s="101">
        <f>สกลนคร!AF187</f>
        <v>754542.59</v>
      </c>
      <c r="L886" s="102">
        <f>สกลนคร!AG187</f>
        <v>301706.77</v>
      </c>
      <c r="M886" s="102">
        <f>สกลนคร!AH187</f>
        <v>373636.8</v>
      </c>
      <c r="N886" s="98"/>
      <c r="O886" s="98"/>
      <c r="P886" s="98"/>
      <c r="Q886" s="90">
        <f t="shared" si="31"/>
        <v>-71930.02999999997</v>
      </c>
      <c r="R886" s="91">
        <f t="shared" si="32"/>
        <v>44.883482594465939</v>
      </c>
    </row>
    <row r="887" spans="1:18">
      <c r="A887" s="97">
        <v>8</v>
      </c>
      <c r="B887" s="98" t="s">
        <v>55</v>
      </c>
      <c r="C887" s="98" t="s">
        <v>525</v>
      </c>
      <c r="D887" s="98" t="s">
        <v>526</v>
      </c>
      <c r="E887" s="98" t="s">
        <v>527</v>
      </c>
      <c r="F887" s="98" t="s">
        <v>174</v>
      </c>
      <c r="G887" s="98" t="s">
        <v>1256</v>
      </c>
      <c r="H887" s="99">
        <v>1051</v>
      </c>
      <c r="I887" s="97">
        <v>1</v>
      </c>
      <c r="J887" s="102">
        <f>สกลนคร!F188</f>
        <v>134679.82999999999</v>
      </c>
      <c r="K887" s="101">
        <f>สกลนคร!AF188</f>
        <v>266747.84999999998</v>
      </c>
      <c r="L887" s="102">
        <f>สกลนคร!AG188</f>
        <v>106140.94</v>
      </c>
      <c r="M887" s="102">
        <f>สกลนคร!AH188</f>
        <v>133418.47</v>
      </c>
      <c r="N887" s="98"/>
      <c r="O887" s="98"/>
      <c r="P887" s="98"/>
      <c r="Q887" s="90">
        <f t="shared" si="31"/>
        <v>-27277.53</v>
      </c>
      <c r="R887" s="91">
        <f t="shared" si="32"/>
        <v>100.99042816365366</v>
      </c>
    </row>
    <row r="888" spans="1:18">
      <c r="A888" s="97">
        <v>9</v>
      </c>
      <c r="B888" s="98" t="s">
        <v>55</v>
      </c>
      <c r="C888" s="98" t="s">
        <v>525</v>
      </c>
      <c r="D888" s="98" t="s">
        <v>526</v>
      </c>
      <c r="E888" s="98" t="s">
        <v>527</v>
      </c>
      <c r="F888" s="98" t="s">
        <v>174</v>
      </c>
      <c r="G888" s="98" t="s">
        <v>1257</v>
      </c>
      <c r="H888" s="99">
        <v>3165</v>
      </c>
      <c r="I888" s="97">
        <v>3</v>
      </c>
      <c r="J888" s="102">
        <f>สกลนคร!F189</f>
        <v>372346.49</v>
      </c>
      <c r="K888" s="101">
        <f>สกลนคร!AF189</f>
        <v>438713.19</v>
      </c>
      <c r="L888" s="102">
        <f>สกลนคร!AG189</f>
        <v>175955.16</v>
      </c>
      <c r="M888" s="102">
        <f>สกลนคร!AH189</f>
        <v>223547.96</v>
      </c>
      <c r="N888" s="98"/>
      <c r="O888" s="98"/>
      <c r="P888" s="98"/>
      <c r="Q888" s="90">
        <f t="shared" si="31"/>
        <v>-47592.799999999988</v>
      </c>
      <c r="R888" s="91">
        <f t="shared" si="32"/>
        <v>55.594047393364932</v>
      </c>
    </row>
    <row r="889" spans="1:18" s="109" customFormat="1">
      <c r="A889" s="103">
        <v>18</v>
      </c>
      <c r="B889" s="104" t="s">
        <v>55</v>
      </c>
      <c r="C889" s="104"/>
      <c r="D889" s="104"/>
      <c r="E889" s="104" t="s">
        <v>71</v>
      </c>
      <c r="F889" s="104"/>
      <c r="G889" s="104" t="s">
        <v>529</v>
      </c>
      <c r="H889" s="110">
        <f>SUM(H881:H888)</f>
        <v>24596</v>
      </c>
      <c r="I889" s="103"/>
      <c r="J889" s="106">
        <f>SUM(J880:J888)</f>
        <v>2280971.0099999998</v>
      </c>
      <c r="K889" s="106">
        <f>SUM(K880:K888)</f>
        <v>3125978.83</v>
      </c>
      <c r="L889" s="106">
        <f>SUM(L880:L888)</f>
        <v>1186152.4099999999</v>
      </c>
      <c r="M889" s="106">
        <f>SUM(M880:M888)</f>
        <v>1515677.5699999998</v>
      </c>
      <c r="N889" s="104">
        <v>8</v>
      </c>
      <c r="O889" s="104">
        <v>8</v>
      </c>
      <c r="P889" s="104">
        <f>N889-O889</f>
        <v>0</v>
      </c>
      <c r="Q889" s="107">
        <f t="shared" si="31"/>
        <v>-329525.15999999992</v>
      </c>
      <c r="R889" s="108">
        <f t="shared" si="32"/>
        <v>48.225419173849403</v>
      </c>
    </row>
    <row r="890" spans="1:18" s="109" customFormat="1" ht="25.2" thickBot="1">
      <c r="A890" s="118"/>
      <c r="B890" s="119" t="s">
        <v>55</v>
      </c>
      <c r="C890" s="119" t="s">
        <v>55</v>
      </c>
      <c r="D890" s="119" t="s">
        <v>55</v>
      </c>
      <c r="E890" s="119" t="s">
        <v>55</v>
      </c>
      <c r="F890" s="119"/>
      <c r="G890" s="119" t="s">
        <v>530</v>
      </c>
      <c r="H890" s="120">
        <f>H711+H719+H726+H742+H751+H762+H768+H788+H796+H808+H821+H843+H849+H855+H862+H870+H879+H889</f>
        <v>664335</v>
      </c>
      <c r="I890" s="118"/>
      <c r="J890" s="121">
        <f t="shared" ref="J890:O890" si="33">J711+J719+J726+J742+J751+J762+J768+J788+J796+J808+J821+J843+J849+J855+J862+J870+J879+J889</f>
        <v>85491834.060000002</v>
      </c>
      <c r="K890" s="122">
        <f t="shared" si="33"/>
        <v>101049188.69999999</v>
      </c>
      <c r="L890" s="121">
        <f t="shared" si="33"/>
        <v>56173426.900000006</v>
      </c>
      <c r="M890" s="121">
        <f t="shared" si="33"/>
        <v>50561109.460000001</v>
      </c>
      <c r="N890" s="119">
        <f t="shared" si="33"/>
        <v>168</v>
      </c>
      <c r="O890" s="119">
        <f t="shared" si="33"/>
        <v>168</v>
      </c>
      <c r="P890" s="119">
        <f>N890-O890</f>
        <v>0</v>
      </c>
      <c r="Q890" s="107">
        <f t="shared" si="31"/>
        <v>5612317.4400000051</v>
      </c>
      <c r="R890" s="108">
        <f t="shared" si="32"/>
        <v>84.555874521137682</v>
      </c>
    </row>
    <row r="891" spans="1:18" ht="25.8" thickTop="1" thickBot="1">
      <c r="A891" s="123"/>
      <c r="B891" s="124"/>
      <c r="C891" s="124"/>
      <c r="D891" s="124"/>
      <c r="E891" s="381" t="s">
        <v>531</v>
      </c>
      <c r="F891" s="382"/>
      <c r="G891" s="383"/>
      <c r="H891" s="125"/>
      <c r="I891" s="123"/>
      <c r="J891" s="126">
        <f>J890/O890</f>
        <v>508879.96464285714</v>
      </c>
      <c r="K891" s="127">
        <f>K890/O890</f>
        <v>601483.26607142854</v>
      </c>
      <c r="L891" s="126">
        <f>L890/O890</f>
        <v>334365.63630952383</v>
      </c>
      <c r="M891" s="126">
        <f>M890/O890</f>
        <v>300958.9848809524</v>
      </c>
      <c r="N891" s="171"/>
      <c r="O891" s="171"/>
      <c r="P891" s="171"/>
      <c r="Q891" s="90">
        <f t="shared" si="31"/>
        <v>33406.651428571437</v>
      </c>
    </row>
    <row r="892" spans="1:18" ht="25.2" thickTop="1">
      <c r="A892" s="128">
        <v>1</v>
      </c>
      <c r="B892" s="129" t="s">
        <v>52</v>
      </c>
      <c r="C892" s="129" t="s">
        <v>532</v>
      </c>
      <c r="D892" s="129" t="s">
        <v>533</v>
      </c>
      <c r="E892" s="129" t="s">
        <v>534</v>
      </c>
      <c r="F892" s="129" t="s">
        <v>171</v>
      </c>
      <c r="G892" s="129" t="s">
        <v>535</v>
      </c>
      <c r="H892" s="130"/>
      <c r="I892" s="128"/>
      <c r="J892" s="131"/>
      <c r="K892" s="132"/>
      <c r="L892" s="133"/>
      <c r="M892" s="133"/>
      <c r="N892" s="129"/>
      <c r="O892" s="129"/>
      <c r="P892" s="129"/>
    </row>
    <row r="893" spans="1:18">
      <c r="A893" s="97">
        <v>2</v>
      </c>
      <c r="B893" s="98" t="s">
        <v>52</v>
      </c>
      <c r="C893" s="98" t="s">
        <v>532</v>
      </c>
      <c r="D893" s="98" t="s">
        <v>533</v>
      </c>
      <c r="E893" s="98" t="s">
        <v>534</v>
      </c>
      <c r="F893" s="98" t="s">
        <v>174</v>
      </c>
      <c r="G893" s="98" t="s">
        <v>1258</v>
      </c>
      <c r="H893" s="99">
        <v>3670</v>
      </c>
      <c r="I893" s="97">
        <v>3</v>
      </c>
      <c r="J893" s="100">
        <f>นครพนม!F4</f>
        <v>548949.87</v>
      </c>
      <c r="K893" s="101">
        <f>นครพนม!AN4</f>
        <v>568891.6</v>
      </c>
      <c r="L893" s="102">
        <f>นครพนม!AO4</f>
        <v>2679550.41</v>
      </c>
      <c r="M893" s="102">
        <f>นครพนม!AP4</f>
        <v>2475447.27</v>
      </c>
      <c r="N893" s="98"/>
      <c r="O893" s="98"/>
      <c r="P893" s="98"/>
      <c r="Q893" s="90">
        <f t="shared" si="31"/>
        <v>204103.14000000013</v>
      </c>
      <c r="R893" s="91">
        <f t="shared" si="32"/>
        <v>730.122727520436</v>
      </c>
    </row>
    <row r="894" spans="1:18">
      <c r="A894" s="97">
        <v>3</v>
      </c>
      <c r="B894" s="98" t="s">
        <v>52</v>
      </c>
      <c r="C894" s="98" t="s">
        <v>532</v>
      </c>
      <c r="D894" s="98" t="s">
        <v>533</v>
      </c>
      <c r="E894" s="98" t="s">
        <v>534</v>
      </c>
      <c r="F894" s="98" t="s">
        <v>174</v>
      </c>
      <c r="G894" s="98" t="s">
        <v>1259</v>
      </c>
      <c r="H894" s="99">
        <v>5247</v>
      </c>
      <c r="I894" s="97">
        <v>4</v>
      </c>
      <c r="J894" s="100">
        <f>นครพนม!F5</f>
        <v>574469.43000000005</v>
      </c>
      <c r="K894" s="101">
        <f>นครพนม!AN5</f>
        <v>666729.44000000006</v>
      </c>
      <c r="L894" s="102">
        <f>นครพนม!AO5</f>
        <v>2994216.3899999997</v>
      </c>
      <c r="M894" s="102">
        <f>นครพนม!AP5</f>
        <v>2809756.06</v>
      </c>
      <c r="N894" s="98"/>
      <c r="O894" s="98"/>
      <c r="P894" s="98"/>
      <c r="Q894" s="90">
        <f t="shared" si="31"/>
        <v>184460.32999999961</v>
      </c>
      <c r="R894" s="91">
        <f t="shared" si="32"/>
        <v>570.65301886792452</v>
      </c>
    </row>
    <row r="895" spans="1:18">
      <c r="A895" s="97">
        <v>4</v>
      </c>
      <c r="B895" s="98" t="s">
        <v>52</v>
      </c>
      <c r="C895" s="98" t="s">
        <v>532</v>
      </c>
      <c r="D895" s="98" t="s">
        <v>533</v>
      </c>
      <c r="E895" s="98" t="s">
        <v>534</v>
      </c>
      <c r="F895" s="98" t="s">
        <v>174</v>
      </c>
      <c r="G895" s="98" t="s">
        <v>1260</v>
      </c>
      <c r="H895" s="99">
        <v>4843</v>
      </c>
      <c r="I895" s="97">
        <v>4</v>
      </c>
      <c r="J895" s="100">
        <f>นครพนม!F6</f>
        <v>724377.02</v>
      </c>
      <c r="K895" s="101">
        <f>นครพนม!AN6</f>
        <v>511964.80999999994</v>
      </c>
      <c r="L895" s="102">
        <f>นครพนม!AO6</f>
        <v>2884500.24</v>
      </c>
      <c r="M895" s="102">
        <f>นครพนม!AP6</f>
        <v>2965108</v>
      </c>
      <c r="N895" s="98"/>
      <c r="O895" s="98"/>
      <c r="P895" s="98"/>
      <c r="Q895" s="90">
        <f t="shared" si="31"/>
        <v>-80607.759999999776</v>
      </c>
      <c r="R895" s="91">
        <f t="shared" si="32"/>
        <v>595.6019492050383</v>
      </c>
    </row>
    <row r="896" spans="1:18">
      <c r="A896" s="97">
        <v>5</v>
      </c>
      <c r="B896" s="98" t="s">
        <v>52</v>
      </c>
      <c r="C896" s="98" t="s">
        <v>532</v>
      </c>
      <c r="D896" s="98" t="s">
        <v>533</v>
      </c>
      <c r="E896" s="98" t="s">
        <v>534</v>
      </c>
      <c r="F896" s="98" t="s">
        <v>174</v>
      </c>
      <c r="G896" s="98" t="s">
        <v>1261</v>
      </c>
      <c r="H896" s="99">
        <v>4324</v>
      </c>
      <c r="I896" s="97">
        <v>3</v>
      </c>
      <c r="J896" s="100">
        <f>นครพนม!F7</f>
        <v>418855.93</v>
      </c>
      <c r="K896" s="101">
        <f>นครพนม!AN7</f>
        <v>331090.82</v>
      </c>
      <c r="L896" s="102">
        <f>นครพนม!AO7</f>
        <v>1958920.28</v>
      </c>
      <c r="M896" s="102">
        <f>นครพนม!AP7</f>
        <v>1921668.82</v>
      </c>
      <c r="N896" s="98"/>
      <c r="O896" s="98"/>
      <c r="P896" s="98"/>
      <c r="Q896" s="90">
        <f t="shared" si="31"/>
        <v>37251.459999999963</v>
      </c>
      <c r="R896" s="91">
        <f t="shared" si="32"/>
        <v>453.03429232192417</v>
      </c>
    </row>
    <row r="897" spans="1:18">
      <c r="A897" s="97">
        <v>6</v>
      </c>
      <c r="B897" s="98" t="s">
        <v>52</v>
      </c>
      <c r="C897" s="98" t="s">
        <v>532</v>
      </c>
      <c r="D897" s="98" t="s">
        <v>533</v>
      </c>
      <c r="E897" s="98" t="s">
        <v>534</v>
      </c>
      <c r="F897" s="98" t="s">
        <v>174</v>
      </c>
      <c r="G897" s="98" t="s">
        <v>1262</v>
      </c>
      <c r="H897" s="99">
        <v>4095</v>
      </c>
      <c r="I897" s="97">
        <v>3</v>
      </c>
      <c r="J897" s="100">
        <f>นครพนม!F8</f>
        <v>492173.36</v>
      </c>
      <c r="K897" s="101">
        <f>นครพนม!AN8</f>
        <v>516627.66999999993</v>
      </c>
      <c r="L897" s="102">
        <f>นครพนม!AO8</f>
        <v>2269605.7599999998</v>
      </c>
      <c r="M897" s="102">
        <f>นครพนม!AP8</f>
        <v>2295823.58</v>
      </c>
      <c r="N897" s="98"/>
      <c r="O897" s="98"/>
      <c r="P897" s="98"/>
      <c r="Q897" s="90">
        <f t="shared" si="31"/>
        <v>-26217.820000000298</v>
      </c>
      <c r="R897" s="91">
        <f t="shared" si="32"/>
        <v>554.23828083028081</v>
      </c>
    </row>
    <row r="898" spans="1:18">
      <c r="A898" s="97">
        <v>7</v>
      </c>
      <c r="B898" s="98" t="s">
        <v>52</v>
      </c>
      <c r="C898" s="98" t="s">
        <v>532</v>
      </c>
      <c r="D898" s="98" t="s">
        <v>533</v>
      </c>
      <c r="E898" s="98" t="s">
        <v>534</v>
      </c>
      <c r="F898" s="98" t="s">
        <v>174</v>
      </c>
      <c r="G898" s="98" t="s">
        <v>1263</v>
      </c>
      <c r="H898" s="99">
        <v>3972</v>
      </c>
      <c r="I898" s="97">
        <v>3</v>
      </c>
      <c r="J898" s="100">
        <f>นครพนม!F9</f>
        <v>280897.18</v>
      </c>
      <c r="K898" s="101">
        <f>นครพนม!AN9</f>
        <v>277570.23</v>
      </c>
      <c r="L898" s="102">
        <f>นครพนม!AO9</f>
        <v>1446276.04</v>
      </c>
      <c r="M898" s="102">
        <f>นครพนม!AP9</f>
        <v>1274264.02</v>
      </c>
      <c r="N898" s="98"/>
      <c r="O898" s="98"/>
      <c r="P898" s="98"/>
      <c r="Q898" s="90">
        <f t="shared" si="31"/>
        <v>172012.02000000002</v>
      </c>
      <c r="R898" s="91">
        <f t="shared" si="32"/>
        <v>364.11783484390736</v>
      </c>
    </row>
    <row r="899" spans="1:18">
      <c r="A899" s="97">
        <v>8</v>
      </c>
      <c r="B899" s="98" t="s">
        <v>52</v>
      </c>
      <c r="C899" s="98" t="s">
        <v>532</v>
      </c>
      <c r="D899" s="98" t="s">
        <v>533</v>
      </c>
      <c r="E899" s="98" t="s">
        <v>534</v>
      </c>
      <c r="F899" s="98" t="s">
        <v>174</v>
      </c>
      <c r="G899" s="98" t="s">
        <v>1264</v>
      </c>
      <c r="H899" s="99">
        <v>2524</v>
      </c>
      <c r="I899" s="97">
        <v>2</v>
      </c>
      <c r="J899" s="100">
        <f>นครพนม!F10</f>
        <v>478630.89</v>
      </c>
      <c r="K899" s="101">
        <f>นครพนม!AN10</f>
        <v>500039.03</v>
      </c>
      <c r="L899" s="102">
        <f>นครพนม!AO10</f>
        <v>2441669.2000000002</v>
      </c>
      <c r="M899" s="102">
        <f>นครพนม!AP10</f>
        <v>2632570.4</v>
      </c>
      <c r="N899" s="98"/>
      <c r="O899" s="98"/>
      <c r="P899" s="98"/>
      <c r="Q899" s="90">
        <f t="shared" si="31"/>
        <v>-190901.19999999972</v>
      </c>
      <c r="R899" s="91">
        <f t="shared" si="32"/>
        <v>967.38082408874811</v>
      </c>
    </row>
    <row r="900" spans="1:18">
      <c r="A900" s="97">
        <v>9</v>
      </c>
      <c r="B900" s="98" t="s">
        <v>52</v>
      </c>
      <c r="C900" s="98" t="s">
        <v>532</v>
      </c>
      <c r="D900" s="98" t="s">
        <v>533</v>
      </c>
      <c r="E900" s="98" t="s">
        <v>534</v>
      </c>
      <c r="F900" s="98" t="s">
        <v>174</v>
      </c>
      <c r="G900" s="98" t="s">
        <v>1265</v>
      </c>
      <c r="H900" s="99">
        <v>2586</v>
      </c>
      <c r="I900" s="97">
        <v>2</v>
      </c>
      <c r="J900" s="100">
        <f>นครพนม!F11</f>
        <v>508740.02</v>
      </c>
      <c r="K900" s="101">
        <f>นครพนม!AN11</f>
        <v>615375.1100000001</v>
      </c>
      <c r="L900" s="102">
        <f>นครพนม!AO11</f>
        <v>2267022.0300000003</v>
      </c>
      <c r="M900" s="102">
        <f>นครพนม!AP11</f>
        <v>2262150.0900000003</v>
      </c>
      <c r="N900" s="98"/>
      <c r="O900" s="98"/>
      <c r="P900" s="98"/>
      <c r="Q900" s="90">
        <f t="shared" si="31"/>
        <v>4871.9399999999441</v>
      </c>
      <c r="R900" s="91">
        <f t="shared" si="32"/>
        <v>876.65198375870079</v>
      </c>
    </row>
    <row r="901" spans="1:18">
      <c r="A901" s="97">
        <v>10</v>
      </c>
      <c r="B901" s="98" t="s">
        <v>52</v>
      </c>
      <c r="C901" s="98" t="s">
        <v>532</v>
      </c>
      <c r="D901" s="98" t="s">
        <v>533</v>
      </c>
      <c r="E901" s="98" t="s">
        <v>534</v>
      </c>
      <c r="F901" s="98" t="s">
        <v>174</v>
      </c>
      <c r="G901" s="98" t="s">
        <v>1266</v>
      </c>
      <c r="H901" s="99">
        <v>2657</v>
      </c>
      <c r="I901" s="97">
        <v>2</v>
      </c>
      <c r="J901" s="100">
        <f>นครพนม!F12</f>
        <v>534888.59</v>
      </c>
      <c r="K901" s="101">
        <f>นครพนม!AN12</f>
        <v>698470.1399999999</v>
      </c>
      <c r="L901" s="102">
        <f>นครพนม!AO12</f>
        <v>2310921.35</v>
      </c>
      <c r="M901" s="102">
        <f>นครพนม!AP12</f>
        <v>2464777.5699999998</v>
      </c>
      <c r="N901" s="98"/>
      <c r="O901" s="98"/>
      <c r="P901" s="98"/>
      <c r="Q901" s="90">
        <f t="shared" si="31"/>
        <v>-153856.21999999974</v>
      </c>
      <c r="R901" s="91">
        <f t="shared" si="32"/>
        <v>869.74834399698909</v>
      </c>
    </row>
    <row r="902" spans="1:18">
      <c r="A902" s="97">
        <v>11</v>
      </c>
      <c r="B902" s="98" t="s">
        <v>52</v>
      </c>
      <c r="C902" s="98" t="s">
        <v>532</v>
      </c>
      <c r="D902" s="98" t="s">
        <v>533</v>
      </c>
      <c r="E902" s="98" t="s">
        <v>534</v>
      </c>
      <c r="F902" s="98" t="s">
        <v>174</v>
      </c>
      <c r="G902" s="98" t="s">
        <v>1267</v>
      </c>
      <c r="H902" s="99">
        <v>2342</v>
      </c>
      <c r="I902" s="97">
        <v>2</v>
      </c>
      <c r="J902" s="100">
        <f>นครพนม!F13</f>
        <v>491310.81</v>
      </c>
      <c r="K902" s="101">
        <f>นครพนม!AN13</f>
        <v>525128.25</v>
      </c>
      <c r="L902" s="102">
        <f>นครพนม!AO13</f>
        <v>2403113.4000000004</v>
      </c>
      <c r="M902" s="102">
        <f>นครพนม!AP13</f>
        <v>2234986.2600000002</v>
      </c>
      <c r="N902" s="98"/>
      <c r="O902" s="98"/>
      <c r="P902" s="98"/>
      <c r="Q902" s="90">
        <f t="shared" si="31"/>
        <v>168127.14000000013</v>
      </c>
      <c r="R902" s="91">
        <f t="shared" si="32"/>
        <v>1026.0945345858242</v>
      </c>
    </row>
    <row r="903" spans="1:18">
      <c r="A903" s="97">
        <v>12</v>
      </c>
      <c r="B903" s="98" t="s">
        <v>52</v>
      </c>
      <c r="C903" s="98" t="s">
        <v>532</v>
      </c>
      <c r="D903" s="98" t="s">
        <v>533</v>
      </c>
      <c r="E903" s="98" t="s">
        <v>534</v>
      </c>
      <c r="F903" s="98" t="s">
        <v>174</v>
      </c>
      <c r="G903" s="98" t="s">
        <v>1268</v>
      </c>
      <c r="H903" s="99">
        <v>2776</v>
      </c>
      <c r="I903" s="97">
        <v>2</v>
      </c>
      <c r="J903" s="100">
        <f>นครพนม!F14</f>
        <v>484776.65</v>
      </c>
      <c r="K903" s="101">
        <f>นครพนม!AN14</f>
        <v>722008.10000000009</v>
      </c>
      <c r="L903" s="102">
        <f>นครพนม!AO14</f>
        <v>2281972.91</v>
      </c>
      <c r="M903" s="102">
        <f>นครพนม!AP14</f>
        <v>1653390.5399999998</v>
      </c>
      <c r="N903" s="98"/>
      <c r="O903" s="98"/>
      <c r="P903" s="98"/>
      <c r="Q903" s="90">
        <f t="shared" ref="Q903:Q966" si="34">L903-M903</f>
        <v>628582.37000000034</v>
      </c>
      <c r="R903" s="91">
        <f t="shared" ref="R903:R966" si="35">L903/H903</f>
        <v>822.03635086455336</v>
      </c>
    </row>
    <row r="904" spans="1:18">
      <c r="A904" s="97">
        <v>13</v>
      </c>
      <c r="B904" s="98" t="s">
        <v>52</v>
      </c>
      <c r="C904" s="98" t="s">
        <v>532</v>
      </c>
      <c r="D904" s="98" t="s">
        <v>533</v>
      </c>
      <c r="E904" s="98" t="s">
        <v>534</v>
      </c>
      <c r="F904" s="98" t="s">
        <v>174</v>
      </c>
      <c r="G904" s="98" t="s">
        <v>1269</v>
      </c>
      <c r="H904" s="99">
        <v>3352</v>
      </c>
      <c r="I904" s="97">
        <v>3</v>
      </c>
      <c r="J904" s="100">
        <f>นครพนม!F15</f>
        <v>274687.78999999998</v>
      </c>
      <c r="K904" s="101">
        <f>นครพนม!AN15</f>
        <v>133329.45999999996</v>
      </c>
      <c r="L904" s="102">
        <f>นครพนม!AO15</f>
        <v>2886112.4200000004</v>
      </c>
      <c r="M904" s="102">
        <f>นครพนม!AP15</f>
        <v>2654229.21</v>
      </c>
      <c r="N904" s="98"/>
      <c r="O904" s="98"/>
      <c r="P904" s="98"/>
      <c r="Q904" s="90">
        <f t="shared" si="34"/>
        <v>231883.21000000043</v>
      </c>
      <c r="R904" s="91">
        <f t="shared" si="35"/>
        <v>861.0120584725538</v>
      </c>
    </row>
    <row r="905" spans="1:18">
      <c r="A905" s="97">
        <v>14</v>
      </c>
      <c r="B905" s="98" t="s">
        <v>52</v>
      </c>
      <c r="C905" s="98" t="s">
        <v>532</v>
      </c>
      <c r="D905" s="98" t="s">
        <v>533</v>
      </c>
      <c r="E905" s="98" t="s">
        <v>534</v>
      </c>
      <c r="F905" s="98" t="s">
        <v>174</v>
      </c>
      <c r="G905" s="98" t="s">
        <v>1270</v>
      </c>
      <c r="H905" s="99">
        <v>2657</v>
      </c>
      <c r="I905" s="97">
        <v>2</v>
      </c>
      <c r="J905" s="100">
        <f>นครพนม!F16</f>
        <v>281932.63</v>
      </c>
      <c r="K905" s="101">
        <f>นครพนม!AN16</f>
        <v>357694.29000000004</v>
      </c>
      <c r="L905" s="102">
        <f>นครพนม!AO16</f>
        <v>2407333.7800000003</v>
      </c>
      <c r="M905" s="102">
        <f>นครพนม!AP16</f>
        <v>2273613.7200000002</v>
      </c>
      <c r="N905" s="98"/>
      <c r="O905" s="98"/>
      <c r="P905" s="98"/>
      <c r="Q905" s="90">
        <f t="shared" si="34"/>
        <v>133720.06000000006</v>
      </c>
      <c r="R905" s="91">
        <f t="shared" si="35"/>
        <v>906.03454271735052</v>
      </c>
    </row>
    <row r="906" spans="1:18">
      <c r="A906" s="97">
        <v>15</v>
      </c>
      <c r="B906" s="98" t="s">
        <v>52</v>
      </c>
      <c r="C906" s="98" t="s">
        <v>532</v>
      </c>
      <c r="D906" s="98" t="s">
        <v>533</v>
      </c>
      <c r="E906" s="98" t="s">
        <v>534</v>
      </c>
      <c r="F906" s="98" t="s">
        <v>174</v>
      </c>
      <c r="G906" s="98" t="s">
        <v>1271</v>
      </c>
      <c r="H906" s="99">
        <v>1514</v>
      </c>
      <c r="I906" s="97">
        <v>2</v>
      </c>
      <c r="J906" s="100">
        <f>นครพนม!F17</f>
        <v>202938.07</v>
      </c>
      <c r="K906" s="101">
        <f>นครพนม!AN17</f>
        <v>243284.2</v>
      </c>
      <c r="L906" s="102">
        <f>นครพนม!AO17</f>
        <v>2139205.9900000002</v>
      </c>
      <c r="M906" s="102">
        <f>นครพนม!AP17</f>
        <v>2087565.44</v>
      </c>
      <c r="N906" s="98"/>
      <c r="O906" s="98"/>
      <c r="P906" s="98"/>
      <c r="Q906" s="90">
        <f t="shared" si="34"/>
        <v>51640.550000000279</v>
      </c>
      <c r="R906" s="91">
        <f t="shared" si="35"/>
        <v>1412.9497952443858</v>
      </c>
    </row>
    <row r="907" spans="1:18">
      <c r="A907" s="97">
        <v>16</v>
      </c>
      <c r="B907" s="98" t="s">
        <v>52</v>
      </c>
      <c r="C907" s="98" t="s">
        <v>532</v>
      </c>
      <c r="D907" s="98" t="s">
        <v>533</v>
      </c>
      <c r="E907" s="98" t="s">
        <v>534</v>
      </c>
      <c r="F907" s="98" t="s">
        <v>174</v>
      </c>
      <c r="G907" s="98" t="s">
        <v>1272</v>
      </c>
      <c r="H907" s="99">
        <v>2063</v>
      </c>
      <c r="I907" s="97">
        <v>2</v>
      </c>
      <c r="J907" s="100">
        <f>นครพนม!F18</f>
        <v>137223.79999999999</v>
      </c>
      <c r="K907" s="101">
        <f>นครพนม!AN18</f>
        <v>339200.79</v>
      </c>
      <c r="L907" s="102">
        <f>นครพนม!AO18</f>
        <v>2219371.1500000004</v>
      </c>
      <c r="M907" s="102">
        <f>นครพนม!AP18</f>
        <v>2377677.85</v>
      </c>
      <c r="N907" s="98"/>
      <c r="O907" s="98"/>
      <c r="P907" s="98"/>
      <c r="Q907" s="90">
        <f t="shared" si="34"/>
        <v>-158306.69999999972</v>
      </c>
      <c r="R907" s="91">
        <f t="shared" si="35"/>
        <v>1075.7979398933594</v>
      </c>
    </row>
    <row r="908" spans="1:18">
      <c r="A908" s="97">
        <v>17</v>
      </c>
      <c r="B908" s="98" t="s">
        <v>52</v>
      </c>
      <c r="C908" s="98" t="s">
        <v>532</v>
      </c>
      <c r="D908" s="98" t="s">
        <v>533</v>
      </c>
      <c r="E908" s="98" t="s">
        <v>534</v>
      </c>
      <c r="F908" s="98" t="s">
        <v>174</v>
      </c>
      <c r="G908" s="98" t="s">
        <v>1273</v>
      </c>
      <c r="H908" s="99">
        <v>3822</v>
      </c>
      <c r="I908" s="97">
        <v>3</v>
      </c>
      <c r="J908" s="100">
        <f>นครพนม!F19</f>
        <v>153229.01999999999</v>
      </c>
      <c r="K908" s="101">
        <f>นครพนม!AN19</f>
        <v>194493.25</v>
      </c>
      <c r="L908" s="102">
        <f>นครพนม!AO19</f>
        <v>3024916.3200000003</v>
      </c>
      <c r="M908" s="102">
        <f>นครพนม!AP19</f>
        <v>3155883.84</v>
      </c>
      <c r="N908" s="98"/>
      <c r="O908" s="98"/>
      <c r="P908" s="98"/>
      <c r="Q908" s="90">
        <f t="shared" si="34"/>
        <v>-130967.51999999955</v>
      </c>
      <c r="R908" s="91">
        <f t="shared" si="35"/>
        <v>791.44854003139721</v>
      </c>
    </row>
    <row r="909" spans="1:18">
      <c r="A909" s="97">
        <v>18</v>
      </c>
      <c r="B909" s="98" t="s">
        <v>52</v>
      </c>
      <c r="C909" s="98" t="s">
        <v>532</v>
      </c>
      <c r="D909" s="98" t="s">
        <v>533</v>
      </c>
      <c r="E909" s="98" t="s">
        <v>534</v>
      </c>
      <c r="F909" s="98" t="s">
        <v>174</v>
      </c>
      <c r="G909" s="98" t="s">
        <v>1274</v>
      </c>
      <c r="H909" s="99">
        <v>2841</v>
      </c>
      <c r="I909" s="97">
        <v>2</v>
      </c>
      <c r="J909" s="100">
        <f>นครพนม!F20</f>
        <v>304664.28999999998</v>
      </c>
      <c r="K909" s="101">
        <f>นครพนม!AN20</f>
        <v>419471.49</v>
      </c>
      <c r="L909" s="102">
        <f>นครพนม!AO20</f>
        <v>2787288.5999999996</v>
      </c>
      <c r="M909" s="102">
        <f>นครพนม!AP20</f>
        <v>3144702.85</v>
      </c>
      <c r="N909" s="98"/>
      <c r="O909" s="98"/>
      <c r="P909" s="98"/>
      <c r="Q909" s="90">
        <f t="shared" si="34"/>
        <v>-357414.25000000047</v>
      </c>
      <c r="R909" s="91">
        <f t="shared" si="35"/>
        <v>981.09419218584992</v>
      </c>
    </row>
    <row r="910" spans="1:18">
      <c r="A910" s="97">
        <v>19</v>
      </c>
      <c r="B910" s="98" t="s">
        <v>52</v>
      </c>
      <c r="C910" s="98" t="s">
        <v>532</v>
      </c>
      <c r="D910" s="98" t="s">
        <v>533</v>
      </c>
      <c r="E910" s="98" t="s">
        <v>534</v>
      </c>
      <c r="F910" s="98" t="s">
        <v>174</v>
      </c>
      <c r="G910" s="98" t="s">
        <v>1275</v>
      </c>
      <c r="H910" s="99">
        <v>4029</v>
      </c>
      <c r="I910" s="97">
        <v>3</v>
      </c>
      <c r="J910" s="100">
        <f>นครพนม!F21</f>
        <v>316687.06</v>
      </c>
      <c r="K910" s="101">
        <f>นครพนม!AN21</f>
        <v>401947.13</v>
      </c>
      <c r="L910" s="102">
        <f>นครพนม!AO21</f>
        <v>4126695.54</v>
      </c>
      <c r="M910" s="102">
        <f>นครพนม!AP21</f>
        <v>4620881.1900000004</v>
      </c>
      <c r="N910" s="98"/>
      <c r="O910" s="98"/>
      <c r="P910" s="98"/>
      <c r="Q910" s="90">
        <f t="shared" si="34"/>
        <v>-494185.65000000037</v>
      </c>
      <c r="R910" s="91">
        <f t="shared" si="35"/>
        <v>1024.2480863737901</v>
      </c>
    </row>
    <row r="911" spans="1:18">
      <c r="A911" s="97">
        <v>20</v>
      </c>
      <c r="B911" s="98" t="s">
        <v>52</v>
      </c>
      <c r="C911" s="98" t="s">
        <v>532</v>
      </c>
      <c r="D911" s="98" t="s">
        <v>533</v>
      </c>
      <c r="E911" s="98" t="s">
        <v>534</v>
      </c>
      <c r="F911" s="98" t="s">
        <v>174</v>
      </c>
      <c r="G911" s="98" t="s">
        <v>1276</v>
      </c>
      <c r="H911" s="99">
        <v>3626</v>
      </c>
      <c r="I911" s="97">
        <v>3</v>
      </c>
      <c r="J911" s="100">
        <f>นครพนม!F22</f>
        <v>929263.49</v>
      </c>
      <c r="K911" s="101">
        <f>นครพนม!AN22</f>
        <v>1094594.3900000001</v>
      </c>
      <c r="L911" s="102">
        <f>นครพนม!AO22</f>
        <v>1818658.67</v>
      </c>
      <c r="M911" s="102">
        <f>นครพนม!AP22</f>
        <v>1741456.38</v>
      </c>
      <c r="N911" s="98"/>
      <c r="O911" s="98"/>
      <c r="P911" s="98"/>
      <c r="Q911" s="90">
        <f t="shared" si="34"/>
        <v>77202.290000000037</v>
      </c>
      <c r="R911" s="91">
        <f t="shared" si="35"/>
        <v>501.56058190843902</v>
      </c>
    </row>
    <row r="912" spans="1:18">
      <c r="A912" s="97">
        <v>21</v>
      </c>
      <c r="B912" s="98" t="s">
        <v>52</v>
      </c>
      <c r="C912" s="98" t="s">
        <v>532</v>
      </c>
      <c r="D912" s="98" t="s">
        <v>533</v>
      </c>
      <c r="E912" s="98" t="s">
        <v>534</v>
      </c>
      <c r="F912" s="98" t="s">
        <v>174</v>
      </c>
      <c r="G912" s="98" t="s">
        <v>1277</v>
      </c>
      <c r="H912" s="99">
        <v>2137</v>
      </c>
      <c r="I912" s="97">
        <v>2</v>
      </c>
      <c r="J912" s="100">
        <f>นครพนม!F23</f>
        <v>385214.89</v>
      </c>
      <c r="K912" s="101">
        <f>นครพนม!AN23</f>
        <v>488937.72000000003</v>
      </c>
      <c r="L912" s="102">
        <f>นครพนม!AO23</f>
        <v>2590798.35</v>
      </c>
      <c r="M912" s="102">
        <f>นครพนม!AP23</f>
        <v>2115661.15</v>
      </c>
      <c r="N912" s="98"/>
      <c r="O912" s="98"/>
      <c r="P912" s="98"/>
      <c r="Q912" s="90">
        <f t="shared" si="34"/>
        <v>475137.20000000019</v>
      </c>
      <c r="R912" s="91">
        <f t="shared" si="35"/>
        <v>1212.3529948525972</v>
      </c>
    </row>
    <row r="913" spans="1:18">
      <c r="A913" s="97">
        <v>22</v>
      </c>
      <c r="B913" s="98" t="s">
        <v>52</v>
      </c>
      <c r="C913" s="98" t="s">
        <v>532</v>
      </c>
      <c r="D913" s="98" t="s">
        <v>533</v>
      </c>
      <c r="E913" s="98" t="s">
        <v>534</v>
      </c>
      <c r="F913" s="98" t="s">
        <v>174</v>
      </c>
      <c r="G913" s="98" t="s">
        <v>1278</v>
      </c>
      <c r="H913" s="99">
        <v>2602</v>
      </c>
      <c r="I913" s="97">
        <v>2</v>
      </c>
      <c r="J913" s="100">
        <f>นครพนม!F24</f>
        <v>305156.75</v>
      </c>
      <c r="K913" s="101">
        <f>นครพนม!AN24</f>
        <v>405755.20999999996</v>
      </c>
      <c r="L913" s="102">
        <f>นครพนม!AO24</f>
        <v>1650186.93</v>
      </c>
      <c r="M913" s="102">
        <f>นครพนม!AP24</f>
        <v>1610798.1400000001</v>
      </c>
      <c r="N913" s="98"/>
      <c r="O913" s="98"/>
      <c r="P913" s="98"/>
      <c r="Q913" s="90">
        <f t="shared" si="34"/>
        <v>39388.789999999804</v>
      </c>
      <c r="R913" s="91">
        <f t="shared" si="35"/>
        <v>634.19943504996149</v>
      </c>
    </row>
    <row r="914" spans="1:18">
      <c r="A914" s="97">
        <v>23</v>
      </c>
      <c r="B914" s="98" t="s">
        <v>52</v>
      </c>
      <c r="C914" s="98" t="s">
        <v>532</v>
      </c>
      <c r="D914" s="98" t="s">
        <v>533</v>
      </c>
      <c r="E914" s="98" t="s">
        <v>534</v>
      </c>
      <c r="F914" s="98" t="s">
        <v>174</v>
      </c>
      <c r="G914" s="98" t="s">
        <v>1279</v>
      </c>
      <c r="H914" s="99">
        <v>6245</v>
      </c>
      <c r="I914" s="97">
        <v>5</v>
      </c>
      <c r="J914" s="100">
        <f>นครพนม!F25</f>
        <v>245179.34</v>
      </c>
      <c r="K914" s="101">
        <f>นครพนม!AN25</f>
        <v>371203.42000000004</v>
      </c>
      <c r="L914" s="102">
        <f>นครพนม!AO25</f>
        <v>2558757.3899999997</v>
      </c>
      <c r="M914" s="102">
        <f>นครพนม!AP25</f>
        <v>2800320.05</v>
      </c>
      <c r="N914" s="98"/>
      <c r="O914" s="98"/>
      <c r="P914" s="98"/>
      <c r="Q914" s="90">
        <f t="shared" si="34"/>
        <v>-241562.66000000015</v>
      </c>
      <c r="R914" s="91">
        <f t="shared" si="35"/>
        <v>409.72896557245792</v>
      </c>
    </row>
    <row r="915" spans="1:18">
      <c r="A915" s="97">
        <v>24</v>
      </c>
      <c r="B915" s="98" t="s">
        <v>52</v>
      </c>
      <c r="C915" s="98" t="s">
        <v>532</v>
      </c>
      <c r="D915" s="98" t="s">
        <v>533</v>
      </c>
      <c r="E915" s="98" t="s">
        <v>534</v>
      </c>
      <c r="F915" s="98" t="s">
        <v>174</v>
      </c>
      <c r="G915" s="98" t="s">
        <v>1280</v>
      </c>
      <c r="H915" s="99">
        <v>5141</v>
      </c>
      <c r="I915" s="97">
        <v>4</v>
      </c>
      <c r="J915" s="100">
        <f>นครพนม!F26</f>
        <v>74451.850000000006</v>
      </c>
      <c r="K915" s="101">
        <f>นครพนม!AN26</f>
        <v>119808.01</v>
      </c>
      <c r="L915" s="102">
        <f>นครพนม!AO26</f>
        <v>2291739.6799999997</v>
      </c>
      <c r="M915" s="102">
        <f>นครพนม!AP26</f>
        <v>2299057.5699999998</v>
      </c>
      <c r="N915" s="98"/>
      <c r="O915" s="98"/>
      <c r="P915" s="98"/>
      <c r="Q915" s="90">
        <f t="shared" si="34"/>
        <v>-7317.8900000001304</v>
      </c>
      <c r="R915" s="91">
        <f t="shared" si="35"/>
        <v>445.77702392530631</v>
      </c>
    </row>
    <row r="916" spans="1:18">
      <c r="A916" s="97">
        <v>25</v>
      </c>
      <c r="B916" s="98" t="s">
        <v>52</v>
      </c>
      <c r="C916" s="98" t="s">
        <v>532</v>
      </c>
      <c r="D916" s="98" t="s">
        <v>533</v>
      </c>
      <c r="E916" s="98" t="s">
        <v>534</v>
      </c>
      <c r="F916" s="98" t="s">
        <v>174</v>
      </c>
      <c r="G916" s="98" t="s">
        <v>1281</v>
      </c>
      <c r="H916" s="99">
        <v>2939</v>
      </c>
      <c r="I916" s="97">
        <v>2</v>
      </c>
      <c r="J916" s="100">
        <f>นครพนม!F27</f>
        <v>192914.4</v>
      </c>
      <c r="K916" s="101">
        <f>นครพนม!AN27</f>
        <v>28592.399999999994</v>
      </c>
      <c r="L916" s="102">
        <f>นครพนม!AO27</f>
        <v>1380502.52</v>
      </c>
      <c r="M916" s="102">
        <f>นครพนม!AP27</f>
        <v>1177269.3</v>
      </c>
      <c r="N916" s="98"/>
      <c r="O916" s="98"/>
      <c r="P916" s="98"/>
      <c r="Q916" s="90">
        <f t="shared" si="34"/>
        <v>203233.21999999997</v>
      </c>
      <c r="R916" s="91">
        <f t="shared" si="35"/>
        <v>469.71844845185439</v>
      </c>
    </row>
    <row r="917" spans="1:18">
      <c r="A917" s="97">
        <v>26</v>
      </c>
      <c r="B917" s="98" t="s">
        <v>52</v>
      </c>
      <c r="C917" s="98" t="s">
        <v>532</v>
      </c>
      <c r="D917" s="98" t="s">
        <v>533</v>
      </c>
      <c r="E917" s="98" t="s">
        <v>534</v>
      </c>
      <c r="F917" s="98" t="s">
        <v>174</v>
      </c>
      <c r="G917" s="98" t="s">
        <v>1282</v>
      </c>
      <c r="H917" s="99">
        <v>2933</v>
      </c>
      <c r="I917" s="97">
        <v>2</v>
      </c>
      <c r="J917" s="100">
        <f>นครพนม!F28</f>
        <v>306984.83</v>
      </c>
      <c r="K917" s="101">
        <f>นครพนม!AN28</f>
        <v>381829.59</v>
      </c>
      <c r="L917" s="102">
        <f>นครพนม!AO28</f>
        <v>1518840.85</v>
      </c>
      <c r="M917" s="102">
        <f>นครพนม!AP28</f>
        <v>1562958.55</v>
      </c>
      <c r="N917" s="98"/>
      <c r="O917" s="98"/>
      <c r="P917" s="98"/>
      <c r="Q917" s="90">
        <f t="shared" si="34"/>
        <v>-44117.699999999953</v>
      </c>
      <c r="R917" s="91">
        <f t="shared" si="35"/>
        <v>517.8454994885783</v>
      </c>
    </row>
    <row r="918" spans="1:18" s="109" customFormat="1">
      <c r="A918" s="103">
        <v>1</v>
      </c>
      <c r="B918" s="104" t="s">
        <v>52</v>
      </c>
      <c r="C918" s="104"/>
      <c r="D918" s="104"/>
      <c r="E918" s="104" t="s">
        <v>71</v>
      </c>
      <c r="F918" s="104"/>
      <c r="G918" s="104" t="s">
        <v>536</v>
      </c>
      <c r="H918" s="110">
        <f>SUM(H892:H917)</f>
        <v>84937</v>
      </c>
      <c r="I918" s="103"/>
      <c r="J918" s="106">
        <f>SUM(J892:J917)</f>
        <v>9648597.959999999</v>
      </c>
      <c r="K918" s="141">
        <f>SUM(K892:K917)</f>
        <v>10914036.549999999</v>
      </c>
      <c r="L918" s="106">
        <f>SUM(L893:L917)</f>
        <v>59338176.20000001</v>
      </c>
      <c r="M918" s="106">
        <f>SUM(M893:M917)</f>
        <v>58612017.849999994</v>
      </c>
      <c r="N918" s="104">
        <v>25</v>
      </c>
      <c r="O918" s="104">
        <v>25</v>
      </c>
      <c r="P918" s="104">
        <f>N918-O918</f>
        <v>0</v>
      </c>
      <c r="Q918" s="107">
        <f t="shared" si="34"/>
        <v>726158.35000001639</v>
      </c>
      <c r="R918" s="108">
        <f>L918/H918</f>
        <v>698.61398683730306</v>
      </c>
    </row>
    <row r="919" spans="1:18">
      <c r="A919" s="97">
        <v>1</v>
      </c>
      <c r="B919" s="98" t="s">
        <v>52</v>
      </c>
      <c r="C919" s="98" t="s">
        <v>537</v>
      </c>
      <c r="D919" s="98" t="s">
        <v>73</v>
      </c>
      <c r="E919" s="98" t="s">
        <v>538</v>
      </c>
      <c r="F919" s="98" t="s">
        <v>204</v>
      </c>
      <c r="G919" s="98" t="s">
        <v>539</v>
      </c>
      <c r="H919" s="99"/>
      <c r="I919" s="97"/>
      <c r="J919" s="100"/>
      <c r="K919" s="101"/>
      <c r="L919" s="102"/>
      <c r="M919" s="102"/>
      <c r="N919" s="98"/>
      <c r="O919" s="98"/>
      <c r="P919" s="98"/>
    </row>
    <row r="920" spans="1:18">
      <c r="A920" s="97">
        <v>2</v>
      </c>
      <c r="B920" s="98" t="s">
        <v>52</v>
      </c>
      <c r="C920" s="98" t="s">
        <v>537</v>
      </c>
      <c r="D920" s="98" t="s">
        <v>73</v>
      </c>
      <c r="E920" s="98" t="s">
        <v>538</v>
      </c>
      <c r="F920" s="98" t="s">
        <v>174</v>
      </c>
      <c r="G920" s="98" t="s">
        <v>1283</v>
      </c>
      <c r="H920" s="99">
        <v>4015</v>
      </c>
      <c r="I920" s="97">
        <v>3</v>
      </c>
      <c r="J920" s="100">
        <f>นครพนม!F29</f>
        <v>246534.91</v>
      </c>
      <c r="K920" s="101">
        <f>นครพนม!AN29</f>
        <v>260889.37</v>
      </c>
      <c r="L920" s="102">
        <f>นครพนม!AO29</f>
        <v>3796880.6100000003</v>
      </c>
      <c r="M920" s="102">
        <f>นครพนม!AP29</f>
        <v>3936613.55</v>
      </c>
      <c r="N920" s="98"/>
      <c r="O920" s="98"/>
      <c r="P920" s="98"/>
      <c r="Q920" s="90">
        <f t="shared" si="34"/>
        <v>-139732.93999999948</v>
      </c>
      <c r="R920" s="91">
        <f t="shared" si="35"/>
        <v>945.67387546699888</v>
      </c>
    </row>
    <row r="921" spans="1:18">
      <c r="A921" s="97">
        <v>3</v>
      </c>
      <c r="B921" s="98" t="s">
        <v>52</v>
      </c>
      <c r="C921" s="98" t="s">
        <v>537</v>
      </c>
      <c r="D921" s="98" t="s">
        <v>73</v>
      </c>
      <c r="E921" s="98" t="s">
        <v>538</v>
      </c>
      <c r="F921" s="98" t="s">
        <v>174</v>
      </c>
      <c r="G921" s="98" t="s">
        <v>1284</v>
      </c>
      <c r="H921" s="99">
        <v>5032</v>
      </c>
      <c r="I921" s="97">
        <v>4</v>
      </c>
      <c r="J921" s="100">
        <f>นครพนม!F30</f>
        <v>809754</v>
      </c>
      <c r="K921" s="101">
        <f>นครพนม!AN30</f>
        <v>1087422.7999999998</v>
      </c>
      <c r="L921" s="102">
        <f>นครพนม!AO30</f>
        <v>3610347.8200000003</v>
      </c>
      <c r="M921" s="102">
        <f>นครพนม!AP30</f>
        <v>3239884.46</v>
      </c>
      <c r="N921" s="98"/>
      <c r="O921" s="98"/>
      <c r="P921" s="98"/>
      <c r="Q921" s="90">
        <f t="shared" si="34"/>
        <v>370463.36000000034</v>
      </c>
      <c r="R921" s="91">
        <f t="shared" si="35"/>
        <v>717.47770667726559</v>
      </c>
    </row>
    <row r="922" spans="1:18">
      <c r="A922" s="97">
        <v>4</v>
      </c>
      <c r="B922" s="98" t="s">
        <v>52</v>
      </c>
      <c r="C922" s="98" t="s">
        <v>537</v>
      </c>
      <c r="D922" s="98" t="s">
        <v>73</v>
      </c>
      <c r="E922" s="98" t="s">
        <v>538</v>
      </c>
      <c r="F922" s="98" t="s">
        <v>174</v>
      </c>
      <c r="G922" s="98" t="s">
        <v>1285</v>
      </c>
      <c r="H922" s="99">
        <v>2960</v>
      </c>
      <c r="I922" s="97">
        <v>2</v>
      </c>
      <c r="J922" s="100">
        <f>นครพนม!F31</f>
        <v>214760.33</v>
      </c>
      <c r="K922" s="101">
        <f>นครพนม!AN31</f>
        <v>266169.36</v>
      </c>
      <c r="L922" s="102">
        <f>นครพนม!AO31</f>
        <v>2442352.1</v>
      </c>
      <c r="M922" s="102">
        <f>นครพนม!AP31</f>
        <v>2608625.56</v>
      </c>
      <c r="N922" s="98"/>
      <c r="O922" s="98"/>
      <c r="P922" s="98"/>
      <c r="Q922" s="90">
        <f t="shared" si="34"/>
        <v>-166273.45999999996</v>
      </c>
      <c r="R922" s="91">
        <f t="shared" si="35"/>
        <v>825.1189527027027</v>
      </c>
    </row>
    <row r="923" spans="1:18">
      <c r="A923" s="97">
        <v>5</v>
      </c>
      <c r="B923" s="98" t="s">
        <v>52</v>
      </c>
      <c r="C923" s="98" t="s">
        <v>537</v>
      </c>
      <c r="D923" s="98" t="s">
        <v>73</v>
      </c>
      <c r="E923" s="98" t="s">
        <v>538</v>
      </c>
      <c r="F923" s="98" t="s">
        <v>174</v>
      </c>
      <c r="G923" s="98" t="s">
        <v>1286</v>
      </c>
      <c r="H923" s="99">
        <v>3363</v>
      </c>
      <c r="I923" s="97">
        <v>3</v>
      </c>
      <c r="J923" s="100">
        <f>นครพนม!F32</f>
        <v>205026.16</v>
      </c>
      <c r="K923" s="100">
        <f>นครพนม!AN32</f>
        <v>-11156.419999999984</v>
      </c>
      <c r="L923" s="102">
        <f>นครพนม!AO32</f>
        <v>1172789.8400000001</v>
      </c>
      <c r="M923" s="102">
        <f>นครพนม!AP32</f>
        <v>1400181.5</v>
      </c>
      <c r="N923" s="98"/>
      <c r="O923" s="98"/>
      <c r="P923" s="98"/>
      <c r="Q923" s="90">
        <f t="shared" si="34"/>
        <v>-227391.65999999992</v>
      </c>
      <c r="R923" s="91">
        <f t="shared" si="35"/>
        <v>348.73322628605416</v>
      </c>
    </row>
    <row r="924" spans="1:18">
      <c r="A924" s="97">
        <v>6</v>
      </c>
      <c r="B924" s="98" t="s">
        <v>52</v>
      </c>
      <c r="C924" s="98" t="s">
        <v>537</v>
      </c>
      <c r="D924" s="98" t="s">
        <v>73</v>
      </c>
      <c r="E924" s="98" t="s">
        <v>538</v>
      </c>
      <c r="F924" s="98" t="s">
        <v>174</v>
      </c>
      <c r="G924" s="98" t="s">
        <v>1287</v>
      </c>
      <c r="H924" s="99">
        <v>3862</v>
      </c>
      <c r="I924" s="97">
        <v>3</v>
      </c>
      <c r="J924" s="100">
        <f>นครพนม!F33</f>
        <v>572849.43000000005</v>
      </c>
      <c r="K924" s="101">
        <f>นครพนม!AN33</f>
        <v>616616.76</v>
      </c>
      <c r="L924" s="102">
        <f>นครพนม!AO33</f>
        <v>3127658.74</v>
      </c>
      <c r="M924" s="102">
        <f>นครพนม!AP33</f>
        <v>3153369.47</v>
      </c>
      <c r="N924" s="98"/>
      <c r="O924" s="98"/>
      <c r="P924" s="98"/>
      <c r="Q924" s="90">
        <f t="shared" si="34"/>
        <v>-25710.729999999981</v>
      </c>
      <c r="R924" s="91">
        <f t="shared" si="35"/>
        <v>809.85467115484209</v>
      </c>
    </row>
    <row r="925" spans="1:18">
      <c r="A925" s="97">
        <v>7</v>
      </c>
      <c r="B925" s="98" t="s">
        <v>52</v>
      </c>
      <c r="C925" s="98" t="s">
        <v>537</v>
      </c>
      <c r="D925" s="98" t="s">
        <v>73</v>
      </c>
      <c r="E925" s="98" t="s">
        <v>538</v>
      </c>
      <c r="F925" s="98" t="s">
        <v>174</v>
      </c>
      <c r="G925" s="98" t="s">
        <v>1288</v>
      </c>
      <c r="H925" s="99">
        <v>4449</v>
      </c>
      <c r="I925" s="97">
        <v>3</v>
      </c>
      <c r="J925" s="100">
        <f>นครพนม!F34</f>
        <v>398044.73</v>
      </c>
      <c r="K925" s="101">
        <f>นครพนม!AN34</f>
        <v>367721.23</v>
      </c>
      <c r="L925" s="102">
        <f>นครพนม!AO34</f>
        <v>939579.66</v>
      </c>
      <c r="M925" s="102">
        <f>นครพนม!AP34</f>
        <v>1047216.2</v>
      </c>
      <c r="N925" s="98"/>
      <c r="O925" s="98"/>
      <c r="P925" s="98"/>
      <c r="Q925" s="90">
        <f t="shared" si="34"/>
        <v>-107636.53999999992</v>
      </c>
      <c r="R925" s="91">
        <f t="shared" si="35"/>
        <v>211.18895482130816</v>
      </c>
    </row>
    <row r="926" spans="1:18" s="154" customFormat="1">
      <c r="A926" s="148">
        <v>8</v>
      </c>
      <c r="B926" s="149" t="s">
        <v>52</v>
      </c>
      <c r="C926" s="149" t="s">
        <v>537</v>
      </c>
      <c r="D926" s="149" t="s">
        <v>73</v>
      </c>
      <c r="E926" s="149" t="s">
        <v>538</v>
      </c>
      <c r="F926" s="149" t="s">
        <v>174</v>
      </c>
      <c r="G926" s="149" t="s">
        <v>1289</v>
      </c>
      <c r="H926" s="144">
        <v>2114</v>
      </c>
      <c r="I926" s="148">
        <v>2</v>
      </c>
      <c r="J926" s="150">
        <f>นครพนม!F35</f>
        <v>147011.43</v>
      </c>
      <c r="K926" s="151">
        <f>นครพนม!AN35</f>
        <v>211913.88</v>
      </c>
      <c r="L926" s="150">
        <f>นครพนม!AO35</f>
        <v>1007624.22</v>
      </c>
      <c r="M926" s="150">
        <f>นครพนม!AP35</f>
        <v>1330179.67</v>
      </c>
      <c r="N926" s="149"/>
      <c r="O926" s="149"/>
      <c r="P926" s="149"/>
      <c r="Q926" s="152">
        <f t="shared" si="34"/>
        <v>-322555.44999999995</v>
      </c>
      <c r="R926" s="153">
        <f t="shared" si="35"/>
        <v>476.64343424787131</v>
      </c>
    </row>
    <row r="927" spans="1:18">
      <c r="A927" s="97">
        <v>9</v>
      </c>
      <c r="B927" s="98" t="s">
        <v>52</v>
      </c>
      <c r="C927" s="98" t="s">
        <v>537</v>
      </c>
      <c r="D927" s="98" t="s">
        <v>73</v>
      </c>
      <c r="E927" s="98" t="s">
        <v>538</v>
      </c>
      <c r="F927" s="98" t="s">
        <v>174</v>
      </c>
      <c r="G927" s="98" t="s">
        <v>1290</v>
      </c>
      <c r="H927" s="99">
        <v>2727</v>
      </c>
      <c r="I927" s="97">
        <v>2</v>
      </c>
      <c r="J927" s="100">
        <f>นครพนม!F36</f>
        <v>777048.17</v>
      </c>
      <c r="K927" s="101">
        <f>นครพนม!AN36</f>
        <v>218252.59000000008</v>
      </c>
      <c r="L927" s="102">
        <f>นครพนม!AO36</f>
        <v>906295.47</v>
      </c>
      <c r="M927" s="102">
        <f>นครพนม!AP36</f>
        <v>1127908.51</v>
      </c>
      <c r="N927" s="98"/>
      <c r="O927" s="98"/>
      <c r="P927" s="98"/>
      <c r="Q927" s="90">
        <f t="shared" si="34"/>
        <v>-221613.04000000004</v>
      </c>
      <c r="R927" s="91">
        <f t="shared" si="35"/>
        <v>332.34157315731574</v>
      </c>
    </row>
    <row r="928" spans="1:18">
      <c r="A928" s="97">
        <v>10</v>
      </c>
      <c r="B928" s="98" t="s">
        <v>52</v>
      </c>
      <c r="C928" s="98" t="s">
        <v>537</v>
      </c>
      <c r="D928" s="98" t="s">
        <v>73</v>
      </c>
      <c r="E928" s="98" t="s">
        <v>538</v>
      </c>
      <c r="F928" s="98" t="s">
        <v>174</v>
      </c>
      <c r="G928" s="98" t="s">
        <v>1291</v>
      </c>
      <c r="H928" s="99">
        <v>2481</v>
      </c>
      <c r="I928" s="97">
        <v>2</v>
      </c>
      <c r="J928" s="100">
        <f>นครพนม!F37</f>
        <v>53691.59</v>
      </c>
      <c r="K928" s="101">
        <f>นครพนม!AN37</f>
        <v>229179.13</v>
      </c>
      <c r="L928" s="102">
        <f>นครพนม!AO37</f>
        <v>2216449.34</v>
      </c>
      <c r="M928" s="102">
        <f>นครพนม!AP37</f>
        <v>2609656.77</v>
      </c>
      <c r="N928" s="98"/>
      <c r="O928" s="98"/>
      <c r="P928" s="98"/>
      <c r="Q928" s="90">
        <f t="shared" si="34"/>
        <v>-393207.43000000017</v>
      </c>
      <c r="R928" s="91">
        <f t="shared" si="35"/>
        <v>893.36934300685198</v>
      </c>
    </row>
    <row r="929" spans="1:18" s="109" customFormat="1">
      <c r="A929" s="103">
        <v>2</v>
      </c>
      <c r="B929" s="104" t="s">
        <v>52</v>
      </c>
      <c r="C929" s="104"/>
      <c r="D929" s="104"/>
      <c r="E929" s="104" t="s">
        <v>71</v>
      </c>
      <c r="F929" s="104"/>
      <c r="G929" s="104" t="s">
        <v>540</v>
      </c>
      <c r="H929" s="110">
        <f>SUM(H919:H928)</f>
        <v>31003</v>
      </c>
      <c r="I929" s="103"/>
      <c r="J929" s="106">
        <f>SUM(J919:J928)</f>
        <v>3424720.75</v>
      </c>
      <c r="K929" s="141">
        <f>SUM(K919:K928)</f>
        <v>3247008.7</v>
      </c>
      <c r="L929" s="106">
        <f>SUM(L919:L928)</f>
        <v>19219977.800000001</v>
      </c>
      <c r="M929" s="106">
        <f>SUM(M919:M928)</f>
        <v>20453635.690000001</v>
      </c>
      <c r="N929" s="104">
        <v>9</v>
      </c>
      <c r="O929" s="104">
        <v>9</v>
      </c>
      <c r="P929" s="104">
        <f>N929-O929</f>
        <v>0</v>
      </c>
      <c r="Q929" s="107">
        <f t="shared" si="34"/>
        <v>-1233657.8900000006</v>
      </c>
      <c r="R929" s="108">
        <f>L929/H929</f>
        <v>619.93928974615358</v>
      </c>
    </row>
    <row r="930" spans="1:18">
      <c r="A930" s="97">
        <v>1</v>
      </c>
      <c r="B930" s="98" t="s">
        <v>52</v>
      </c>
      <c r="C930" s="98" t="s">
        <v>541</v>
      </c>
      <c r="D930" s="98" t="s">
        <v>80</v>
      </c>
      <c r="E930" s="98" t="s">
        <v>542</v>
      </c>
      <c r="F930" s="98" t="s">
        <v>204</v>
      </c>
      <c r="G930" s="98" t="s">
        <v>543</v>
      </c>
      <c r="H930" s="99"/>
      <c r="I930" s="97"/>
      <c r="J930" s="100"/>
      <c r="K930" s="101"/>
      <c r="L930" s="102"/>
      <c r="M930" s="102"/>
      <c r="N930" s="98"/>
      <c r="O930" s="98"/>
      <c r="P930" s="98"/>
    </row>
    <row r="931" spans="1:18">
      <c r="A931" s="97">
        <v>2</v>
      </c>
      <c r="B931" s="98" t="s">
        <v>52</v>
      </c>
      <c r="C931" s="98" t="s">
        <v>541</v>
      </c>
      <c r="D931" s="98" t="s">
        <v>80</v>
      </c>
      <c r="E931" s="98" t="s">
        <v>542</v>
      </c>
      <c r="F931" s="98" t="s">
        <v>174</v>
      </c>
      <c r="G931" s="98" t="s">
        <v>1292</v>
      </c>
      <c r="H931" s="99">
        <v>3561</v>
      </c>
      <c r="I931" s="97">
        <v>3</v>
      </c>
      <c r="J931" s="100">
        <f>นครพนม!F38</f>
        <v>451088.91</v>
      </c>
      <c r="K931" s="101">
        <f>นครพนม!AN38</f>
        <v>562424.15999999992</v>
      </c>
      <c r="L931" s="102">
        <f>นครพนม!AO38</f>
        <v>2113405.54</v>
      </c>
      <c r="M931" s="102">
        <f>นครพนม!AP38</f>
        <v>2124440.0700000003</v>
      </c>
      <c r="N931" s="98"/>
      <c r="O931" s="98"/>
      <c r="P931" s="98"/>
      <c r="Q931" s="90">
        <f t="shared" si="34"/>
        <v>-11034.530000000261</v>
      </c>
      <c r="R931" s="91">
        <f t="shared" si="35"/>
        <v>593.48653187306934</v>
      </c>
    </row>
    <row r="932" spans="1:18">
      <c r="A932" s="97">
        <v>3</v>
      </c>
      <c r="B932" s="98" t="s">
        <v>52</v>
      </c>
      <c r="C932" s="98" t="s">
        <v>541</v>
      </c>
      <c r="D932" s="98" t="s">
        <v>80</v>
      </c>
      <c r="E932" s="98" t="s">
        <v>542</v>
      </c>
      <c r="F932" s="98" t="s">
        <v>174</v>
      </c>
      <c r="G932" s="98" t="s">
        <v>1293</v>
      </c>
      <c r="H932" s="99">
        <v>4235</v>
      </c>
      <c r="I932" s="97">
        <v>3</v>
      </c>
      <c r="J932" s="100">
        <f>นครพนม!F39</f>
        <v>673144.06</v>
      </c>
      <c r="K932" s="101">
        <f>นครพนม!AN39</f>
        <v>1012769.99</v>
      </c>
      <c r="L932" s="102">
        <f>นครพนม!AO39</f>
        <v>2383007.16</v>
      </c>
      <c r="M932" s="102">
        <f>นครพนม!AP39</f>
        <v>2187237.71</v>
      </c>
      <c r="N932" s="98"/>
      <c r="O932" s="98"/>
      <c r="P932" s="98"/>
      <c r="Q932" s="90">
        <f t="shared" si="34"/>
        <v>195769.45000000019</v>
      </c>
      <c r="R932" s="91">
        <f t="shared" si="35"/>
        <v>562.69354427390795</v>
      </c>
    </row>
    <row r="933" spans="1:18">
      <c r="A933" s="97">
        <v>4</v>
      </c>
      <c r="B933" s="98" t="s">
        <v>52</v>
      </c>
      <c r="C933" s="98" t="s">
        <v>541</v>
      </c>
      <c r="D933" s="98" t="s">
        <v>80</v>
      </c>
      <c r="E933" s="98" t="s">
        <v>542</v>
      </c>
      <c r="F933" s="98" t="s">
        <v>174</v>
      </c>
      <c r="G933" s="98" t="s">
        <v>1294</v>
      </c>
      <c r="H933" s="99">
        <v>1123</v>
      </c>
      <c r="I933" s="97">
        <v>1</v>
      </c>
      <c r="J933" s="100">
        <f>นครพนม!F40</f>
        <v>603130.37</v>
      </c>
      <c r="K933" s="101">
        <f>นครพนม!AN40</f>
        <v>730413.66999999993</v>
      </c>
      <c r="L933" s="102">
        <f>นครพนม!AO40</f>
        <v>2000999.51</v>
      </c>
      <c r="M933" s="102">
        <f>นครพนม!AP40</f>
        <v>2022665.12</v>
      </c>
      <c r="N933" s="98"/>
      <c r="O933" s="98"/>
      <c r="P933" s="98"/>
      <c r="Q933" s="90">
        <f t="shared" si="34"/>
        <v>-21665.610000000102</v>
      </c>
      <c r="R933" s="91">
        <f t="shared" si="35"/>
        <v>1781.8339358860196</v>
      </c>
    </row>
    <row r="934" spans="1:18">
      <c r="A934" s="97">
        <v>5</v>
      </c>
      <c r="B934" s="98" t="s">
        <v>52</v>
      </c>
      <c r="C934" s="98" t="s">
        <v>541</v>
      </c>
      <c r="D934" s="98" t="s">
        <v>80</v>
      </c>
      <c r="E934" s="98" t="s">
        <v>542</v>
      </c>
      <c r="F934" s="98" t="s">
        <v>174</v>
      </c>
      <c r="G934" s="98" t="s">
        <v>1295</v>
      </c>
      <c r="H934" s="99">
        <v>1984</v>
      </c>
      <c r="I934" s="97">
        <v>2</v>
      </c>
      <c r="J934" s="100">
        <f>นครพนม!F41</f>
        <v>517800.69</v>
      </c>
      <c r="K934" s="101">
        <f>นครพนม!AN41</f>
        <v>494992.55000000005</v>
      </c>
      <c r="L934" s="102">
        <f>นครพนม!AO41</f>
        <v>2144299.88</v>
      </c>
      <c r="M934" s="102">
        <f>นครพนม!AP41</f>
        <v>1914874.84</v>
      </c>
      <c r="N934" s="98"/>
      <c r="O934" s="98"/>
      <c r="P934" s="98"/>
      <c r="Q934" s="90">
        <f t="shared" si="34"/>
        <v>229425.0399999998</v>
      </c>
      <c r="R934" s="91">
        <f t="shared" si="35"/>
        <v>1080.7963104838709</v>
      </c>
    </row>
    <row r="935" spans="1:18">
      <c r="A935" s="97">
        <v>6</v>
      </c>
      <c r="B935" s="98" t="s">
        <v>52</v>
      </c>
      <c r="C935" s="98" t="s">
        <v>541</v>
      </c>
      <c r="D935" s="98" t="s">
        <v>80</v>
      </c>
      <c r="E935" s="98" t="s">
        <v>542</v>
      </c>
      <c r="F935" s="98" t="s">
        <v>174</v>
      </c>
      <c r="G935" s="98" t="s">
        <v>1296</v>
      </c>
      <c r="H935" s="99">
        <v>2515</v>
      </c>
      <c r="I935" s="97">
        <v>2</v>
      </c>
      <c r="J935" s="100">
        <f>นครพนม!F42</f>
        <v>261222.67</v>
      </c>
      <c r="K935" s="101">
        <f>นครพนม!AN42</f>
        <v>417318</v>
      </c>
      <c r="L935" s="102">
        <f>นครพนม!AO42</f>
        <v>2082625.23</v>
      </c>
      <c r="M935" s="102">
        <f>นครพนม!AP42</f>
        <v>2090349.27</v>
      </c>
      <c r="N935" s="98"/>
      <c r="O935" s="98"/>
      <c r="P935" s="98"/>
      <c r="Q935" s="90">
        <f t="shared" si="34"/>
        <v>-7724.0400000000373</v>
      </c>
      <c r="R935" s="91">
        <f t="shared" si="35"/>
        <v>828.08160238568587</v>
      </c>
    </row>
    <row r="936" spans="1:18">
      <c r="A936" s="97">
        <v>7</v>
      </c>
      <c r="B936" s="98" t="s">
        <v>52</v>
      </c>
      <c r="C936" s="98" t="s">
        <v>541</v>
      </c>
      <c r="D936" s="98" t="s">
        <v>80</v>
      </c>
      <c r="E936" s="98" t="s">
        <v>542</v>
      </c>
      <c r="F936" s="98" t="s">
        <v>174</v>
      </c>
      <c r="G936" s="98" t="s">
        <v>1297</v>
      </c>
      <c r="H936" s="99">
        <v>2195</v>
      </c>
      <c r="I936" s="97">
        <v>2</v>
      </c>
      <c r="J936" s="100">
        <f>นครพนม!F43</f>
        <v>349017.99</v>
      </c>
      <c r="K936" s="101">
        <f>นครพนม!AN43</f>
        <v>466788.46000000008</v>
      </c>
      <c r="L936" s="102">
        <f>นครพนม!AO43</f>
        <v>2564699.87</v>
      </c>
      <c r="M936" s="102">
        <f>นครพนม!AP43</f>
        <v>2568771</v>
      </c>
      <c r="N936" s="98"/>
      <c r="O936" s="98"/>
      <c r="P936" s="98"/>
      <c r="Q936" s="90">
        <f t="shared" si="34"/>
        <v>-4071.1299999998882</v>
      </c>
      <c r="R936" s="91">
        <f t="shared" si="35"/>
        <v>1168.428186788155</v>
      </c>
    </row>
    <row r="937" spans="1:18">
      <c r="A937" s="97">
        <v>8</v>
      </c>
      <c r="B937" s="98" t="s">
        <v>52</v>
      </c>
      <c r="C937" s="98" t="s">
        <v>541</v>
      </c>
      <c r="D937" s="98" t="s">
        <v>80</v>
      </c>
      <c r="E937" s="98" t="s">
        <v>542</v>
      </c>
      <c r="F937" s="98" t="s">
        <v>174</v>
      </c>
      <c r="G937" s="98" t="s">
        <v>1298</v>
      </c>
      <c r="H937" s="99">
        <v>2113</v>
      </c>
      <c r="I937" s="97">
        <v>2</v>
      </c>
      <c r="J937" s="100">
        <f>นครพนม!F44</f>
        <v>644818.52</v>
      </c>
      <c r="K937" s="101">
        <f>นครพนม!AN44</f>
        <v>818243.91999999993</v>
      </c>
      <c r="L937" s="102">
        <f>นครพนม!AO44</f>
        <v>1029974.7999999999</v>
      </c>
      <c r="M937" s="102">
        <f>นครพนม!AP44</f>
        <v>651959.82000000007</v>
      </c>
      <c r="N937" s="98"/>
      <c r="O937" s="98"/>
      <c r="P937" s="98"/>
      <c r="Q937" s="90">
        <f t="shared" si="34"/>
        <v>378014.97999999986</v>
      </c>
      <c r="R937" s="91">
        <f t="shared" si="35"/>
        <v>487.44666351159486</v>
      </c>
    </row>
    <row r="938" spans="1:18">
      <c r="A938" s="97">
        <v>9</v>
      </c>
      <c r="B938" s="98" t="s">
        <v>52</v>
      </c>
      <c r="C938" s="98" t="s">
        <v>541</v>
      </c>
      <c r="D938" s="98" t="s">
        <v>80</v>
      </c>
      <c r="E938" s="98" t="s">
        <v>542</v>
      </c>
      <c r="F938" s="98" t="s">
        <v>174</v>
      </c>
      <c r="G938" s="98" t="s">
        <v>1299</v>
      </c>
      <c r="H938" s="99">
        <v>2880</v>
      </c>
      <c r="I938" s="97">
        <v>2</v>
      </c>
      <c r="J938" s="100">
        <f>นครพนม!F45</f>
        <v>919634.96</v>
      </c>
      <c r="K938" s="101">
        <f>นครพนม!AN45</f>
        <v>983277.59</v>
      </c>
      <c r="L938" s="102">
        <f>นครพนม!AO45</f>
        <v>2375304.4900000002</v>
      </c>
      <c r="M938" s="102">
        <f>นครพนม!AP45</f>
        <v>2061819.4200000002</v>
      </c>
      <c r="N938" s="98"/>
      <c r="O938" s="98"/>
      <c r="P938" s="98"/>
      <c r="Q938" s="90">
        <f t="shared" si="34"/>
        <v>313485.07000000007</v>
      </c>
      <c r="R938" s="91">
        <f t="shared" si="35"/>
        <v>824.75850347222229</v>
      </c>
    </row>
    <row r="939" spans="1:18">
      <c r="A939" s="97">
        <v>10</v>
      </c>
      <c r="B939" s="98" t="s">
        <v>52</v>
      </c>
      <c r="C939" s="98" t="s">
        <v>541</v>
      </c>
      <c r="D939" s="98" t="s">
        <v>80</v>
      </c>
      <c r="E939" s="98" t="s">
        <v>542</v>
      </c>
      <c r="F939" s="98" t="s">
        <v>174</v>
      </c>
      <c r="G939" s="98" t="s">
        <v>1300</v>
      </c>
      <c r="H939" s="99">
        <v>2008</v>
      </c>
      <c r="I939" s="97">
        <v>2</v>
      </c>
      <c r="J939" s="100">
        <f>นครพนม!F46</f>
        <v>318432.83</v>
      </c>
      <c r="K939" s="101">
        <f>นครพนม!AN46</f>
        <v>285061.31</v>
      </c>
      <c r="L939" s="102">
        <f>นครพนม!AO46</f>
        <v>1413169.8</v>
      </c>
      <c r="M939" s="102">
        <f>นครพนม!AP46</f>
        <v>1485321.73</v>
      </c>
      <c r="N939" s="98"/>
      <c r="O939" s="98"/>
      <c r="P939" s="98"/>
      <c r="Q939" s="90">
        <f t="shared" si="34"/>
        <v>-72151.929999999935</v>
      </c>
      <c r="R939" s="91">
        <f t="shared" si="35"/>
        <v>703.76982071713155</v>
      </c>
    </row>
    <row r="940" spans="1:18">
      <c r="A940" s="97">
        <v>11</v>
      </c>
      <c r="B940" s="98" t="s">
        <v>52</v>
      </c>
      <c r="C940" s="98" t="s">
        <v>541</v>
      </c>
      <c r="D940" s="98" t="s">
        <v>80</v>
      </c>
      <c r="E940" s="98" t="s">
        <v>542</v>
      </c>
      <c r="F940" s="98" t="s">
        <v>174</v>
      </c>
      <c r="G940" s="98" t="s">
        <v>1301</v>
      </c>
      <c r="H940" s="99">
        <v>1706</v>
      </c>
      <c r="I940" s="97">
        <v>2</v>
      </c>
      <c r="J940" s="100">
        <f>นครพนม!F47</f>
        <v>465387.61</v>
      </c>
      <c r="K940" s="101">
        <f>นครพนม!AN47</f>
        <v>231252.23000000004</v>
      </c>
      <c r="L940" s="102">
        <f>นครพนม!AO47</f>
        <v>1484337.46</v>
      </c>
      <c r="M940" s="102">
        <f>นครพนม!AP47</f>
        <v>1462613.5100000002</v>
      </c>
      <c r="N940" s="98"/>
      <c r="O940" s="98"/>
      <c r="P940" s="98"/>
      <c r="Q940" s="90">
        <f t="shared" si="34"/>
        <v>21723.949999999721</v>
      </c>
      <c r="R940" s="91">
        <f t="shared" si="35"/>
        <v>870.06885111371628</v>
      </c>
    </row>
    <row r="941" spans="1:18">
      <c r="A941" s="97">
        <v>12</v>
      </c>
      <c r="B941" s="98" t="s">
        <v>52</v>
      </c>
      <c r="C941" s="98" t="s">
        <v>541</v>
      </c>
      <c r="D941" s="98" t="s">
        <v>80</v>
      </c>
      <c r="E941" s="98" t="s">
        <v>542</v>
      </c>
      <c r="F941" s="98" t="s">
        <v>174</v>
      </c>
      <c r="G941" s="98" t="s">
        <v>1302</v>
      </c>
      <c r="H941" s="99">
        <v>1846</v>
      </c>
      <c r="I941" s="97">
        <v>2</v>
      </c>
      <c r="J941" s="100">
        <f>นครพนม!F48</f>
        <v>128604.76</v>
      </c>
      <c r="K941" s="101">
        <f>นครพนม!AN48</f>
        <v>318274.31</v>
      </c>
      <c r="L941" s="102">
        <f>นครพนม!AO48</f>
        <v>1786734.12</v>
      </c>
      <c r="M941" s="102">
        <f>นครพนม!AP48</f>
        <v>2026712.3699999999</v>
      </c>
      <c r="N941" s="98"/>
      <c r="O941" s="98"/>
      <c r="P941" s="98"/>
      <c r="Q941" s="90">
        <f t="shared" si="34"/>
        <v>-239978.24999999977</v>
      </c>
      <c r="R941" s="91">
        <f t="shared" si="35"/>
        <v>967.89497291440955</v>
      </c>
    </row>
    <row r="942" spans="1:18">
      <c r="A942" s="97">
        <v>13</v>
      </c>
      <c r="B942" s="98" t="s">
        <v>52</v>
      </c>
      <c r="C942" s="98" t="s">
        <v>541</v>
      </c>
      <c r="D942" s="98" t="s">
        <v>80</v>
      </c>
      <c r="E942" s="98" t="s">
        <v>542</v>
      </c>
      <c r="F942" s="98" t="s">
        <v>174</v>
      </c>
      <c r="G942" s="98" t="s">
        <v>1303</v>
      </c>
      <c r="H942" s="99">
        <v>2707</v>
      </c>
      <c r="I942" s="97">
        <v>2</v>
      </c>
      <c r="J942" s="100">
        <f>นครพนม!F49</f>
        <v>503208.75</v>
      </c>
      <c r="K942" s="101">
        <f>นครพนม!AN49</f>
        <v>510701.75</v>
      </c>
      <c r="L942" s="102">
        <f>นครพนม!AO49</f>
        <v>1989840.06</v>
      </c>
      <c r="M942" s="102">
        <f>นครพนม!AP49</f>
        <v>2007122.8399999999</v>
      </c>
      <c r="N942" s="98"/>
      <c r="O942" s="98"/>
      <c r="P942" s="98"/>
      <c r="Q942" s="90">
        <f t="shared" si="34"/>
        <v>-17282.779999999795</v>
      </c>
      <c r="R942" s="91">
        <f t="shared" si="35"/>
        <v>735.07205762837089</v>
      </c>
    </row>
    <row r="943" spans="1:18">
      <c r="A943" s="97">
        <v>14</v>
      </c>
      <c r="B943" s="98" t="s">
        <v>52</v>
      </c>
      <c r="C943" s="98" t="s">
        <v>541</v>
      </c>
      <c r="D943" s="98" t="s">
        <v>80</v>
      </c>
      <c r="E943" s="98" t="s">
        <v>542</v>
      </c>
      <c r="F943" s="98" t="s">
        <v>174</v>
      </c>
      <c r="G943" s="98" t="s">
        <v>1304</v>
      </c>
      <c r="H943" s="99">
        <v>2688</v>
      </c>
      <c r="I943" s="97">
        <v>2</v>
      </c>
      <c r="J943" s="100">
        <f>นครพนม!F50</f>
        <v>210968.88</v>
      </c>
      <c r="K943" s="101">
        <f>นครพนม!AN50</f>
        <v>608954.92999999993</v>
      </c>
      <c r="L943" s="102">
        <f>นครพนม!AO50</f>
        <v>2348031.3200000003</v>
      </c>
      <c r="M943" s="102">
        <f>นครพนม!AP50</f>
        <v>2426635.4000000004</v>
      </c>
      <c r="N943" s="98"/>
      <c r="O943" s="98"/>
      <c r="P943" s="98"/>
      <c r="Q943" s="90">
        <f t="shared" si="34"/>
        <v>-78604.080000000075</v>
      </c>
      <c r="R943" s="91">
        <f t="shared" si="35"/>
        <v>873.52355654761914</v>
      </c>
    </row>
    <row r="944" spans="1:18">
      <c r="A944" s="97">
        <v>15</v>
      </c>
      <c r="B944" s="98" t="s">
        <v>52</v>
      </c>
      <c r="C944" s="98" t="s">
        <v>541</v>
      </c>
      <c r="D944" s="98" t="s">
        <v>80</v>
      </c>
      <c r="E944" s="98" t="s">
        <v>542</v>
      </c>
      <c r="F944" s="98" t="s">
        <v>174</v>
      </c>
      <c r="G944" s="98" t="s">
        <v>1305</v>
      </c>
      <c r="H944" s="99">
        <v>2663</v>
      </c>
      <c r="I944" s="97">
        <v>2</v>
      </c>
      <c r="J944" s="100">
        <f>นครพนม!F51</f>
        <v>549113.02</v>
      </c>
      <c r="K944" s="101">
        <f>นครพนม!AN51</f>
        <v>715095.58000000007</v>
      </c>
      <c r="L944" s="102">
        <f>นครพนม!AO51</f>
        <v>2118573.79</v>
      </c>
      <c r="M944" s="102">
        <f>นครพนม!AP51</f>
        <v>2030893.8599999999</v>
      </c>
      <c r="N944" s="98"/>
      <c r="O944" s="98"/>
      <c r="P944" s="98"/>
      <c r="Q944" s="90">
        <f t="shared" si="34"/>
        <v>87679.930000000168</v>
      </c>
      <c r="R944" s="91">
        <f t="shared" si="35"/>
        <v>795.55906496432601</v>
      </c>
    </row>
    <row r="945" spans="1:18">
      <c r="A945" s="97">
        <v>16</v>
      </c>
      <c r="B945" s="98" t="s">
        <v>52</v>
      </c>
      <c r="C945" s="98" t="s">
        <v>541</v>
      </c>
      <c r="D945" s="98" t="s">
        <v>80</v>
      </c>
      <c r="E945" s="98" t="s">
        <v>542</v>
      </c>
      <c r="F945" s="98" t="s">
        <v>174</v>
      </c>
      <c r="G945" s="98" t="s">
        <v>1306</v>
      </c>
      <c r="H945" s="99">
        <v>1880</v>
      </c>
      <c r="I945" s="97">
        <v>2</v>
      </c>
      <c r="J945" s="100">
        <f>นครพนม!F52</f>
        <v>801237.78</v>
      </c>
      <c r="K945" s="101">
        <f>นครพนม!AN52</f>
        <v>981581.53</v>
      </c>
      <c r="L945" s="102">
        <f>นครพนม!AO52</f>
        <v>1635117.57</v>
      </c>
      <c r="M945" s="102">
        <f>นครพนม!AP52</f>
        <v>1575278.1400000001</v>
      </c>
      <c r="N945" s="98"/>
      <c r="O945" s="98"/>
      <c r="P945" s="98"/>
      <c r="Q945" s="90">
        <f t="shared" si="34"/>
        <v>59839.429999999935</v>
      </c>
      <c r="R945" s="91">
        <f t="shared" si="35"/>
        <v>869.74338829787234</v>
      </c>
    </row>
    <row r="946" spans="1:18">
      <c r="A946" s="111">
        <v>17</v>
      </c>
      <c r="B946" s="112" t="s">
        <v>52</v>
      </c>
      <c r="C946" s="112" t="s">
        <v>541</v>
      </c>
      <c r="D946" s="112" t="s">
        <v>80</v>
      </c>
      <c r="E946" s="112" t="s">
        <v>542</v>
      </c>
      <c r="F946" s="112" t="s">
        <v>174</v>
      </c>
      <c r="G946" s="112" t="s">
        <v>1307</v>
      </c>
      <c r="H946" s="113">
        <v>2375</v>
      </c>
      <c r="I946" s="111">
        <v>2</v>
      </c>
      <c r="J946" s="100">
        <f>นครพนม!F53</f>
        <v>164463.56</v>
      </c>
      <c r="K946" s="101">
        <f>นครพนม!AN53</f>
        <v>374389.64</v>
      </c>
      <c r="L946" s="102">
        <f>นครพนม!AO53</f>
        <v>1198813.4100000001</v>
      </c>
      <c r="M946" s="102">
        <f>นครพนม!AP53</f>
        <v>1049594.42</v>
      </c>
      <c r="N946" s="98"/>
      <c r="O946" s="98"/>
      <c r="P946" s="98"/>
      <c r="Q946" s="90">
        <f t="shared" si="34"/>
        <v>149218.99000000022</v>
      </c>
      <c r="R946" s="91">
        <f t="shared" si="35"/>
        <v>504.76354105263164</v>
      </c>
    </row>
    <row r="947" spans="1:18">
      <c r="A947" s="111">
        <v>18</v>
      </c>
      <c r="B947" s="112" t="s">
        <v>52</v>
      </c>
      <c r="C947" s="112" t="s">
        <v>541</v>
      </c>
      <c r="D947" s="112" t="s">
        <v>80</v>
      </c>
      <c r="E947" s="112" t="s">
        <v>542</v>
      </c>
      <c r="F947" s="112" t="s">
        <v>174</v>
      </c>
      <c r="G947" s="112" t="s">
        <v>1308</v>
      </c>
      <c r="H947" s="113">
        <v>1804</v>
      </c>
      <c r="I947" s="111">
        <v>2</v>
      </c>
      <c r="J947" s="100">
        <f>นครพนม!F54</f>
        <v>85965.58</v>
      </c>
      <c r="K947" s="101">
        <f>นครพนม!AN54</f>
        <v>296841.96000000002</v>
      </c>
      <c r="L947" s="102">
        <f>นครพนม!AO54</f>
        <v>2055585.95</v>
      </c>
      <c r="M947" s="102">
        <f>นครพนม!AP54</f>
        <v>2033246.39</v>
      </c>
      <c r="N947" s="98"/>
      <c r="O947" s="98"/>
      <c r="P947" s="98"/>
      <c r="Q947" s="90">
        <f t="shared" si="34"/>
        <v>22339.560000000056</v>
      </c>
      <c r="R947" s="91">
        <f t="shared" si="35"/>
        <v>1139.4600609756096</v>
      </c>
    </row>
    <row r="948" spans="1:18" s="109" customFormat="1">
      <c r="A948" s="103">
        <v>3</v>
      </c>
      <c r="B948" s="104" t="s">
        <v>52</v>
      </c>
      <c r="C948" s="104"/>
      <c r="D948" s="104"/>
      <c r="E948" s="104" t="s">
        <v>71</v>
      </c>
      <c r="F948" s="104"/>
      <c r="G948" s="104" t="s">
        <v>544</v>
      </c>
      <c r="H948" s="110">
        <f>SUM(H930:H947)</f>
        <v>40283</v>
      </c>
      <c r="I948" s="103"/>
      <c r="J948" s="106">
        <f>SUM(J930:J947)</f>
        <v>7647240.9399999995</v>
      </c>
      <c r="K948" s="106">
        <f>SUM(K930:K947)</f>
        <v>9808381.5800000001</v>
      </c>
      <c r="L948" s="106">
        <f>SUM(L930:L947)</f>
        <v>32724519.960000001</v>
      </c>
      <c r="M948" s="106">
        <f>SUM(M930:M947)</f>
        <v>31719535.910000004</v>
      </c>
      <c r="N948" s="104">
        <v>17</v>
      </c>
      <c r="O948" s="104">
        <v>17</v>
      </c>
      <c r="P948" s="104">
        <f>N948-O948</f>
        <v>0</v>
      </c>
      <c r="Q948" s="107">
        <f t="shared" si="34"/>
        <v>1004984.049999997</v>
      </c>
      <c r="R948" s="108">
        <f>L948/H948</f>
        <v>812.36551299555651</v>
      </c>
    </row>
    <row r="949" spans="1:18">
      <c r="A949" s="97">
        <v>1</v>
      </c>
      <c r="B949" s="98" t="s">
        <v>52</v>
      </c>
      <c r="C949" s="98" t="s">
        <v>545</v>
      </c>
      <c r="D949" s="98" t="s">
        <v>87</v>
      </c>
      <c r="E949" s="98" t="s">
        <v>546</v>
      </c>
      <c r="F949" s="98" t="s">
        <v>204</v>
      </c>
      <c r="G949" s="98" t="s">
        <v>547</v>
      </c>
      <c r="H949" s="99"/>
      <c r="I949" s="97"/>
      <c r="J949" s="100"/>
      <c r="K949" s="101"/>
      <c r="L949" s="102"/>
      <c r="M949" s="102"/>
      <c r="N949" s="98"/>
      <c r="O949" s="98"/>
      <c r="P949" s="98"/>
    </row>
    <row r="950" spans="1:18">
      <c r="A950" s="97">
        <v>2</v>
      </c>
      <c r="B950" s="98" t="s">
        <v>52</v>
      </c>
      <c r="C950" s="98" t="s">
        <v>545</v>
      </c>
      <c r="D950" s="98" t="s">
        <v>87</v>
      </c>
      <c r="E950" s="98" t="s">
        <v>546</v>
      </c>
      <c r="F950" s="98" t="s">
        <v>174</v>
      </c>
      <c r="G950" s="98" t="s">
        <v>1309</v>
      </c>
      <c r="H950" s="99">
        <v>2423</v>
      </c>
      <c r="I950" s="97">
        <v>2</v>
      </c>
      <c r="J950" s="100">
        <f>นครพนม!F55</f>
        <v>474608.13</v>
      </c>
      <c r="K950" s="101">
        <f>นครพนม!AN55</f>
        <v>457662.32</v>
      </c>
      <c r="L950" s="102">
        <f>นครพนม!AO55</f>
        <v>2138829.77</v>
      </c>
      <c r="M950" s="102">
        <f>นครพนม!AP55</f>
        <v>2185467.92</v>
      </c>
      <c r="N950" s="98"/>
      <c r="O950" s="98"/>
      <c r="P950" s="98"/>
      <c r="Q950" s="90">
        <f t="shared" si="34"/>
        <v>-46638.149999999907</v>
      </c>
      <c r="R950" s="91">
        <f t="shared" si="35"/>
        <v>882.71967395790341</v>
      </c>
    </row>
    <row r="951" spans="1:18">
      <c r="A951" s="97">
        <v>3</v>
      </c>
      <c r="B951" s="98" t="s">
        <v>52</v>
      </c>
      <c r="C951" s="98" t="s">
        <v>545</v>
      </c>
      <c r="D951" s="98" t="s">
        <v>87</v>
      </c>
      <c r="E951" s="98" t="s">
        <v>546</v>
      </c>
      <c r="F951" s="98" t="s">
        <v>174</v>
      </c>
      <c r="G951" s="98" t="s">
        <v>1310</v>
      </c>
      <c r="H951" s="99">
        <v>1424</v>
      </c>
      <c r="I951" s="97">
        <v>1</v>
      </c>
      <c r="J951" s="100">
        <f>นครพนม!F56</f>
        <v>297002.83</v>
      </c>
      <c r="K951" s="101">
        <f>นครพนม!AN56</f>
        <v>314190.34000000003</v>
      </c>
      <c r="L951" s="102">
        <f>นครพนม!AO56</f>
        <v>1540394.53</v>
      </c>
      <c r="M951" s="102">
        <f>นครพนม!AP56</f>
        <v>1714948.31</v>
      </c>
      <c r="N951" s="98"/>
      <c r="O951" s="98"/>
      <c r="P951" s="98"/>
      <c r="Q951" s="90">
        <f t="shared" si="34"/>
        <v>-174553.78000000003</v>
      </c>
      <c r="R951" s="91">
        <f t="shared" si="35"/>
        <v>1081.737731741573</v>
      </c>
    </row>
    <row r="952" spans="1:18">
      <c r="A952" s="97">
        <v>4</v>
      </c>
      <c r="B952" s="98" t="s">
        <v>52</v>
      </c>
      <c r="C952" s="98" t="s">
        <v>545</v>
      </c>
      <c r="D952" s="98" t="s">
        <v>87</v>
      </c>
      <c r="E952" s="98" t="s">
        <v>546</v>
      </c>
      <c r="F952" s="98" t="s">
        <v>174</v>
      </c>
      <c r="G952" s="98" t="s">
        <v>1311</v>
      </c>
      <c r="H952" s="99">
        <v>1355</v>
      </c>
      <c r="I952" s="97">
        <v>1</v>
      </c>
      <c r="J952" s="100">
        <f>นครพนม!F57</f>
        <v>180293.56</v>
      </c>
      <c r="K952" s="101">
        <f>นครพนม!AN57</f>
        <v>219989.63999999998</v>
      </c>
      <c r="L952" s="102">
        <f>นครพนม!AO57</f>
        <v>1739334.25</v>
      </c>
      <c r="M952" s="102">
        <f>นครพนม!AP57</f>
        <v>1714655.68</v>
      </c>
      <c r="N952" s="98"/>
      <c r="O952" s="98"/>
      <c r="P952" s="98"/>
      <c r="Q952" s="90">
        <f t="shared" si="34"/>
        <v>24678.570000000065</v>
      </c>
      <c r="R952" s="91">
        <f t="shared" si="35"/>
        <v>1283.6415129151292</v>
      </c>
    </row>
    <row r="953" spans="1:18">
      <c r="A953" s="97">
        <v>5</v>
      </c>
      <c r="B953" s="98" t="s">
        <v>52</v>
      </c>
      <c r="C953" s="98" t="s">
        <v>545</v>
      </c>
      <c r="D953" s="98" t="s">
        <v>87</v>
      </c>
      <c r="E953" s="98" t="s">
        <v>546</v>
      </c>
      <c r="F953" s="98" t="s">
        <v>174</v>
      </c>
      <c r="G953" s="98" t="s">
        <v>1312</v>
      </c>
      <c r="H953" s="99">
        <v>2385</v>
      </c>
      <c r="I953" s="97">
        <v>2</v>
      </c>
      <c r="J953" s="100">
        <f>นครพนม!F58</f>
        <v>735022.65</v>
      </c>
      <c r="K953" s="101">
        <f>นครพนม!AN58</f>
        <v>722375.23</v>
      </c>
      <c r="L953" s="102">
        <f>นครพนม!AO58</f>
        <v>2116603.5</v>
      </c>
      <c r="M953" s="102">
        <f>นครพนม!AP58</f>
        <v>2008817.4100000001</v>
      </c>
      <c r="N953" s="98"/>
      <c r="O953" s="98"/>
      <c r="P953" s="98"/>
      <c r="Q953" s="90">
        <f t="shared" si="34"/>
        <v>107786.08999999985</v>
      </c>
      <c r="R953" s="91">
        <f t="shared" si="35"/>
        <v>887.46477987421383</v>
      </c>
    </row>
    <row r="954" spans="1:18">
      <c r="A954" s="97">
        <v>6</v>
      </c>
      <c r="B954" s="98" t="s">
        <v>52</v>
      </c>
      <c r="C954" s="98" t="s">
        <v>545</v>
      </c>
      <c r="D954" s="98" t="s">
        <v>87</v>
      </c>
      <c r="E954" s="98" t="s">
        <v>546</v>
      </c>
      <c r="F954" s="98" t="s">
        <v>174</v>
      </c>
      <c r="G954" s="98" t="s">
        <v>1313</v>
      </c>
      <c r="H954" s="99">
        <v>1462</v>
      </c>
      <c r="I954" s="97">
        <v>1</v>
      </c>
      <c r="J954" s="100">
        <f>นครพนม!F59</f>
        <v>186708.2</v>
      </c>
      <c r="K954" s="101">
        <f>นครพนม!AN59</f>
        <v>200709.62</v>
      </c>
      <c r="L954" s="102">
        <f>นครพนม!AO59</f>
        <v>2912306.42</v>
      </c>
      <c r="M954" s="102">
        <f>นครพนม!AP59</f>
        <v>1762878.14</v>
      </c>
      <c r="N954" s="98"/>
      <c r="O954" s="98"/>
      <c r="P954" s="98"/>
      <c r="Q954" s="90">
        <f t="shared" si="34"/>
        <v>1149428.28</v>
      </c>
      <c r="R954" s="91">
        <f t="shared" si="35"/>
        <v>1992.0016552667578</v>
      </c>
    </row>
    <row r="955" spans="1:18">
      <c r="A955" s="97">
        <v>7</v>
      </c>
      <c r="B955" s="98" t="s">
        <v>52</v>
      </c>
      <c r="C955" s="98" t="s">
        <v>545</v>
      </c>
      <c r="D955" s="98" t="s">
        <v>87</v>
      </c>
      <c r="E955" s="98" t="s">
        <v>546</v>
      </c>
      <c r="F955" s="98" t="s">
        <v>174</v>
      </c>
      <c r="G955" s="98" t="s">
        <v>1314</v>
      </c>
      <c r="H955" s="99">
        <v>2682</v>
      </c>
      <c r="I955" s="97">
        <v>2</v>
      </c>
      <c r="J955" s="100">
        <f>นครพนม!F60</f>
        <v>99638.81</v>
      </c>
      <c r="K955" s="101">
        <f>นครพนม!AN60</f>
        <v>109156.04999999999</v>
      </c>
      <c r="L955" s="102">
        <f>นครพนม!AO60</f>
        <v>2482239.63</v>
      </c>
      <c r="M955" s="102">
        <f>นครพนม!AP60</f>
        <v>2607427.38</v>
      </c>
      <c r="N955" s="98"/>
      <c r="O955" s="98"/>
      <c r="P955" s="98"/>
      <c r="Q955" s="90">
        <f t="shared" si="34"/>
        <v>-125187.75</v>
      </c>
      <c r="R955" s="91">
        <f t="shared" si="35"/>
        <v>925.5181319910514</v>
      </c>
    </row>
    <row r="956" spans="1:18">
      <c r="A956" s="97">
        <v>8</v>
      </c>
      <c r="B956" s="98" t="s">
        <v>52</v>
      </c>
      <c r="C956" s="98" t="s">
        <v>545</v>
      </c>
      <c r="D956" s="98" t="s">
        <v>87</v>
      </c>
      <c r="E956" s="98" t="s">
        <v>546</v>
      </c>
      <c r="F956" s="98" t="s">
        <v>174</v>
      </c>
      <c r="G956" s="98" t="s">
        <v>1315</v>
      </c>
      <c r="H956" s="99">
        <v>4067</v>
      </c>
      <c r="I956" s="97">
        <v>3</v>
      </c>
      <c r="J956" s="100">
        <f>นครพนม!F61</f>
        <v>412872.18</v>
      </c>
      <c r="K956" s="101">
        <f>นครพนม!AN61</f>
        <v>411314.30000000005</v>
      </c>
      <c r="L956" s="102">
        <f>นครพนม!AO61</f>
        <v>2334459.58</v>
      </c>
      <c r="M956" s="102">
        <f>นครพนม!AP61</f>
        <v>2197154.0499999998</v>
      </c>
      <c r="N956" s="98"/>
      <c r="O956" s="98"/>
      <c r="P956" s="98"/>
      <c r="Q956" s="90">
        <f t="shared" si="34"/>
        <v>137305.53000000026</v>
      </c>
      <c r="R956" s="91">
        <f t="shared" si="35"/>
        <v>574.00038849274654</v>
      </c>
    </row>
    <row r="957" spans="1:18">
      <c r="A957" s="97">
        <v>9</v>
      </c>
      <c r="B957" s="98" t="s">
        <v>52</v>
      </c>
      <c r="C957" s="98" t="s">
        <v>545</v>
      </c>
      <c r="D957" s="98" t="s">
        <v>87</v>
      </c>
      <c r="E957" s="98" t="s">
        <v>546</v>
      </c>
      <c r="F957" s="98" t="s">
        <v>174</v>
      </c>
      <c r="G957" s="98" t="s">
        <v>1316</v>
      </c>
      <c r="H957" s="99">
        <v>2581</v>
      </c>
      <c r="I957" s="97">
        <v>2</v>
      </c>
      <c r="J957" s="100">
        <f>นครพนม!F62</f>
        <v>320496.11</v>
      </c>
      <c r="K957" s="101">
        <f>นครพนม!AN62</f>
        <v>361523.54</v>
      </c>
      <c r="L957" s="102">
        <f>นครพนม!AO62</f>
        <v>2346934.7400000002</v>
      </c>
      <c r="M957" s="102">
        <f>นครพนม!AP62</f>
        <v>2279871.94</v>
      </c>
      <c r="N957" s="98"/>
      <c r="O957" s="98"/>
      <c r="P957" s="98"/>
      <c r="Q957" s="90">
        <f t="shared" si="34"/>
        <v>67062.800000000279</v>
      </c>
      <c r="R957" s="91">
        <f t="shared" si="35"/>
        <v>909.31218132506785</v>
      </c>
    </row>
    <row r="958" spans="1:18">
      <c r="A958" s="97">
        <v>10</v>
      </c>
      <c r="B958" s="98" t="s">
        <v>52</v>
      </c>
      <c r="C958" s="98" t="s">
        <v>545</v>
      </c>
      <c r="D958" s="98" t="s">
        <v>87</v>
      </c>
      <c r="E958" s="98" t="s">
        <v>546</v>
      </c>
      <c r="F958" s="98" t="s">
        <v>174</v>
      </c>
      <c r="G958" s="98" t="s">
        <v>1317</v>
      </c>
      <c r="H958" s="99">
        <v>1424</v>
      </c>
      <c r="I958" s="97">
        <v>1</v>
      </c>
      <c r="J958" s="100">
        <f>นครพนม!F63</f>
        <v>225356.02</v>
      </c>
      <c r="K958" s="101">
        <f>นครพนม!AN63</f>
        <v>204987.02</v>
      </c>
      <c r="L958" s="102">
        <f>นครพนม!AO63</f>
        <v>2627422.7599999998</v>
      </c>
      <c r="M958" s="102">
        <f>นครพนม!AP63</f>
        <v>2652588.81</v>
      </c>
      <c r="N958" s="98"/>
      <c r="O958" s="98"/>
      <c r="P958" s="98"/>
      <c r="Q958" s="90">
        <f t="shared" si="34"/>
        <v>-25166.050000000279</v>
      </c>
      <c r="R958" s="91">
        <f t="shared" si="35"/>
        <v>1845.1002528089887</v>
      </c>
    </row>
    <row r="959" spans="1:18" s="109" customFormat="1">
      <c r="A959" s="103">
        <v>4</v>
      </c>
      <c r="B959" s="104" t="s">
        <v>52</v>
      </c>
      <c r="C959" s="104"/>
      <c r="D959" s="104"/>
      <c r="E959" s="104" t="s">
        <v>71</v>
      </c>
      <c r="F959" s="104"/>
      <c r="G959" s="104" t="s">
        <v>548</v>
      </c>
      <c r="H959" s="110">
        <f>SUM(H949:H958)</f>
        <v>19803</v>
      </c>
      <c r="I959" s="103"/>
      <c r="J959" s="106">
        <f>SUM(J949:J958)</f>
        <v>2931998.4899999998</v>
      </c>
      <c r="K959" s="106">
        <f>SUM(K949:K958)</f>
        <v>3001908.06</v>
      </c>
      <c r="L959" s="106">
        <f>SUM(L949:L958)</f>
        <v>20238525.18</v>
      </c>
      <c r="M959" s="106">
        <f>SUM(M949:M958)</f>
        <v>19123809.640000001</v>
      </c>
      <c r="N959" s="104">
        <v>9</v>
      </c>
      <c r="O959" s="104">
        <v>9</v>
      </c>
      <c r="P959" s="104">
        <f>N959-O959</f>
        <v>0</v>
      </c>
      <c r="Q959" s="107">
        <f t="shared" si="34"/>
        <v>1114715.5399999991</v>
      </c>
      <c r="R959" s="108">
        <f>L959/H959</f>
        <v>1021.9928889562187</v>
      </c>
    </row>
    <row r="960" spans="1:18">
      <c r="A960" s="97">
        <v>1</v>
      </c>
      <c r="B960" s="98" t="s">
        <v>52</v>
      </c>
      <c r="C960" s="98" t="s">
        <v>549</v>
      </c>
      <c r="D960" s="98" t="s">
        <v>130</v>
      </c>
      <c r="E960" s="98" t="s">
        <v>550</v>
      </c>
      <c r="F960" s="98" t="s">
        <v>323</v>
      </c>
      <c r="G960" s="98" t="s">
        <v>551</v>
      </c>
      <c r="H960" s="99"/>
      <c r="I960" s="97"/>
      <c r="J960" s="100"/>
      <c r="K960" s="101"/>
      <c r="L960" s="102"/>
      <c r="M960" s="102"/>
      <c r="N960" s="98"/>
      <c r="O960" s="98"/>
      <c r="P960" s="98"/>
    </row>
    <row r="961" spans="1:18">
      <c r="A961" s="97">
        <v>2</v>
      </c>
      <c r="B961" s="98" t="s">
        <v>52</v>
      </c>
      <c r="C961" s="98" t="s">
        <v>549</v>
      </c>
      <c r="D961" s="98" t="s">
        <v>130</v>
      </c>
      <c r="E961" s="98" t="s">
        <v>550</v>
      </c>
      <c r="F961" s="98" t="s">
        <v>174</v>
      </c>
      <c r="G961" s="98" t="s">
        <v>1318</v>
      </c>
      <c r="H961" s="99">
        <v>4840</v>
      </c>
      <c r="I961" s="97">
        <v>4</v>
      </c>
      <c r="J961" s="100">
        <f>นครพนม!F64</f>
        <v>936377.77</v>
      </c>
      <c r="K961" s="101">
        <f>นครพนม!AN64</f>
        <v>1267523.77</v>
      </c>
      <c r="L961" s="102">
        <f>นครพนม!AO64</f>
        <v>3478946.67</v>
      </c>
      <c r="M961" s="102">
        <f>นครพนม!AP64</f>
        <v>3286983.1799999997</v>
      </c>
      <c r="N961" s="98"/>
      <c r="O961" s="98"/>
      <c r="P961" s="98"/>
      <c r="Q961" s="90">
        <f t="shared" si="34"/>
        <v>191963.49000000022</v>
      </c>
      <c r="R961" s="91">
        <f t="shared" si="35"/>
        <v>718.79063429752068</v>
      </c>
    </row>
    <row r="962" spans="1:18">
      <c r="A962" s="97">
        <v>3</v>
      </c>
      <c r="B962" s="98" t="s">
        <v>52</v>
      </c>
      <c r="C962" s="98" t="s">
        <v>549</v>
      </c>
      <c r="D962" s="98" t="s">
        <v>130</v>
      </c>
      <c r="E962" s="98" t="s">
        <v>550</v>
      </c>
      <c r="F962" s="98" t="s">
        <v>174</v>
      </c>
      <c r="G962" s="98" t="s">
        <v>1319</v>
      </c>
      <c r="H962" s="99">
        <v>1989</v>
      </c>
      <c r="I962" s="97">
        <v>2</v>
      </c>
      <c r="J962" s="100">
        <f>นครพนม!F65</f>
        <v>672894.66</v>
      </c>
      <c r="K962" s="101">
        <f>นครพนม!AN65</f>
        <v>629690.38</v>
      </c>
      <c r="L962" s="102">
        <f>นครพนม!AO65</f>
        <v>1703714.83</v>
      </c>
      <c r="M962" s="102">
        <f>นครพนม!AP65</f>
        <v>1717297.84</v>
      </c>
      <c r="N962" s="98"/>
      <c r="O962" s="98"/>
      <c r="P962" s="98"/>
      <c r="Q962" s="90">
        <f t="shared" si="34"/>
        <v>-13583.010000000009</v>
      </c>
      <c r="R962" s="91">
        <f t="shared" si="35"/>
        <v>856.56854198089491</v>
      </c>
    </row>
    <row r="963" spans="1:18">
      <c r="A963" s="97">
        <v>4</v>
      </c>
      <c r="B963" s="98" t="s">
        <v>52</v>
      </c>
      <c r="C963" s="98" t="s">
        <v>549</v>
      </c>
      <c r="D963" s="98" t="s">
        <v>130</v>
      </c>
      <c r="E963" s="98" t="s">
        <v>550</v>
      </c>
      <c r="F963" s="98" t="s">
        <v>174</v>
      </c>
      <c r="G963" s="98" t="s">
        <v>1320</v>
      </c>
      <c r="H963" s="99">
        <v>1664</v>
      </c>
      <c r="I963" s="97">
        <v>2</v>
      </c>
      <c r="J963" s="100">
        <f>นครพนม!F66</f>
        <v>395040.43</v>
      </c>
      <c r="K963" s="101">
        <f>นครพนม!AN66</f>
        <v>449222.8</v>
      </c>
      <c r="L963" s="102">
        <f>นครพนม!AO66</f>
        <v>2063591.57</v>
      </c>
      <c r="M963" s="102">
        <f>นครพนม!AP66</f>
        <v>2364721.29</v>
      </c>
      <c r="N963" s="98"/>
      <c r="O963" s="98"/>
      <c r="P963" s="98"/>
      <c r="Q963" s="90">
        <f t="shared" si="34"/>
        <v>-301129.71999999997</v>
      </c>
      <c r="R963" s="91">
        <f t="shared" si="35"/>
        <v>1240.1391646634615</v>
      </c>
    </row>
    <row r="964" spans="1:18">
      <c r="A964" s="97">
        <v>5</v>
      </c>
      <c r="B964" s="98" t="s">
        <v>52</v>
      </c>
      <c r="C964" s="98" t="s">
        <v>549</v>
      </c>
      <c r="D964" s="98" t="s">
        <v>130</v>
      </c>
      <c r="E964" s="98" t="s">
        <v>550</v>
      </c>
      <c r="F964" s="98" t="s">
        <v>174</v>
      </c>
      <c r="G964" s="98" t="s">
        <v>1321</v>
      </c>
      <c r="H964" s="99">
        <v>4566</v>
      </c>
      <c r="I964" s="97">
        <v>4</v>
      </c>
      <c r="J964" s="100">
        <f>นครพนม!F67</f>
        <v>295417.59000000003</v>
      </c>
      <c r="K964" s="101">
        <f>นครพนม!AN67</f>
        <v>597817.84000000008</v>
      </c>
      <c r="L964" s="102">
        <f>นครพนม!AO67</f>
        <v>2827314.3899999997</v>
      </c>
      <c r="M964" s="102">
        <f>นครพนม!AP67</f>
        <v>2735778.54</v>
      </c>
      <c r="N964" s="98"/>
      <c r="O964" s="98"/>
      <c r="P964" s="98"/>
      <c r="Q964" s="90">
        <f t="shared" si="34"/>
        <v>91535.849999999627</v>
      </c>
      <c r="R964" s="91">
        <f t="shared" si="35"/>
        <v>619.21033508541382</v>
      </c>
    </row>
    <row r="965" spans="1:18">
      <c r="A965" s="97">
        <v>6</v>
      </c>
      <c r="B965" s="98" t="s">
        <v>52</v>
      </c>
      <c r="C965" s="98" t="s">
        <v>549</v>
      </c>
      <c r="D965" s="98" t="s">
        <v>130</v>
      </c>
      <c r="E965" s="98" t="s">
        <v>550</v>
      </c>
      <c r="F965" s="98" t="s">
        <v>174</v>
      </c>
      <c r="G965" s="98" t="s">
        <v>1322</v>
      </c>
      <c r="H965" s="99">
        <v>3846</v>
      </c>
      <c r="I965" s="97">
        <v>3</v>
      </c>
      <c r="J965" s="100">
        <f>นครพนม!F68</f>
        <v>491785.67</v>
      </c>
      <c r="K965" s="101">
        <f>นครพนม!AN68</f>
        <v>449822.36</v>
      </c>
      <c r="L965" s="102">
        <f>นครพนม!AO68</f>
        <v>5262284.54</v>
      </c>
      <c r="M965" s="102">
        <f>นครพนม!AP68</f>
        <v>5183497.74</v>
      </c>
      <c r="N965" s="98"/>
      <c r="O965" s="98"/>
      <c r="P965" s="98"/>
      <c r="Q965" s="90">
        <f t="shared" si="34"/>
        <v>78786.799999999814</v>
      </c>
      <c r="R965" s="91">
        <f t="shared" si="35"/>
        <v>1368.2487103484139</v>
      </c>
    </row>
    <row r="966" spans="1:18">
      <c r="A966" s="97">
        <v>7</v>
      </c>
      <c r="B966" s="98" t="s">
        <v>52</v>
      </c>
      <c r="C966" s="98" t="s">
        <v>549</v>
      </c>
      <c r="D966" s="98" t="s">
        <v>130</v>
      </c>
      <c r="E966" s="98" t="s">
        <v>550</v>
      </c>
      <c r="F966" s="98" t="s">
        <v>174</v>
      </c>
      <c r="G966" s="98" t="s">
        <v>1323</v>
      </c>
      <c r="H966" s="99">
        <v>2300</v>
      </c>
      <c r="I966" s="97">
        <v>2</v>
      </c>
      <c r="J966" s="100">
        <f>นครพนม!F69</f>
        <v>648380.36</v>
      </c>
      <c r="K966" s="101">
        <f>นครพนม!AN69</f>
        <v>796015.69000000006</v>
      </c>
      <c r="L966" s="102">
        <f>นครพนม!AO69</f>
        <v>2179481.3199999998</v>
      </c>
      <c r="M966" s="102">
        <f>นครพนม!AP69</f>
        <v>2105863.5700000003</v>
      </c>
      <c r="N966" s="98"/>
      <c r="O966" s="98"/>
      <c r="P966" s="98"/>
      <c r="Q966" s="90">
        <f t="shared" si="34"/>
        <v>73617.749999999534</v>
      </c>
      <c r="R966" s="91">
        <f t="shared" si="35"/>
        <v>947.60057391304338</v>
      </c>
    </row>
    <row r="967" spans="1:18">
      <c r="A967" s="97">
        <v>8</v>
      </c>
      <c r="B967" s="98" t="s">
        <v>52</v>
      </c>
      <c r="C967" s="98" t="s">
        <v>549</v>
      </c>
      <c r="D967" s="98" t="s">
        <v>130</v>
      </c>
      <c r="E967" s="98" t="s">
        <v>550</v>
      </c>
      <c r="F967" s="98" t="s">
        <v>174</v>
      </c>
      <c r="G967" s="98" t="s">
        <v>1324</v>
      </c>
      <c r="H967" s="99">
        <v>2685</v>
      </c>
      <c r="I967" s="97">
        <v>2</v>
      </c>
      <c r="J967" s="100">
        <f>นครพนม!F70</f>
        <v>778894.91</v>
      </c>
      <c r="K967" s="101">
        <f>นครพนม!AN70</f>
        <v>873020.57000000007</v>
      </c>
      <c r="L967" s="102">
        <f>นครพนม!AO70</f>
        <v>2943476.74</v>
      </c>
      <c r="M967" s="102">
        <f>นครพนม!AP70</f>
        <v>1861922.41</v>
      </c>
      <c r="N967" s="98"/>
      <c r="O967" s="98"/>
      <c r="P967" s="98"/>
      <c r="Q967" s="90">
        <f t="shared" ref="Q967:Q1029" si="36">L967-M967</f>
        <v>1081554.3300000003</v>
      </c>
      <c r="R967" s="91">
        <f t="shared" ref="R967:R1028" si="37">L967/H967</f>
        <v>1096.2669422718809</v>
      </c>
    </row>
    <row r="968" spans="1:18">
      <c r="A968" s="97">
        <v>9</v>
      </c>
      <c r="B968" s="98" t="s">
        <v>52</v>
      </c>
      <c r="C968" s="98" t="s">
        <v>549</v>
      </c>
      <c r="D968" s="98" t="s">
        <v>130</v>
      </c>
      <c r="E968" s="98" t="s">
        <v>550</v>
      </c>
      <c r="F968" s="98" t="s">
        <v>174</v>
      </c>
      <c r="G968" s="98" t="s">
        <v>1325</v>
      </c>
      <c r="H968" s="99">
        <v>4912</v>
      </c>
      <c r="I968" s="97">
        <v>4</v>
      </c>
      <c r="J968" s="100">
        <f>นครพนม!F71</f>
        <v>765760.51</v>
      </c>
      <c r="K968" s="101">
        <f>นครพนม!AN71</f>
        <v>754417.93</v>
      </c>
      <c r="L968" s="102">
        <f>นครพนม!AO71</f>
        <v>2984189.65</v>
      </c>
      <c r="M968" s="102">
        <f>นครพนม!AP71</f>
        <v>3120795.4899999998</v>
      </c>
      <c r="N968" s="98"/>
      <c r="O968" s="98"/>
      <c r="P968" s="98"/>
      <c r="Q968" s="90">
        <f t="shared" si="36"/>
        <v>-136605.83999999985</v>
      </c>
      <c r="R968" s="91">
        <f t="shared" si="37"/>
        <v>607.53046620521172</v>
      </c>
    </row>
    <row r="969" spans="1:18">
      <c r="A969" s="97">
        <v>10</v>
      </c>
      <c r="B969" s="98" t="s">
        <v>52</v>
      </c>
      <c r="C969" s="98" t="s">
        <v>549</v>
      </c>
      <c r="D969" s="98" t="s">
        <v>130</v>
      </c>
      <c r="E969" s="98" t="s">
        <v>550</v>
      </c>
      <c r="F969" s="98" t="s">
        <v>174</v>
      </c>
      <c r="G969" s="98" t="s">
        <v>1326</v>
      </c>
      <c r="H969" s="99">
        <v>4333</v>
      </c>
      <c r="I969" s="97">
        <v>3</v>
      </c>
      <c r="J969" s="100">
        <f>นครพนม!F72</f>
        <v>389089.85</v>
      </c>
      <c r="K969" s="101">
        <f>นครพนม!AN72</f>
        <v>487716.51</v>
      </c>
      <c r="L969" s="102">
        <f>นครพนม!AO72</f>
        <v>3401731.39</v>
      </c>
      <c r="M969" s="102">
        <f>นครพนม!AP72</f>
        <v>3582203.7600000002</v>
      </c>
      <c r="N969" s="98"/>
      <c r="O969" s="98"/>
      <c r="P969" s="98"/>
      <c r="Q969" s="90">
        <f t="shared" si="36"/>
        <v>-180472.37000000011</v>
      </c>
      <c r="R969" s="91">
        <f t="shared" si="37"/>
        <v>785.07532656358183</v>
      </c>
    </row>
    <row r="970" spans="1:18">
      <c r="A970" s="97">
        <v>11</v>
      </c>
      <c r="B970" s="98" t="s">
        <v>52</v>
      </c>
      <c r="C970" s="98" t="s">
        <v>549</v>
      </c>
      <c r="D970" s="98" t="s">
        <v>130</v>
      </c>
      <c r="E970" s="98" t="s">
        <v>550</v>
      </c>
      <c r="F970" s="98" t="s">
        <v>174</v>
      </c>
      <c r="G970" s="98" t="s">
        <v>1327</v>
      </c>
      <c r="H970" s="99">
        <v>3150</v>
      </c>
      <c r="I970" s="97">
        <v>3</v>
      </c>
      <c r="J970" s="100">
        <f>นครพนม!F73</f>
        <v>652286.25</v>
      </c>
      <c r="K970" s="101">
        <f>นครพนม!AN73</f>
        <v>727499.73</v>
      </c>
      <c r="L970" s="102">
        <f>นครพนม!AO73</f>
        <v>2566418.2000000002</v>
      </c>
      <c r="M970" s="102">
        <f>นครพนม!AP73</f>
        <v>2780575.98</v>
      </c>
      <c r="N970" s="98"/>
      <c r="O970" s="98"/>
      <c r="P970" s="98"/>
      <c r="Q970" s="90">
        <f t="shared" si="36"/>
        <v>-214157.7799999998</v>
      </c>
      <c r="R970" s="91">
        <f t="shared" si="37"/>
        <v>814.73593650793657</v>
      </c>
    </row>
    <row r="971" spans="1:18">
      <c r="A971" s="97">
        <v>12</v>
      </c>
      <c r="B971" s="98" t="s">
        <v>52</v>
      </c>
      <c r="C971" s="98" t="s">
        <v>549</v>
      </c>
      <c r="D971" s="98" t="s">
        <v>130</v>
      </c>
      <c r="E971" s="98" t="s">
        <v>550</v>
      </c>
      <c r="F971" s="98" t="s">
        <v>174</v>
      </c>
      <c r="G971" s="98" t="s">
        <v>1328</v>
      </c>
      <c r="H971" s="99">
        <v>1574</v>
      </c>
      <c r="I971" s="97">
        <v>2</v>
      </c>
      <c r="J971" s="100">
        <f>นครพนม!F74</f>
        <v>802752.65</v>
      </c>
      <c r="K971" s="101">
        <f>นครพนม!AN74</f>
        <v>838449.2</v>
      </c>
      <c r="L971" s="102">
        <f>นครพนม!AO74</f>
        <v>2755660.9</v>
      </c>
      <c r="M971" s="102">
        <f>นครพนม!AP74</f>
        <v>2565882.0900000003</v>
      </c>
      <c r="N971" s="98"/>
      <c r="O971" s="98"/>
      <c r="P971" s="98"/>
      <c r="Q971" s="90">
        <f t="shared" si="36"/>
        <v>189778.80999999959</v>
      </c>
      <c r="R971" s="91">
        <f t="shared" si="37"/>
        <v>1750.7375476493012</v>
      </c>
    </row>
    <row r="972" spans="1:18">
      <c r="A972" s="97">
        <v>13</v>
      </c>
      <c r="B972" s="98" t="s">
        <v>52</v>
      </c>
      <c r="C972" s="98" t="s">
        <v>549</v>
      </c>
      <c r="D972" s="98" t="s">
        <v>130</v>
      </c>
      <c r="E972" s="98" t="s">
        <v>550</v>
      </c>
      <c r="F972" s="98" t="s">
        <v>174</v>
      </c>
      <c r="G972" s="98" t="s">
        <v>1329</v>
      </c>
      <c r="H972" s="99">
        <v>4253</v>
      </c>
      <c r="I972" s="97">
        <v>3</v>
      </c>
      <c r="J972" s="100">
        <f>นครพนม!F75</f>
        <v>713626.85</v>
      </c>
      <c r="K972" s="101">
        <f>นครพนม!AN75</f>
        <v>749235.49</v>
      </c>
      <c r="L972" s="102">
        <f>นครพนม!AO75</f>
        <v>2957868.4299999997</v>
      </c>
      <c r="M972" s="102">
        <f>นครพนม!AP75</f>
        <v>3284495.84</v>
      </c>
      <c r="N972" s="98"/>
      <c r="O972" s="98"/>
      <c r="P972" s="98"/>
      <c r="Q972" s="90">
        <f t="shared" si="36"/>
        <v>-326627.41000000015</v>
      </c>
      <c r="R972" s="91">
        <f t="shared" si="37"/>
        <v>695.4781166235598</v>
      </c>
    </row>
    <row r="973" spans="1:18">
      <c r="A973" s="97">
        <v>14</v>
      </c>
      <c r="B973" s="98" t="s">
        <v>52</v>
      </c>
      <c r="C973" s="98" t="s">
        <v>549</v>
      </c>
      <c r="D973" s="98" t="s">
        <v>130</v>
      </c>
      <c r="E973" s="98" t="s">
        <v>550</v>
      </c>
      <c r="F973" s="98" t="s">
        <v>174</v>
      </c>
      <c r="G973" s="98" t="s">
        <v>1330</v>
      </c>
      <c r="H973" s="99">
        <v>4225</v>
      </c>
      <c r="I973" s="97">
        <v>3</v>
      </c>
      <c r="J973" s="100">
        <f>นครพนม!F76</f>
        <v>761888.31</v>
      </c>
      <c r="K973" s="101">
        <f>นครพนม!AN76</f>
        <v>809167.9800000001</v>
      </c>
      <c r="L973" s="102">
        <f>นครพนม!AO76</f>
        <v>2800459.29</v>
      </c>
      <c r="M973" s="102">
        <f>นครพนม!AP76</f>
        <v>2492850.0999999996</v>
      </c>
      <c r="N973" s="98"/>
      <c r="O973" s="98"/>
      <c r="P973" s="98"/>
      <c r="Q973" s="90">
        <f t="shared" si="36"/>
        <v>307609.19000000041</v>
      </c>
      <c r="R973" s="91">
        <f t="shared" si="37"/>
        <v>662.83060118343201</v>
      </c>
    </row>
    <row r="974" spans="1:18">
      <c r="A974" s="97">
        <v>15</v>
      </c>
      <c r="B974" s="98" t="s">
        <v>52</v>
      </c>
      <c r="C974" s="98" t="s">
        <v>549</v>
      </c>
      <c r="D974" s="98" t="s">
        <v>130</v>
      </c>
      <c r="E974" s="98" t="s">
        <v>550</v>
      </c>
      <c r="F974" s="98" t="s">
        <v>174</v>
      </c>
      <c r="G974" s="98" t="s">
        <v>1331</v>
      </c>
      <c r="H974" s="99">
        <v>3156</v>
      </c>
      <c r="I974" s="97">
        <v>3</v>
      </c>
      <c r="J974" s="100">
        <f>นครพนม!F77</f>
        <v>791430.72</v>
      </c>
      <c r="K974" s="101">
        <f>นครพนม!AN77</f>
        <v>500709.05999999994</v>
      </c>
      <c r="L974" s="102">
        <f>นครพนม!AO77</f>
        <v>2663484.35</v>
      </c>
      <c r="M974" s="102">
        <f>นครพนม!AP77</f>
        <v>2598038.7799999998</v>
      </c>
      <c r="N974" s="98"/>
      <c r="O974" s="98"/>
      <c r="P974" s="98"/>
      <c r="Q974" s="90">
        <f t="shared" si="36"/>
        <v>65445.570000000298</v>
      </c>
      <c r="R974" s="91">
        <f t="shared" si="37"/>
        <v>843.94307667934095</v>
      </c>
    </row>
    <row r="975" spans="1:18">
      <c r="A975" s="97">
        <v>16</v>
      </c>
      <c r="B975" s="98" t="s">
        <v>52</v>
      </c>
      <c r="C975" s="98" t="s">
        <v>549</v>
      </c>
      <c r="D975" s="98" t="s">
        <v>130</v>
      </c>
      <c r="E975" s="98" t="s">
        <v>550</v>
      </c>
      <c r="F975" s="98" t="s">
        <v>174</v>
      </c>
      <c r="G975" s="98" t="s">
        <v>1332</v>
      </c>
      <c r="H975" s="99">
        <v>2114</v>
      </c>
      <c r="I975" s="97">
        <v>2</v>
      </c>
      <c r="J975" s="100">
        <f>นครพนม!F78</f>
        <v>544803.06000000006</v>
      </c>
      <c r="K975" s="101">
        <f>นครพนม!AN78</f>
        <v>601137.4</v>
      </c>
      <c r="L975" s="102">
        <f>นครพนม!AO78</f>
        <v>2278628.1300000004</v>
      </c>
      <c r="M975" s="102">
        <f>นครพนม!AP78</f>
        <v>2553467.84</v>
      </c>
      <c r="N975" s="98"/>
      <c r="O975" s="98"/>
      <c r="P975" s="98"/>
      <c r="Q975" s="90">
        <f t="shared" si="36"/>
        <v>-274839.7099999995</v>
      </c>
      <c r="R975" s="91">
        <f t="shared" si="37"/>
        <v>1077.875179754021</v>
      </c>
    </row>
    <row r="976" spans="1:18" s="109" customFormat="1">
      <c r="A976" s="103">
        <v>5</v>
      </c>
      <c r="B976" s="104" t="s">
        <v>52</v>
      </c>
      <c r="C976" s="104"/>
      <c r="D976" s="104"/>
      <c r="E976" s="104" t="s">
        <v>71</v>
      </c>
      <c r="F976" s="104"/>
      <c r="G976" s="104" t="s">
        <v>552</v>
      </c>
      <c r="H976" s="110">
        <f>SUM(H960:H974)</f>
        <v>47493</v>
      </c>
      <c r="I976" s="103"/>
      <c r="J976" s="106">
        <f>SUM(J960:J974)</f>
        <v>9095626.5299999993</v>
      </c>
      <c r="K976" s="106">
        <f>SUM(K960:K974)</f>
        <v>9930309.3100000005</v>
      </c>
      <c r="L976" s="106">
        <f>SUM(L960:L974)</f>
        <v>40588622.269999996</v>
      </c>
      <c r="M976" s="106">
        <f>SUM(M960:M974)</f>
        <v>39680906.610000007</v>
      </c>
      <c r="N976" s="104">
        <v>15</v>
      </c>
      <c r="O976" s="104">
        <v>15</v>
      </c>
      <c r="P976" s="104">
        <f>N976-O976</f>
        <v>0</v>
      </c>
      <c r="Q976" s="107">
        <f t="shared" si="36"/>
        <v>907715.65999998897</v>
      </c>
      <c r="R976" s="108">
        <f>L976/H976</f>
        <v>854.62325542711551</v>
      </c>
    </row>
    <row r="977" spans="1:18">
      <c r="A977" s="97">
        <v>1</v>
      </c>
      <c r="B977" s="98" t="s">
        <v>52</v>
      </c>
      <c r="C977" s="98" t="s">
        <v>553</v>
      </c>
      <c r="D977" s="98" t="s">
        <v>101</v>
      </c>
      <c r="E977" s="98" t="s">
        <v>554</v>
      </c>
      <c r="F977" s="98" t="s">
        <v>204</v>
      </c>
      <c r="G977" s="98" t="s">
        <v>555</v>
      </c>
      <c r="H977" s="99"/>
      <c r="I977" s="97"/>
      <c r="J977" s="100"/>
      <c r="K977" s="101"/>
      <c r="L977" s="102"/>
      <c r="M977" s="102"/>
      <c r="N977" s="98"/>
      <c r="O977" s="98"/>
      <c r="P977" s="98"/>
    </row>
    <row r="978" spans="1:18">
      <c r="A978" s="97">
        <v>2</v>
      </c>
      <c r="B978" s="98" t="s">
        <v>52</v>
      </c>
      <c r="C978" s="98" t="s">
        <v>553</v>
      </c>
      <c r="D978" s="98" t="s">
        <v>101</v>
      </c>
      <c r="E978" s="98" t="s">
        <v>554</v>
      </c>
      <c r="F978" s="98" t="s">
        <v>174</v>
      </c>
      <c r="G978" s="98" t="s">
        <v>1333</v>
      </c>
      <c r="H978" s="99">
        <v>3378</v>
      </c>
      <c r="I978" s="97">
        <v>3</v>
      </c>
      <c r="J978" s="100">
        <f>นครพนม!F79</f>
        <v>317191.59000000003</v>
      </c>
      <c r="K978" s="101">
        <f>นครพนม!AN79</f>
        <v>380879.03</v>
      </c>
      <c r="L978" s="102">
        <f>นครพนม!AO79</f>
        <v>2763672.42</v>
      </c>
      <c r="M978" s="102">
        <f>นครพนม!AP79</f>
        <v>2542843.5500000003</v>
      </c>
      <c r="N978" s="98"/>
      <c r="O978" s="98"/>
      <c r="P978" s="98"/>
      <c r="Q978" s="90">
        <f t="shared" si="36"/>
        <v>220828.86999999965</v>
      </c>
      <c r="R978" s="91">
        <f t="shared" si="37"/>
        <v>818.13866785079927</v>
      </c>
    </row>
    <row r="979" spans="1:18">
      <c r="A979" s="97">
        <v>3</v>
      </c>
      <c r="B979" s="98" t="s">
        <v>52</v>
      </c>
      <c r="C979" s="98" t="s">
        <v>553</v>
      </c>
      <c r="D979" s="98" t="s">
        <v>101</v>
      </c>
      <c r="E979" s="98" t="s">
        <v>554</v>
      </c>
      <c r="F979" s="98" t="s">
        <v>174</v>
      </c>
      <c r="G979" s="98" t="s">
        <v>1334</v>
      </c>
      <c r="H979" s="99">
        <v>2146</v>
      </c>
      <c r="I979" s="97">
        <v>2</v>
      </c>
      <c r="J979" s="100">
        <f>นครพนม!F80</f>
        <v>307099.38</v>
      </c>
      <c r="K979" s="101">
        <f>นครพนม!AN80</f>
        <v>-74222.880000000005</v>
      </c>
      <c r="L979" s="102">
        <f>นครพนม!AO80</f>
        <v>2562726.11</v>
      </c>
      <c r="M979" s="102">
        <f>นครพนม!AP80</f>
        <v>2693426.5700000003</v>
      </c>
      <c r="N979" s="98"/>
      <c r="O979" s="98"/>
      <c r="P979" s="98"/>
      <c r="Q979" s="90">
        <f t="shared" si="36"/>
        <v>-130700.46000000043</v>
      </c>
      <c r="R979" s="91">
        <f t="shared" si="37"/>
        <v>1194.1873765144455</v>
      </c>
    </row>
    <row r="980" spans="1:18">
      <c r="A980" s="97">
        <v>4</v>
      </c>
      <c r="B980" s="98" t="s">
        <v>52</v>
      </c>
      <c r="C980" s="98" t="s">
        <v>553</v>
      </c>
      <c r="D980" s="98" t="s">
        <v>101</v>
      </c>
      <c r="E980" s="98" t="s">
        <v>554</v>
      </c>
      <c r="F980" s="98" t="s">
        <v>174</v>
      </c>
      <c r="G980" s="98" t="s">
        <v>1335</v>
      </c>
      <c r="H980" s="99">
        <v>4006</v>
      </c>
      <c r="I980" s="97">
        <v>3</v>
      </c>
      <c r="J980" s="100">
        <f>นครพนม!F81</f>
        <v>432511.11</v>
      </c>
      <c r="K980" s="101">
        <f>นครพนม!AN81</f>
        <v>359172.39</v>
      </c>
      <c r="L980" s="102">
        <f>นครพนม!AO81</f>
        <v>2691360.2300000004</v>
      </c>
      <c r="M980" s="102">
        <f>นครพนม!AP81</f>
        <v>2775367.59</v>
      </c>
      <c r="N980" s="98"/>
      <c r="O980" s="98"/>
      <c r="P980" s="98"/>
      <c r="Q980" s="90">
        <f t="shared" si="36"/>
        <v>-84007.359999999404</v>
      </c>
      <c r="R980" s="91">
        <f t="shared" si="37"/>
        <v>671.83230903644539</v>
      </c>
    </row>
    <row r="981" spans="1:18">
      <c r="A981" s="97">
        <v>5</v>
      </c>
      <c r="B981" s="98" t="s">
        <v>52</v>
      </c>
      <c r="C981" s="98" t="s">
        <v>553</v>
      </c>
      <c r="D981" s="98" t="s">
        <v>101</v>
      </c>
      <c r="E981" s="98" t="s">
        <v>554</v>
      </c>
      <c r="F981" s="98" t="s">
        <v>174</v>
      </c>
      <c r="G981" s="98" t="s">
        <v>1336</v>
      </c>
      <c r="H981" s="99">
        <v>2776</v>
      </c>
      <c r="I981" s="97">
        <v>2</v>
      </c>
      <c r="J981" s="100">
        <f>นครพนม!F82</f>
        <v>145189.39000000001</v>
      </c>
      <c r="K981" s="101">
        <f>นครพนม!AN82</f>
        <v>148551.1</v>
      </c>
      <c r="L981" s="102">
        <f>นครพนม!AO82</f>
        <v>2585379.89</v>
      </c>
      <c r="M981" s="102">
        <f>นครพนม!AP82</f>
        <v>2523131.4900000002</v>
      </c>
      <c r="N981" s="98"/>
      <c r="O981" s="98"/>
      <c r="P981" s="98"/>
      <c r="Q981" s="90">
        <f t="shared" si="36"/>
        <v>62248.399999999907</v>
      </c>
      <c r="R981" s="91">
        <f t="shared" si="37"/>
        <v>931.33281340057647</v>
      </c>
    </row>
    <row r="982" spans="1:18">
      <c r="A982" s="97">
        <v>6</v>
      </c>
      <c r="B982" s="98" t="s">
        <v>52</v>
      </c>
      <c r="C982" s="98" t="s">
        <v>553</v>
      </c>
      <c r="D982" s="98" t="s">
        <v>101</v>
      </c>
      <c r="E982" s="98" t="s">
        <v>554</v>
      </c>
      <c r="F982" s="98" t="s">
        <v>174</v>
      </c>
      <c r="G982" s="98" t="s">
        <v>1337</v>
      </c>
      <c r="H982" s="99">
        <v>2929</v>
      </c>
      <c r="I982" s="97">
        <v>2</v>
      </c>
      <c r="J982" s="100">
        <f>นครพนม!F83</f>
        <v>525071.4</v>
      </c>
      <c r="K982" s="101">
        <f>นครพนม!AN83</f>
        <v>734990.72</v>
      </c>
      <c r="L982" s="102">
        <f>นครพนม!AO83</f>
        <v>2927123.92</v>
      </c>
      <c r="M982" s="102">
        <f>นครพนม!AP83</f>
        <v>3260809.98</v>
      </c>
      <c r="N982" s="98"/>
      <c r="O982" s="98"/>
      <c r="P982" s="98"/>
      <c r="Q982" s="90">
        <f t="shared" si="36"/>
        <v>-333686.06000000006</v>
      </c>
      <c r="R982" s="91">
        <f t="shared" si="37"/>
        <v>999.35948105155342</v>
      </c>
    </row>
    <row r="983" spans="1:18">
      <c r="A983" s="97">
        <v>7</v>
      </c>
      <c r="B983" s="98" t="s">
        <v>52</v>
      </c>
      <c r="C983" s="98" t="s">
        <v>553</v>
      </c>
      <c r="D983" s="98" t="s">
        <v>101</v>
      </c>
      <c r="E983" s="98" t="s">
        <v>554</v>
      </c>
      <c r="F983" s="98" t="s">
        <v>174</v>
      </c>
      <c r="G983" s="98" t="s">
        <v>1338</v>
      </c>
      <c r="H983" s="99">
        <v>1882</v>
      </c>
      <c r="I983" s="97">
        <v>2</v>
      </c>
      <c r="J983" s="100">
        <f>นครพนม!F84</f>
        <v>332398.75</v>
      </c>
      <c r="K983" s="101">
        <f>นครพนม!AN84</f>
        <v>427283.12</v>
      </c>
      <c r="L983" s="102">
        <f>นครพนม!AO84</f>
        <v>2704443.86</v>
      </c>
      <c r="M983" s="102">
        <f>นครพนม!AP84</f>
        <v>2682050.36</v>
      </c>
      <c r="N983" s="98"/>
      <c r="O983" s="98"/>
      <c r="P983" s="98"/>
      <c r="Q983" s="90">
        <f t="shared" si="36"/>
        <v>22393.5</v>
      </c>
      <c r="R983" s="91">
        <f t="shared" si="37"/>
        <v>1437.0052391073325</v>
      </c>
    </row>
    <row r="984" spans="1:18">
      <c r="A984" s="97">
        <v>8</v>
      </c>
      <c r="B984" s="98" t="s">
        <v>52</v>
      </c>
      <c r="C984" s="98" t="s">
        <v>553</v>
      </c>
      <c r="D984" s="98" t="s">
        <v>101</v>
      </c>
      <c r="E984" s="98" t="s">
        <v>554</v>
      </c>
      <c r="F984" s="98" t="s">
        <v>174</v>
      </c>
      <c r="G984" s="98" t="s">
        <v>1339</v>
      </c>
      <c r="H984" s="99">
        <v>2733</v>
      </c>
      <c r="I984" s="97">
        <v>2</v>
      </c>
      <c r="J984" s="100">
        <f>นครพนม!F85</f>
        <v>494235.34</v>
      </c>
      <c r="K984" s="101">
        <f>นครพนม!AN85</f>
        <v>519014.14</v>
      </c>
      <c r="L984" s="102">
        <f>นครพนม!AO85</f>
        <v>2535225.9699999997</v>
      </c>
      <c r="M984" s="102">
        <f>นครพนม!AP85</f>
        <v>2500868.5699999998</v>
      </c>
      <c r="N984" s="98"/>
      <c r="O984" s="98"/>
      <c r="P984" s="98"/>
      <c r="Q984" s="90">
        <f t="shared" si="36"/>
        <v>34357.399999999907</v>
      </c>
      <c r="R984" s="91">
        <f t="shared" si="37"/>
        <v>927.63482253933398</v>
      </c>
    </row>
    <row r="985" spans="1:18">
      <c r="A985" s="97">
        <v>9</v>
      </c>
      <c r="B985" s="98" t="s">
        <v>52</v>
      </c>
      <c r="C985" s="98" t="s">
        <v>553</v>
      </c>
      <c r="D985" s="98" t="s">
        <v>101</v>
      </c>
      <c r="E985" s="98" t="s">
        <v>554</v>
      </c>
      <c r="F985" s="98" t="s">
        <v>174</v>
      </c>
      <c r="G985" s="98" t="s">
        <v>1340</v>
      </c>
      <c r="H985" s="99">
        <v>1930</v>
      </c>
      <c r="I985" s="97">
        <v>2</v>
      </c>
      <c r="J985" s="100">
        <f>นครพนม!F86</f>
        <v>208833.15</v>
      </c>
      <c r="K985" s="101">
        <f>นครพนม!AN86</f>
        <v>372645.76</v>
      </c>
      <c r="L985" s="102">
        <f>นครพนม!AO86</f>
        <v>2075361.3499999999</v>
      </c>
      <c r="M985" s="102">
        <f>นครพนม!AP86</f>
        <v>1887385.03</v>
      </c>
      <c r="N985" s="98"/>
      <c r="O985" s="98"/>
      <c r="P985" s="98"/>
      <c r="Q985" s="90">
        <f t="shared" si="36"/>
        <v>187976.31999999983</v>
      </c>
      <c r="R985" s="91">
        <f t="shared" si="37"/>
        <v>1075.3167616580311</v>
      </c>
    </row>
    <row r="986" spans="1:18">
      <c r="A986" s="97">
        <v>10</v>
      </c>
      <c r="B986" s="98" t="s">
        <v>52</v>
      </c>
      <c r="C986" s="98" t="s">
        <v>553</v>
      </c>
      <c r="D986" s="98" t="s">
        <v>101</v>
      </c>
      <c r="E986" s="98" t="s">
        <v>554</v>
      </c>
      <c r="F986" s="98" t="s">
        <v>174</v>
      </c>
      <c r="G986" s="98" t="s">
        <v>1341</v>
      </c>
      <c r="H986" s="99">
        <v>2859</v>
      </c>
      <c r="I986" s="97">
        <v>2</v>
      </c>
      <c r="J986" s="100">
        <f>นครพนม!F87</f>
        <v>565473.27</v>
      </c>
      <c r="K986" s="101">
        <f>นครพนม!AN87</f>
        <v>494541.27</v>
      </c>
      <c r="L986" s="102">
        <f>นครพนม!AO87</f>
        <v>3127048.59</v>
      </c>
      <c r="M986" s="102">
        <f>นครพนม!AP87</f>
        <v>3147610.16</v>
      </c>
      <c r="N986" s="98"/>
      <c r="O986" s="98"/>
      <c r="P986" s="98"/>
      <c r="Q986" s="90">
        <f t="shared" si="36"/>
        <v>-20561.570000000298</v>
      </c>
      <c r="R986" s="91">
        <f t="shared" si="37"/>
        <v>1093.7560650577125</v>
      </c>
    </row>
    <row r="987" spans="1:18" s="191" customFormat="1">
      <c r="A987" s="186">
        <v>11</v>
      </c>
      <c r="B987" s="187" t="s">
        <v>52</v>
      </c>
      <c r="C987" s="187" t="s">
        <v>553</v>
      </c>
      <c r="D987" s="187" t="s">
        <v>101</v>
      </c>
      <c r="E987" s="187" t="s">
        <v>554</v>
      </c>
      <c r="F987" s="187" t="s">
        <v>174</v>
      </c>
      <c r="G987" s="98" t="s">
        <v>1342</v>
      </c>
      <c r="H987" s="188">
        <v>1615</v>
      </c>
      <c r="I987" s="186">
        <v>2</v>
      </c>
      <c r="J987" s="100">
        <f>นครพนม!F88</f>
        <v>281969.82</v>
      </c>
      <c r="K987" s="101">
        <f>นครพนม!AN88</f>
        <v>204173.56</v>
      </c>
      <c r="L987" s="102">
        <f>นครพนม!AO88</f>
        <v>2140828.52</v>
      </c>
      <c r="M987" s="102">
        <f>นครพนม!AP88</f>
        <v>2299544.5100000002</v>
      </c>
      <c r="N987" s="187"/>
      <c r="O987" s="187"/>
      <c r="P987" s="187"/>
      <c r="Q987" s="189">
        <f t="shared" si="36"/>
        <v>-158715.99000000022</v>
      </c>
      <c r="R987" s="190">
        <f t="shared" si="37"/>
        <v>1325.5904148606812</v>
      </c>
    </row>
    <row r="988" spans="1:18" s="109" customFormat="1">
      <c r="A988" s="103">
        <v>6</v>
      </c>
      <c r="B988" s="104" t="s">
        <v>52</v>
      </c>
      <c r="C988" s="104"/>
      <c r="D988" s="104"/>
      <c r="E988" s="104" t="s">
        <v>71</v>
      </c>
      <c r="F988" s="104"/>
      <c r="G988" s="104" t="s">
        <v>556</v>
      </c>
      <c r="H988" s="110">
        <f>SUM(H977:H987)</f>
        <v>26254</v>
      </c>
      <c r="I988" s="103"/>
      <c r="J988" s="106">
        <f>SUM(J977:J987)</f>
        <v>3609973.1999999997</v>
      </c>
      <c r="K988" s="106">
        <f>SUM(K977:K987)</f>
        <v>3567028.21</v>
      </c>
      <c r="L988" s="106">
        <f>SUM(L977:L987)</f>
        <v>26113170.859999999</v>
      </c>
      <c r="M988" s="106">
        <f>SUM(M977:M987)</f>
        <v>26313037.810000002</v>
      </c>
      <c r="N988" s="104">
        <v>10</v>
      </c>
      <c r="O988" s="104">
        <v>10</v>
      </c>
      <c r="P988" s="104">
        <f>N988-O988</f>
        <v>0</v>
      </c>
      <c r="Q988" s="107">
        <f t="shared" si="36"/>
        <v>-199866.95000000298</v>
      </c>
      <c r="R988" s="108">
        <f>L988/H988</f>
        <v>994.63589776795914</v>
      </c>
    </row>
    <row r="989" spans="1:18">
      <c r="A989" s="97">
        <v>1</v>
      </c>
      <c r="B989" s="98" t="s">
        <v>52</v>
      </c>
      <c r="C989" s="98" t="s">
        <v>557</v>
      </c>
      <c r="D989" s="98" t="s">
        <v>108</v>
      </c>
      <c r="E989" s="98" t="s">
        <v>558</v>
      </c>
      <c r="F989" s="98" t="s">
        <v>204</v>
      </c>
      <c r="G989" s="98" t="s">
        <v>559</v>
      </c>
      <c r="H989" s="99"/>
      <c r="I989" s="97"/>
      <c r="J989" s="100"/>
      <c r="K989" s="101"/>
      <c r="L989" s="102"/>
      <c r="M989" s="102"/>
      <c r="N989" s="98"/>
      <c r="O989" s="98"/>
      <c r="P989" s="98"/>
    </row>
    <row r="990" spans="1:18">
      <c r="A990" s="97">
        <v>2</v>
      </c>
      <c r="B990" s="98" t="s">
        <v>52</v>
      </c>
      <c r="C990" s="98" t="s">
        <v>557</v>
      </c>
      <c r="D990" s="98" t="s">
        <v>108</v>
      </c>
      <c r="E990" s="98" t="s">
        <v>558</v>
      </c>
      <c r="F990" s="98" t="s">
        <v>174</v>
      </c>
      <c r="G990" s="98" t="s">
        <v>1343</v>
      </c>
      <c r="H990" s="99">
        <v>3691</v>
      </c>
      <c r="I990" s="97">
        <v>3</v>
      </c>
      <c r="J990" s="100">
        <f>นครพนม!F89</f>
        <v>357639.55</v>
      </c>
      <c r="K990" s="101">
        <f>นครพนม!AN89</f>
        <v>367367.97</v>
      </c>
      <c r="L990" s="102">
        <f>นครพนม!AO89</f>
        <v>976206.30999999994</v>
      </c>
      <c r="M990" s="102">
        <f>นครพนม!AP89</f>
        <v>749010.54</v>
      </c>
      <c r="N990" s="98"/>
      <c r="O990" s="98"/>
      <c r="P990" s="98"/>
      <c r="Q990" s="90">
        <f t="shared" si="36"/>
        <v>227195.7699999999</v>
      </c>
      <c r="R990" s="91">
        <f t="shared" si="37"/>
        <v>264.48287997832563</v>
      </c>
    </row>
    <row r="991" spans="1:18">
      <c r="A991" s="97">
        <v>3</v>
      </c>
      <c r="B991" s="98" t="s">
        <v>52</v>
      </c>
      <c r="C991" s="98" t="s">
        <v>557</v>
      </c>
      <c r="D991" s="98" t="s">
        <v>108</v>
      </c>
      <c r="E991" s="98" t="s">
        <v>558</v>
      </c>
      <c r="F991" s="98" t="s">
        <v>174</v>
      </c>
      <c r="G991" s="98" t="s">
        <v>1344</v>
      </c>
      <c r="H991" s="99">
        <v>1589</v>
      </c>
      <c r="I991" s="97">
        <v>2</v>
      </c>
      <c r="J991" s="100">
        <f>นครพนม!F90</f>
        <v>389434.84</v>
      </c>
      <c r="K991" s="101">
        <f>นครพนม!AN90</f>
        <v>373767.19</v>
      </c>
      <c r="L991" s="102">
        <f>นครพนม!AO90</f>
        <v>2197913.37</v>
      </c>
      <c r="M991" s="102">
        <f>นครพนม!AP90</f>
        <v>2140124.92</v>
      </c>
      <c r="N991" s="98"/>
      <c r="O991" s="98"/>
      <c r="P991" s="98"/>
      <c r="Q991" s="90">
        <f t="shared" si="36"/>
        <v>57788.450000000186</v>
      </c>
      <c r="R991" s="91">
        <f t="shared" si="37"/>
        <v>1383.2053933291379</v>
      </c>
    </row>
    <row r="992" spans="1:18">
      <c r="A992" s="97">
        <v>4</v>
      </c>
      <c r="B992" s="98" t="s">
        <v>52</v>
      </c>
      <c r="C992" s="98" t="s">
        <v>557</v>
      </c>
      <c r="D992" s="98" t="s">
        <v>108</v>
      </c>
      <c r="E992" s="98" t="s">
        <v>558</v>
      </c>
      <c r="F992" s="98" t="s">
        <v>174</v>
      </c>
      <c r="G992" s="98" t="s">
        <v>1345</v>
      </c>
      <c r="H992" s="99">
        <v>3400</v>
      </c>
      <c r="I992" s="97">
        <v>3</v>
      </c>
      <c r="J992" s="100">
        <f>นครพนม!F91</f>
        <v>355147</v>
      </c>
      <c r="K992" s="101">
        <f>นครพนม!AN91</f>
        <v>340977.73</v>
      </c>
      <c r="L992" s="102">
        <f>นครพนม!AO91</f>
        <v>258454.76</v>
      </c>
      <c r="M992" s="102">
        <f>นครพนม!AP91</f>
        <v>285571.67</v>
      </c>
      <c r="N992" s="98"/>
      <c r="O992" s="98"/>
      <c r="P992" s="98"/>
      <c r="Q992" s="90">
        <f t="shared" si="36"/>
        <v>-27116.909999999974</v>
      </c>
      <c r="R992" s="91">
        <f t="shared" si="37"/>
        <v>76.016105882352946</v>
      </c>
    </row>
    <row r="993" spans="1:18">
      <c r="A993" s="97">
        <v>5</v>
      </c>
      <c r="B993" s="98" t="s">
        <v>52</v>
      </c>
      <c r="C993" s="98" t="s">
        <v>557</v>
      </c>
      <c r="D993" s="98" t="s">
        <v>108</v>
      </c>
      <c r="E993" s="98" t="s">
        <v>558</v>
      </c>
      <c r="F993" s="98" t="s">
        <v>174</v>
      </c>
      <c r="G993" s="98" t="s">
        <v>1346</v>
      </c>
      <c r="H993" s="99">
        <v>2389</v>
      </c>
      <c r="I993" s="97">
        <v>2</v>
      </c>
      <c r="J993" s="100">
        <f>นครพนม!F92</f>
        <v>297469.46000000002</v>
      </c>
      <c r="K993" s="101">
        <f>นครพนม!AN92</f>
        <v>391045.81000000006</v>
      </c>
      <c r="L993" s="102">
        <f>นครพนม!AO92</f>
        <v>2124179.39</v>
      </c>
      <c r="M993" s="102">
        <f>นครพนม!AP92</f>
        <v>1991351.9400000002</v>
      </c>
      <c r="N993" s="98"/>
      <c r="O993" s="98"/>
      <c r="P993" s="98"/>
      <c r="Q993" s="90">
        <f t="shared" si="36"/>
        <v>132827.44999999995</v>
      </c>
      <c r="R993" s="91">
        <f t="shared" si="37"/>
        <v>889.15001674340738</v>
      </c>
    </row>
    <row r="994" spans="1:18">
      <c r="A994" s="97">
        <v>6</v>
      </c>
      <c r="B994" s="98" t="s">
        <v>52</v>
      </c>
      <c r="C994" s="98" t="s">
        <v>557</v>
      </c>
      <c r="D994" s="98" t="s">
        <v>108</v>
      </c>
      <c r="E994" s="98" t="s">
        <v>558</v>
      </c>
      <c r="F994" s="98" t="s">
        <v>174</v>
      </c>
      <c r="G994" s="98" t="s">
        <v>1347</v>
      </c>
      <c r="H994" s="99">
        <v>2341</v>
      </c>
      <c r="I994" s="97">
        <v>2</v>
      </c>
      <c r="J994" s="100">
        <f>นครพนม!F93</f>
        <v>298964.28999999998</v>
      </c>
      <c r="K994" s="101">
        <f>นครพนม!AN93</f>
        <v>316087.39999999997</v>
      </c>
      <c r="L994" s="102">
        <f>นครพนม!AO93</f>
        <v>2715593.2700000005</v>
      </c>
      <c r="M994" s="102">
        <f>นครพนม!AP93</f>
        <v>2398656.67</v>
      </c>
      <c r="N994" s="98"/>
      <c r="O994" s="98"/>
      <c r="P994" s="98"/>
      <c r="Q994" s="90">
        <f t="shared" si="36"/>
        <v>316936.60000000056</v>
      </c>
      <c r="R994" s="91">
        <f t="shared" si="37"/>
        <v>1160.0142118752672</v>
      </c>
    </row>
    <row r="995" spans="1:18">
      <c r="A995" s="97">
        <v>7</v>
      </c>
      <c r="B995" s="98" t="s">
        <v>52</v>
      </c>
      <c r="C995" s="98" t="s">
        <v>557</v>
      </c>
      <c r="D995" s="98" t="s">
        <v>108</v>
      </c>
      <c r="E995" s="98" t="s">
        <v>558</v>
      </c>
      <c r="F995" s="98" t="s">
        <v>174</v>
      </c>
      <c r="G995" s="98" t="s">
        <v>1348</v>
      </c>
      <c r="H995" s="99">
        <v>1781</v>
      </c>
      <c r="I995" s="97">
        <v>2</v>
      </c>
      <c r="J995" s="100">
        <f>นครพนม!F94</f>
        <v>311979.55</v>
      </c>
      <c r="K995" s="101">
        <f>นครพนม!AN94</f>
        <v>387177.98</v>
      </c>
      <c r="L995" s="102">
        <f>นครพนม!AO94</f>
        <v>1566923.76</v>
      </c>
      <c r="M995" s="102">
        <f>นครพนม!AP94</f>
        <v>1739179.14</v>
      </c>
      <c r="N995" s="98"/>
      <c r="O995" s="98"/>
      <c r="P995" s="98"/>
      <c r="Q995" s="90">
        <f t="shared" si="36"/>
        <v>-172255.37999999989</v>
      </c>
      <c r="R995" s="91">
        <f t="shared" si="37"/>
        <v>879.79997754070746</v>
      </c>
    </row>
    <row r="996" spans="1:18">
      <c r="A996" s="97">
        <v>8</v>
      </c>
      <c r="B996" s="98" t="s">
        <v>52</v>
      </c>
      <c r="C996" s="98" t="s">
        <v>557</v>
      </c>
      <c r="D996" s="98" t="s">
        <v>108</v>
      </c>
      <c r="E996" s="98" t="s">
        <v>558</v>
      </c>
      <c r="F996" s="98" t="s">
        <v>174</v>
      </c>
      <c r="G996" s="98" t="s">
        <v>1349</v>
      </c>
      <c r="H996" s="99">
        <v>2682</v>
      </c>
      <c r="I996" s="97">
        <v>2</v>
      </c>
      <c r="J996" s="100">
        <f>นครพนม!F95</f>
        <v>365479.93</v>
      </c>
      <c r="K996" s="101">
        <f>นครพนม!AN95</f>
        <v>496570.89999999997</v>
      </c>
      <c r="L996" s="102">
        <f>นครพนม!AO95</f>
        <v>3079544.08</v>
      </c>
      <c r="M996" s="102">
        <f>นครพนม!AP95</f>
        <v>2795002.35</v>
      </c>
      <c r="N996" s="98"/>
      <c r="O996" s="98"/>
      <c r="P996" s="98"/>
      <c r="Q996" s="90">
        <f t="shared" si="36"/>
        <v>284541.73</v>
      </c>
      <c r="R996" s="91">
        <f t="shared" si="37"/>
        <v>1148.226726323639</v>
      </c>
    </row>
    <row r="997" spans="1:18">
      <c r="A997" s="97">
        <v>9</v>
      </c>
      <c r="B997" s="98" t="s">
        <v>52</v>
      </c>
      <c r="C997" s="98" t="s">
        <v>557</v>
      </c>
      <c r="D997" s="98" t="s">
        <v>108</v>
      </c>
      <c r="E997" s="98" t="s">
        <v>558</v>
      </c>
      <c r="F997" s="98" t="s">
        <v>174</v>
      </c>
      <c r="G997" s="98" t="s">
        <v>1350</v>
      </c>
      <c r="H997" s="99">
        <v>1785</v>
      </c>
      <c r="I997" s="97">
        <v>2</v>
      </c>
      <c r="J997" s="100">
        <f>นครพนม!F96</f>
        <v>143212.53</v>
      </c>
      <c r="K997" s="101">
        <f>นครพนม!AN96</f>
        <v>244510.07</v>
      </c>
      <c r="L997" s="102">
        <f>นครพนม!AO96</f>
        <v>2351993.64</v>
      </c>
      <c r="M997" s="102">
        <f>นครพนม!AP96</f>
        <v>2387716.0100000002</v>
      </c>
      <c r="N997" s="98"/>
      <c r="O997" s="98"/>
      <c r="P997" s="98"/>
      <c r="Q997" s="90">
        <f t="shared" si="36"/>
        <v>-35722.370000000112</v>
      </c>
      <c r="R997" s="91">
        <f t="shared" si="37"/>
        <v>1317.6434957983195</v>
      </c>
    </row>
    <row r="998" spans="1:18">
      <c r="A998" s="97">
        <v>10</v>
      </c>
      <c r="B998" s="98" t="s">
        <v>52</v>
      </c>
      <c r="C998" s="98" t="s">
        <v>557</v>
      </c>
      <c r="D998" s="98" t="s">
        <v>108</v>
      </c>
      <c r="E998" s="98" t="s">
        <v>558</v>
      </c>
      <c r="F998" s="98" t="s">
        <v>174</v>
      </c>
      <c r="G998" s="98" t="s">
        <v>1351</v>
      </c>
      <c r="H998" s="99">
        <v>3086</v>
      </c>
      <c r="I998" s="97">
        <v>3</v>
      </c>
      <c r="J998" s="100">
        <f>นครพนม!F97</f>
        <v>373571.97</v>
      </c>
      <c r="K998" s="101">
        <f>นครพนม!AN97</f>
        <v>495114.67</v>
      </c>
      <c r="L998" s="102">
        <f>นครพนม!AO97</f>
        <v>1461526.02</v>
      </c>
      <c r="M998" s="102">
        <f>นครพนม!AP97</f>
        <v>1315711.3</v>
      </c>
      <c r="N998" s="98"/>
      <c r="O998" s="98"/>
      <c r="P998" s="98"/>
      <c r="Q998" s="90">
        <f t="shared" si="36"/>
        <v>145814.71999999997</v>
      </c>
      <c r="R998" s="91">
        <f t="shared" si="37"/>
        <v>473.59883992222944</v>
      </c>
    </row>
    <row r="999" spans="1:18">
      <c r="A999" s="97">
        <v>11</v>
      </c>
      <c r="B999" s="98" t="s">
        <v>52</v>
      </c>
      <c r="C999" s="98" t="s">
        <v>557</v>
      </c>
      <c r="D999" s="98" t="s">
        <v>108</v>
      </c>
      <c r="E999" s="98" t="s">
        <v>558</v>
      </c>
      <c r="F999" s="98" t="s">
        <v>174</v>
      </c>
      <c r="G999" s="98" t="s">
        <v>1352</v>
      </c>
      <c r="H999" s="99">
        <v>2935</v>
      </c>
      <c r="I999" s="97">
        <v>2</v>
      </c>
      <c r="J999" s="100">
        <f>นครพนม!F98</f>
        <v>328594.93</v>
      </c>
      <c r="K999" s="101">
        <f>นครพนม!AN98</f>
        <v>350444.91000000003</v>
      </c>
      <c r="L999" s="102">
        <f>นครพนม!AO98</f>
        <v>2342946.71</v>
      </c>
      <c r="M999" s="102">
        <f>นครพนม!AP98</f>
        <v>2486451.4200000004</v>
      </c>
      <c r="N999" s="98"/>
      <c r="O999" s="98"/>
      <c r="P999" s="98"/>
      <c r="Q999" s="90">
        <f t="shared" si="36"/>
        <v>-143504.71000000043</v>
      </c>
      <c r="R999" s="91">
        <f t="shared" si="37"/>
        <v>798.27826575809195</v>
      </c>
    </row>
    <row r="1000" spans="1:18">
      <c r="A1000" s="97">
        <v>12</v>
      </c>
      <c r="B1000" s="98" t="s">
        <v>52</v>
      </c>
      <c r="C1000" s="98" t="s">
        <v>557</v>
      </c>
      <c r="D1000" s="98" t="s">
        <v>108</v>
      </c>
      <c r="E1000" s="98" t="s">
        <v>558</v>
      </c>
      <c r="F1000" s="98" t="s">
        <v>174</v>
      </c>
      <c r="G1000" s="98" t="s">
        <v>1353</v>
      </c>
      <c r="H1000" s="99">
        <v>3083</v>
      </c>
      <c r="I1000" s="97">
        <v>3</v>
      </c>
      <c r="J1000" s="100">
        <f>นครพนม!F99</f>
        <v>204393.97</v>
      </c>
      <c r="K1000" s="101">
        <f>นครพนม!AN99</f>
        <v>256127.22999999998</v>
      </c>
      <c r="L1000" s="102">
        <f>นครพนม!AO99</f>
        <v>2824596.47</v>
      </c>
      <c r="M1000" s="102">
        <f>นครพนม!AP99</f>
        <v>3125827.27</v>
      </c>
      <c r="N1000" s="98"/>
      <c r="O1000" s="98"/>
      <c r="P1000" s="98"/>
      <c r="Q1000" s="90">
        <f t="shared" si="36"/>
        <v>-301230.79999999981</v>
      </c>
      <c r="R1000" s="91">
        <f t="shared" si="37"/>
        <v>916.18438858254956</v>
      </c>
    </row>
    <row r="1001" spans="1:18">
      <c r="A1001" s="97">
        <v>13</v>
      </c>
      <c r="B1001" s="98" t="s">
        <v>52</v>
      </c>
      <c r="C1001" s="98" t="s">
        <v>557</v>
      </c>
      <c r="D1001" s="98" t="s">
        <v>108</v>
      </c>
      <c r="E1001" s="98" t="s">
        <v>558</v>
      </c>
      <c r="F1001" s="98" t="s">
        <v>174</v>
      </c>
      <c r="G1001" s="98" t="s">
        <v>1354</v>
      </c>
      <c r="H1001" s="99">
        <v>2178</v>
      </c>
      <c r="I1001" s="97">
        <v>2</v>
      </c>
      <c r="J1001" s="100">
        <f>นครพนม!F100</f>
        <v>303942.90000000002</v>
      </c>
      <c r="K1001" s="101">
        <f>นครพนม!AN100</f>
        <v>494378.30000000005</v>
      </c>
      <c r="L1001" s="102">
        <f>นครพนม!AO100</f>
        <v>2221812.62</v>
      </c>
      <c r="M1001" s="102">
        <f>นครพนม!AP100</f>
        <v>2159595.9300000002</v>
      </c>
      <c r="N1001" s="98"/>
      <c r="O1001" s="98"/>
      <c r="P1001" s="98"/>
      <c r="Q1001" s="90">
        <f t="shared" si="36"/>
        <v>62216.689999999944</v>
      </c>
      <c r="R1001" s="91">
        <f t="shared" si="37"/>
        <v>1020.115987144169</v>
      </c>
    </row>
    <row r="1002" spans="1:18">
      <c r="A1002" s="97">
        <v>14</v>
      </c>
      <c r="B1002" s="98" t="s">
        <v>52</v>
      </c>
      <c r="C1002" s="98" t="s">
        <v>557</v>
      </c>
      <c r="D1002" s="98" t="s">
        <v>108</v>
      </c>
      <c r="E1002" s="98" t="s">
        <v>558</v>
      </c>
      <c r="F1002" s="98" t="s">
        <v>174</v>
      </c>
      <c r="G1002" s="98" t="s">
        <v>1355</v>
      </c>
      <c r="H1002" s="99">
        <v>1955</v>
      </c>
      <c r="I1002" s="97">
        <v>2</v>
      </c>
      <c r="J1002" s="100">
        <f>นครพนม!F101</f>
        <v>563499.16</v>
      </c>
      <c r="K1002" s="101">
        <f>นครพนม!AN101</f>
        <v>570449.78</v>
      </c>
      <c r="L1002" s="102">
        <f>นครพนม!AO101</f>
        <v>2141499.66</v>
      </c>
      <c r="M1002" s="102">
        <f>นครพนม!AP101</f>
        <v>1961694.9999999998</v>
      </c>
      <c r="N1002" s="98"/>
      <c r="O1002" s="98"/>
      <c r="P1002" s="98"/>
      <c r="Q1002" s="90">
        <f t="shared" si="36"/>
        <v>179804.66000000038</v>
      </c>
      <c r="R1002" s="91">
        <f t="shared" si="37"/>
        <v>1095.3962455242968</v>
      </c>
    </row>
    <row r="1003" spans="1:18">
      <c r="A1003" s="97">
        <v>15</v>
      </c>
      <c r="B1003" s="98" t="s">
        <v>52</v>
      </c>
      <c r="C1003" s="98" t="s">
        <v>557</v>
      </c>
      <c r="D1003" s="98" t="s">
        <v>108</v>
      </c>
      <c r="E1003" s="98" t="s">
        <v>558</v>
      </c>
      <c r="F1003" s="98" t="s">
        <v>174</v>
      </c>
      <c r="G1003" s="98" t="s">
        <v>1356</v>
      </c>
      <c r="H1003" s="99">
        <v>2753</v>
      </c>
      <c r="I1003" s="97">
        <v>2</v>
      </c>
      <c r="J1003" s="100">
        <f>นครพนม!F102</f>
        <v>335164.94</v>
      </c>
      <c r="K1003" s="101">
        <f>นครพนม!AN102</f>
        <v>426068.24</v>
      </c>
      <c r="L1003" s="102">
        <f>นครพนม!AO102</f>
        <v>2639414.41</v>
      </c>
      <c r="M1003" s="102">
        <f>นครพนม!AP102</f>
        <v>3192502.35</v>
      </c>
      <c r="N1003" s="98"/>
      <c r="O1003" s="98"/>
      <c r="P1003" s="98"/>
      <c r="Q1003" s="90">
        <f t="shared" si="36"/>
        <v>-553087.93999999994</v>
      </c>
      <c r="R1003" s="91">
        <f t="shared" si="37"/>
        <v>958.7411587359245</v>
      </c>
    </row>
    <row r="1004" spans="1:18">
      <c r="A1004" s="97">
        <v>16</v>
      </c>
      <c r="B1004" s="98" t="s">
        <v>52</v>
      </c>
      <c r="C1004" s="98" t="s">
        <v>557</v>
      </c>
      <c r="D1004" s="98" t="s">
        <v>108</v>
      </c>
      <c r="E1004" s="98" t="s">
        <v>558</v>
      </c>
      <c r="F1004" s="98" t="s">
        <v>174</v>
      </c>
      <c r="G1004" s="98" t="s">
        <v>1357</v>
      </c>
      <c r="H1004" s="99">
        <v>2934</v>
      </c>
      <c r="I1004" s="97">
        <v>2</v>
      </c>
      <c r="J1004" s="100">
        <f>นครพนม!F103</f>
        <v>139801.31</v>
      </c>
      <c r="K1004" s="101">
        <f>นครพนม!AN103</f>
        <v>254366.47999999998</v>
      </c>
      <c r="L1004" s="102">
        <f>นครพนม!AO103</f>
        <v>2879103.32</v>
      </c>
      <c r="M1004" s="102">
        <f>นครพนม!AP103</f>
        <v>2894286.77</v>
      </c>
      <c r="N1004" s="98"/>
      <c r="O1004" s="98"/>
      <c r="P1004" s="98"/>
      <c r="Q1004" s="90">
        <f t="shared" si="36"/>
        <v>-15183.450000000186</v>
      </c>
      <c r="R1004" s="91">
        <f t="shared" si="37"/>
        <v>981.28947511929107</v>
      </c>
    </row>
    <row r="1005" spans="1:18">
      <c r="A1005" s="97">
        <v>17</v>
      </c>
      <c r="B1005" s="98" t="s">
        <v>52</v>
      </c>
      <c r="C1005" s="98" t="s">
        <v>557</v>
      </c>
      <c r="D1005" s="98" t="s">
        <v>108</v>
      </c>
      <c r="E1005" s="98" t="s">
        <v>558</v>
      </c>
      <c r="F1005" s="98" t="s">
        <v>174</v>
      </c>
      <c r="G1005" s="98" t="s">
        <v>1358</v>
      </c>
      <c r="H1005" s="99">
        <v>3440</v>
      </c>
      <c r="I1005" s="97">
        <v>3</v>
      </c>
      <c r="J1005" s="100">
        <f>นครพนม!F104</f>
        <v>772121.67</v>
      </c>
      <c r="K1005" s="101">
        <f>นครพนม!AN104</f>
        <v>1145739.1800000002</v>
      </c>
      <c r="L1005" s="102">
        <f>นครพนม!AO104</f>
        <v>3204213.8600000003</v>
      </c>
      <c r="M1005" s="102">
        <f>นครพนม!AP104</f>
        <v>2548059.04</v>
      </c>
      <c r="N1005" s="98"/>
      <c r="O1005" s="98"/>
      <c r="P1005" s="98"/>
      <c r="Q1005" s="90">
        <f t="shared" si="36"/>
        <v>656154.8200000003</v>
      </c>
      <c r="R1005" s="91">
        <f t="shared" si="37"/>
        <v>931.45751744186055</v>
      </c>
    </row>
    <row r="1006" spans="1:18">
      <c r="A1006" s="97">
        <v>18</v>
      </c>
      <c r="B1006" s="98" t="s">
        <v>52</v>
      </c>
      <c r="C1006" s="98" t="s">
        <v>557</v>
      </c>
      <c r="D1006" s="98" t="s">
        <v>108</v>
      </c>
      <c r="E1006" s="98" t="s">
        <v>558</v>
      </c>
      <c r="F1006" s="98" t="s">
        <v>174</v>
      </c>
      <c r="G1006" s="98" t="s">
        <v>1359</v>
      </c>
      <c r="H1006" s="99">
        <v>1937</v>
      </c>
      <c r="I1006" s="97">
        <v>2</v>
      </c>
      <c r="J1006" s="100">
        <f>นครพนม!F105</f>
        <v>358030.23</v>
      </c>
      <c r="K1006" s="101">
        <f>นครพนม!AN105</f>
        <v>402979.93</v>
      </c>
      <c r="L1006" s="102">
        <f>นครพนม!AO105</f>
        <v>2866003.1</v>
      </c>
      <c r="M1006" s="102">
        <f>นครพนม!AP105</f>
        <v>2841931.64</v>
      </c>
      <c r="N1006" s="98"/>
      <c r="O1006" s="98"/>
      <c r="P1006" s="98"/>
      <c r="Q1006" s="90">
        <f t="shared" si="36"/>
        <v>24071.459999999963</v>
      </c>
      <c r="R1006" s="91">
        <f t="shared" si="37"/>
        <v>1479.6092410944761</v>
      </c>
    </row>
    <row r="1007" spans="1:18">
      <c r="A1007" s="97">
        <v>19</v>
      </c>
      <c r="B1007" s="98" t="s">
        <v>52</v>
      </c>
      <c r="C1007" s="98" t="s">
        <v>557</v>
      </c>
      <c r="D1007" s="98" t="s">
        <v>108</v>
      </c>
      <c r="E1007" s="98" t="s">
        <v>558</v>
      </c>
      <c r="F1007" s="98" t="s">
        <v>174</v>
      </c>
      <c r="G1007" s="98" t="s">
        <v>1360</v>
      </c>
      <c r="H1007" s="99">
        <v>2642</v>
      </c>
      <c r="I1007" s="97">
        <v>2</v>
      </c>
      <c r="J1007" s="100">
        <f>นครพนม!F106</f>
        <v>140688.54999999999</v>
      </c>
      <c r="K1007" s="101">
        <f>นครพนม!AN106</f>
        <v>196098.58999999997</v>
      </c>
      <c r="L1007" s="102">
        <f>นครพนม!AO106</f>
        <v>2333220.36</v>
      </c>
      <c r="M1007" s="102">
        <f>นครพนม!AP106</f>
        <v>2418189.0300000003</v>
      </c>
      <c r="N1007" s="98"/>
      <c r="O1007" s="98"/>
      <c r="P1007" s="98"/>
      <c r="Q1007" s="90">
        <f t="shared" si="36"/>
        <v>-84968.670000000391</v>
      </c>
      <c r="R1007" s="91">
        <f t="shared" si="37"/>
        <v>883.12655563966689</v>
      </c>
    </row>
    <row r="1008" spans="1:18">
      <c r="A1008" s="97">
        <v>20</v>
      </c>
      <c r="B1008" s="98" t="s">
        <v>52</v>
      </c>
      <c r="C1008" s="98" t="s">
        <v>557</v>
      </c>
      <c r="D1008" s="98" t="s">
        <v>108</v>
      </c>
      <c r="E1008" s="98" t="s">
        <v>558</v>
      </c>
      <c r="F1008" s="98" t="s">
        <v>174</v>
      </c>
      <c r="G1008" s="98" t="s">
        <v>1361</v>
      </c>
      <c r="H1008" s="99">
        <v>2293</v>
      </c>
      <c r="I1008" s="97">
        <v>2</v>
      </c>
      <c r="J1008" s="100">
        <f>นครพนม!F107</f>
        <v>962471.85</v>
      </c>
      <c r="K1008" s="101">
        <f>นครพนม!AN107</f>
        <v>1010447.04</v>
      </c>
      <c r="L1008" s="102">
        <f>นครพนม!AO107</f>
        <v>2047907.74</v>
      </c>
      <c r="M1008" s="102">
        <f>นครพนม!AP107</f>
        <v>1940355.21</v>
      </c>
      <c r="N1008" s="98"/>
      <c r="O1008" s="98"/>
      <c r="P1008" s="98"/>
      <c r="Q1008" s="90">
        <f t="shared" si="36"/>
        <v>107552.53000000003</v>
      </c>
      <c r="R1008" s="91">
        <f t="shared" si="37"/>
        <v>893.11283907544703</v>
      </c>
    </row>
    <row r="1009" spans="1:18" s="109" customFormat="1">
      <c r="A1009" s="103">
        <v>7</v>
      </c>
      <c r="B1009" s="104" t="s">
        <v>52</v>
      </c>
      <c r="C1009" s="104"/>
      <c r="D1009" s="104"/>
      <c r="E1009" s="192" t="s">
        <v>71</v>
      </c>
      <c r="F1009" s="192"/>
      <c r="G1009" s="192" t="s">
        <v>560</v>
      </c>
      <c r="H1009" s="110">
        <f>SUM(H989:H1008)</f>
        <v>48894</v>
      </c>
      <c r="I1009" s="103"/>
      <c r="J1009" s="106">
        <f>SUM(J989:J1008)</f>
        <v>7001608.6299999999</v>
      </c>
      <c r="K1009" s="106">
        <f>SUM(K989:K1008)</f>
        <v>8519719.3999999985</v>
      </c>
      <c r="L1009" s="106">
        <f>SUM(L989:L1008)</f>
        <v>42233052.850000009</v>
      </c>
      <c r="M1009" s="106">
        <f>SUM(M989:M1008)</f>
        <v>41371218.200000003</v>
      </c>
      <c r="N1009" s="104">
        <v>19</v>
      </c>
      <c r="O1009" s="104">
        <v>19</v>
      </c>
      <c r="P1009" s="104">
        <f>N1009-O1009</f>
        <v>0</v>
      </c>
      <c r="Q1009" s="107">
        <f t="shared" si="36"/>
        <v>861834.65000000596</v>
      </c>
      <c r="R1009" s="108">
        <f>L1009/H1009</f>
        <v>863.76759622857628</v>
      </c>
    </row>
    <row r="1010" spans="1:18">
      <c r="A1010" s="97">
        <v>1</v>
      </c>
      <c r="B1010" s="98" t="s">
        <v>52</v>
      </c>
      <c r="C1010" s="98" t="s">
        <v>561</v>
      </c>
      <c r="D1010" s="98" t="s">
        <v>115</v>
      </c>
      <c r="E1010" s="98" t="s">
        <v>562</v>
      </c>
      <c r="F1010" s="98" t="s">
        <v>204</v>
      </c>
      <c r="G1010" s="98" t="s">
        <v>563</v>
      </c>
      <c r="H1010" s="99"/>
      <c r="I1010" s="97"/>
      <c r="J1010" s="100"/>
      <c r="K1010" s="101"/>
      <c r="L1010" s="102"/>
      <c r="M1010" s="102"/>
      <c r="N1010" s="98"/>
      <c r="O1010" s="98"/>
      <c r="P1010" s="98"/>
    </row>
    <row r="1011" spans="1:18">
      <c r="A1011" s="97">
        <v>2</v>
      </c>
      <c r="B1011" s="98" t="s">
        <v>52</v>
      </c>
      <c r="C1011" s="98" t="s">
        <v>561</v>
      </c>
      <c r="D1011" s="98" t="s">
        <v>115</v>
      </c>
      <c r="E1011" s="98" t="s">
        <v>562</v>
      </c>
      <c r="F1011" s="98" t="s">
        <v>174</v>
      </c>
      <c r="G1011" s="98" t="s">
        <v>1362</v>
      </c>
      <c r="H1011" s="99">
        <v>2877</v>
      </c>
      <c r="I1011" s="97">
        <v>2</v>
      </c>
      <c r="J1011" s="100">
        <f>นครพนม!F108</f>
        <v>236175.66</v>
      </c>
      <c r="K1011" s="101">
        <f>นครพนม!AN108</f>
        <v>275003.89</v>
      </c>
      <c r="L1011" s="102">
        <f>นครพนม!AO108</f>
        <v>2493365.35</v>
      </c>
      <c r="M1011" s="102">
        <f>นครพนม!AP108</f>
        <v>2577112.1199999996</v>
      </c>
      <c r="N1011" s="98"/>
      <c r="O1011" s="98"/>
      <c r="P1011" s="98"/>
      <c r="Q1011" s="90">
        <f t="shared" si="36"/>
        <v>-83746.769999999553</v>
      </c>
      <c r="R1011" s="91">
        <f t="shared" si="37"/>
        <v>866.65462287104629</v>
      </c>
    </row>
    <row r="1012" spans="1:18">
      <c r="A1012" s="97">
        <v>3</v>
      </c>
      <c r="B1012" s="98" t="s">
        <v>52</v>
      </c>
      <c r="C1012" s="98" t="s">
        <v>561</v>
      </c>
      <c r="D1012" s="98" t="s">
        <v>115</v>
      </c>
      <c r="E1012" s="98" t="s">
        <v>562</v>
      </c>
      <c r="F1012" s="98" t="s">
        <v>174</v>
      </c>
      <c r="G1012" s="98" t="s">
        <v>1363</v>
      </c>
      <c r="H1012" s="99">
        <v>2927</v>
      </c>
      <c r="I1012" s="97">
        <v>2</v>
      </c>
      <c r="J1012" s="100">
        <f>นครพนม!F109</f>
        <v>583206.35</v>
      </c>
      <c r="K1012" s="101">
        <f>นครพนม!AN109</f>
        <v>592752.84</v>
      </c>
      <c r="L1012" s="102">
        <f>นครพนม!AO109</f>
        <v>1870194.02</v>
      </c>
      <c r="M1012" s="102">
        <f>นครพนม!AP109</f>
        <v>1917498.2999999998</v>
      </c>
      <c r="N1012" s="98"/>
      <c r="O1012" s="98"/>
      <c r="P1012" s="98"/>
      <c r="Q1012" s="90">
        <f t="shared" si="36"/>
        <v>-47304.279999999795</v>
      </c>
      <c r="R1012" s="91">
        <f t="shared" si="37"/>
        <v>638.94568500170828</v>
      </c>
    </row>
    <row r="1013" spans="1:18">
      <c r="A1013" s="97">
        <v>4</v>
      </c>
      <c r="B1013" s="98" t="s">
        <v>52</v>
      </c>
      <c r="C1013" s="98" t="s">
        <v>561</v>
      </c>
      <c r="D1013" s="98" t="s">
        <v>115</v>
      </c>
      <c r="E1013" s="98" t="s">
        <v>562</v>
      </c>
      <c r="F1013" s="98" t="s">
        <v>174</v>
      </c>
      <c r="G1013" s="98" t="s">
        <v>1364</v>
      </c>
      <c r="H1013" s="99">
        <v>4184</v>
      </c>
      <c r="I1013" s="97">
        <v>3</v>
      </c>
      <c r="J1013" s="100">
        <f>นครพนม!F110</f>
        <v>226845.08</v>
      </c>
      <c r="K1013" s="101">
        <f>นครพนม!AN110</f>
        <v>239372.26</v>
      </c>
      <c r="L1013" s="102">
        <f>นครพนม!AO110</f>
        <v>2270771.94</v>
      </c>
      <c r="M1013" s="102">
        <f>นครพนม!AP110</f>
        <v>2576733.9400000004</v>
      </c>
      <c r="N1013" s="98"/>
      <c r="O1013" s="98"/>
      <c r="P1013" s="98"/>
      <c r="Q1013" s="90">
        <f t="shared" si="36"/>
        <v>-305962.00000000047</v>
      </c>
      <c r="R1013" s="91">
        <f t="shared" si="37"/>
        <v>542.72751912045885</v>
      </c>
    </row>
    <row r="1014" spans="1:18">
      <c r="A1014" s="97">
        <v>5</v>
      </c>
      <c r="B1014" s="98" t="s">
        <v>52</v>
      </c>
      <c r="C1014" s="98" t="s">
        <v>561</v>
      </c>
      <c r="D1014" s="98" t="s">
        <v>115</v>
      </c>
      <c r="E1014" s="98" t="s">
        <v>562</v>
      </c>
      <c r="F1014" s="98" t="s">
        <v>174</v>
      </c>
      <c r="G1014" s="98" t="s">
        <v>1365</v>
      </c>
      <c r="H1014" s="99">
        <v>4677</v>
      </c>
      <c r="I1014" s="97">
        <v>4</v>
      </c>
      <c r="J1014" s="100">
        <f>นครพนม!F111</f>
        <v>387567.74</v>
      </c>
      <c r="K1014" s="101">
        <f>นครพนม!AN111</f>
        <v>526288.12</v>
      </c>
      <c r="L1014" s="102">
        <f>นครพนม!AO111</f>
        <v>2628116.42</v>
      </c>
      <c r="M1014" s="102">
        <f>นครพนม!AP111</f>
        <v>2980820.78</v>
      </c>
      <c r="N1014" s="98"/>
      <c r="O1014" s="98"/>
      <c r="P1014" s="98"/>
      <c r="Q1014" s="90">
        <f t="shared" si="36"/>
        <v>-352704.35999999987</v>
      </c>
      <c r="R1014" s="91">
        <f t="shared" si="37"/>
        <v>561.92354500748343</v>
      </c>
    </row>
    <row r="1015" spans="1:18">
      <c r="A1015" s="97">
        <v>6</v>
      </c>
      <c r="B1015" s="98" t="s">
        <v>52</v>
      </c>
      <c r="C1015" s="98" t="s">
        <v>561</v>
      </c>
      <c r="D1015" s="98" t="s">
        <v>115</v>
      </c>
      <c r="E1015" s="98" t="s">
        <v>562</v>
      </c>
      <c r="F1015" s="98" t="s">
        <v>174</v>
      </c>
      <c r="G1015" s="98" t="s">
        <v>1366</v>
      </c>
      <c r="H1015" s="99">
        <v>2227</v>
      </c>
      <c r="I1015" s="97">
        <v>2</v>
      </c>
      <c r="J1015" s="100">
        <f>นครพนม!F112</f>
        <v>282062.90999999997</v>
      </c>
      <c r="K1015" s="101">
        <f>นครพนม!AN112</f>
        <v>312634.15999999992</v>
      </c>
      <c r="L1015" s="102">
        <f>นครพนม!AO112</f>
        <v>2343282.1</v>
      </c>
      <c r="M1015" s="102">
        <f>นครพนม!AP112</f>
        <v>2304064.19</v>
      </c>
      <c r="N1015" s="98"/>
      <c r="O1015" s="98"/>
      <c r="P1015" s="98"/>
      <c r="Q1015" s="90">
        <f t="shared" si="36"/>
        <v>39217.910000000149</v>
      </c>
      <c r="R1015" s="91">
        <f t="shared" si="37"/>
        <v>1052.2146834306243</v>
      </c>
    </row>
    <row r="1016" spans="1:18">
      <c r="A1016" s="97">
        <v>7</v>
      </c>
      <c r="B1016" s="98" t="s">
        <v>52</v>
      </c>
      <c r="C1016" s="98" t="s">
        <v>561</v>
      </c>
      <c r="D1016" s="98" t="s">
        <v>115</v>
      </c>
      <c r="E1016" s="98" t="s">
        <v>562</v>
      </c>
      <c r="F1016" s="98" t="s">
        <v>174</v>
      </c>
      <c r="G1016" s="98" t="s">
        <v>1367</v>
      </c>
      <c r="H1016" s="99">
        <v>815</v>
      </c>
      <c r="I1016" s="97">
        <v>1</v>
      </c>
      <c r="J1016" s="100">
        <f>นครพนม!F113</f>
        <v>314067.59000000003</v>
      </c>
      <c r="K1016" s="101">
        <f>นครพนม!AN113</f>
        <v>319680.78000000003</v>
      </c>
      <c r="L1016" s="102">
        <f>นครพนม!AO113</f>
        <v>1754854.55</v>
      </c>
      <c r="M1016" s="102">
        <f>นครพนม!AP113</f>
        <v>1847957.06</v>
      </c>
      <c r="N1016" s="98"/>
      <c r="O1016" s="98"/>
      <c r="P1016" s="98"/>
      <c r="Q1016" s="90">
        <f t="shared" si="36"/>
        <v>-93102.510000000009</v>
      </c>
      <c r="R1016" s="91">
        <f t="shared" si="37"/>
        <v>2153.1957668711657</v>
      </c>
    </row>
    <row r="1017" spans="1:18">
      <c r="A1017" s="97">
        <v>8</v>
      </c>
      <c r="B1017" s="98" t="s">
        <v>52</v>
      </c>
      <c r="C1017" s="98" t="s">
        <v>561</v>
      </c>
      <c r="D1017" s="98" t="s">
        <v>115</v>
      </c>
      <c r="E1017" s="98" t="s">
        <v>562</v>
      </c>
      <c r="F1017" s="98" t="s">
        <v>174</v>
      </c>
      <c r="G1017" s="98" t="s">
        <v>1368</v>
      </c>
      <c r="H1017" s="99">
        <v>3601</v>
      </c>
      <c r="I1017" s="97">
        <v>3</v>
      </c>
      <c r="J1017" s="100">
        <f>นครพนม!F114</f>
        <v>160699.96</v>
      </c>
      <c r="K1017" s="101">
        <f>นครพนม!AN114</f>
        <v>349319.81999999995</v>
      </c>
      <c r="L1017" s="102">
        <f>นครพนม!AO114</f>
        <v>2895339.84</v>
      </c>
      <c r="M1017" s="102">
        <f>นครพนม!AP114</f>
        <v>2884718.53</v>
      </c>
      <c r="N1017" s="98"/>
      <c r="O1017" s="98"/>
      <c r="P1017" s="98"/>
      <c r="Q1017" s="90">
        <f t="shared" si="36"/>
        <v>10621.310000000056</v>
      </c>
      <c r="R1017" s="91">
        <f t="shared" si="37"/>
        <v>804.03772285476248</v>
      </c>
    </row>
    <row r="1018" spans="1:18">
      <c r="A1018" s="97">
        <v>9</v>
      </c>
      <c r="B1018" s="98" t="s">
        <v>52</v>
      </c>
      <c r="C1018" s="98" t="s">
        <v>561</v>
      </c>
      <c r="D1018" s="98" t="s">
        <v>115</v>
      </c>
      <c r="E1018" s="98" t="s">
        <v>562</v>
      </c>
      <c r="F1018" s="98" t="s">
        <v>174</v>
      </c>
      <c r="G1018" s="98" t="s">
        <v>1369</v>
      </c>
      <c r="H1018" s="99">
        <v>2371</v>
      </c>
      <c r="I1018" s="97">
        <v>2</v>
      </c>
      <c r="J1018" s="100">
        <f>นครพนม!F115</f>
        <v>334191.77</v>
      </c>
      <c r="K1018" s="101">
        <f>นครพนม!AN115</f>
        <v>381006.59</v>
      </c>
      <c r="L1018" s="102">
        <f>นครพนม!AO115</f>
        <v>2358449.16</v>
      </c>
      <c r="M1018" s="102">
        <f>นครพนม!AP115</f>
        <v>2550960.5500000003</v>
      </c>
      <c r="N1018" s="98"/>
      <c r="O1018" s="98"/>
      <c r="P1018" s="98"/>
      <c r="Q1018" s="90">
        <f t="shared" si="36"/>
        <v>-192511.39000000013</v>
      </c>
      <c r="R1018" s="91">
        <f t="shared" si="37"/>
        <v>994.70652045550412</v>
      </c>
    </row>
    <row r="1019" spans="1:18">
      <c r="A1019" s="97">
        <v>10</v>
      </c>
      <c r="B1019" s="98" t="s">
        <v>52</v>
      </c>
      <c r="C1019" s="98" t="s">
        <v>561</v>
      </c>
      <c r="D1019" s="98" t="s">
        <v>115</v>
      </c>
      <c r="E1019" s="98" t="s">
        <v>562</v>
      </c>
      <c r="F1019" s="98" t="s">
        <v>174</v>
      </c>
      <c r="G1019" s="98" t="s">
        <v>1370</v>
      </c>
      <c r="H1019" s="99">
        <v>1293</v>
      </c>
      <c r="I1019" s="97">
        <v>1</v>
      </c>
      <c r="J1019" s="100">
        <f>นครพนม!F116</f>
        <v>319421.44</v>
      </c>
      <c r="K1019" s="101">
        <f>นครพนม!AN116</f>
        <v>343830.80000000005</v>
      </c>
      <c r="L1019" s="102">
        <f>นครพนม!AO116</f>
        <v>1834554.5499999998</v>
      </c>
      <c r="M1019" s="102">
        <f>นครพนม!AP116</f>
        <v>2090909.47</v>
      </c>
      <c r="N1019" s="98"/>
      <c r="O1019" s="98"/>
      <c r="P1019" s="98"/>
      <c r="Q1019" s="90">
        <f t="shared" si="36"/>
        <v>-256354.92000000016</v>
      </c>
      <c r="R1019" s="91">
        <f t="shared" si="37"/>
        <v>1418.8356921887082</v>
      </c>
    </row>
    <row r="1020" spans="1:18">
      <c r="A1020" s="97">
        <v>11</v>
      </c>
      <c r="B1020" s="98" t="s">
        <v>52</v>
      </c>
      <c r="C1020" s="98" t="s">
        <v>561</v>
      </c>
      <c r="D1020" s="98" t="s">
        <v>115</v>
      </c>
      <c r="E1020" s="98" t="s">
        <v>562</v>
      </c>
      <c r="F1020" s="98" t="s">
        <v>174</v>
      </c>
      <c r="G1020" s="98" t="s">
        <v>1371</v>
      </c>
      <c r="H1020" s="99">
        <v>3237</v>
      </c>
      <c r="I1020" s="97">
        <v>3</v>
      </c>
      <c r="J1020" s="100">
        <f>นครพนม!F117</f>
        <v>408440.74</v>
      </c>
      <c r="K1020" s="101">
        <f>นครพนม!AN117</f>
        <v>500905.60000000003</v>
      </c>
      <c r="L1020" s="102">
        <f>นครพนม!AO117</f>
        <v>3588940.26</v>
      </c>
      <c r="M1020" s="102">
        <f>นครพนม!AP117</f>
        <v>3364584.23</v>
      </c>
      <c r="N1020" s="98"/>
      <c r="O1020" s="98"/>
      <c r="P1020" s="98"/>
      <c r="Q1020" s="90">
        <f t="shared" si="36"/>
        <v>224356.0299999998</v>
      </c>
      <c r="R1020" s="91">
        <f t="shared" si="37"/>
        <v>1108.7242075996292</v>
      </c>
    </row>
    <row r="1021" spans="1:18">
      <c r="A1021" s="97">
        <v>12</v>
      </c>
      <c r="B1021" s="98" t="s">
        <v>52</v>
      </c>
      <c r="C1021" s="98" t="s">
        <v>561</v>
      </c>
      <c r="D1021" s="98" t="s">
        <v>115</v>
      </c>
      <c r="E1021" s="98" t="s">
        <v>562</v>
      </c>
      <c r="F1021" s="98" t="s">
        <v>174</v>
      </c>
      <c r="G1021" s="98" t="s">
        <v>1372</v>
      </c>
      <c r="H1021" s="99">
        <v>1500</v>
      </c>
      <c r="I1021" s="97">
        <v>1</v>
      </c>
      <c r="J1021" s="100">
        <f>นครพนม!F118</f>
        <v>250184.42</v>
      </c>
      <c r="K1021" s="101">
        <f>นครพนม!AN118</f>
        <v>269173.2</v>
      </c>
      <c r="L1021" s="102">
        <f>นครพนม!AO118</f>
        <v>2321188.3899999997</v>
      </c>
      <c r="M1021" s="102">
        <f>นครพนม!AP118</f>
        <v>2262111.2800000003</v>
      </c>
      <c r="N1021" s="98"/>
      <c r="O1021" s="98"/>
      <c r="P1021" s="98"/>
      <c r="Q1021" s="90">
        <f t="shared" si="36"/>
        <v>59077.109999999404</v>
      </c>
      <c r="R1021" s="91">
        <f t="shared" si="37"/>
        <v>1547.4589266666665</v>
      </c>
    </row>
    <row r="1022" spans="1:18">
      <c r="A1022" s="97">
        <v>13</v>
      </c>
      <c r="B1022" s="98" t="s">
        <v>52</v>
      </c>
      <c r="C1022" s="98" t="s">
        <v>561</v>
      </c>
      <c r="D1022" s="98" t="s">
        <v>115</v>
      </c>
      <c r="E1022" s="98" t="s">
        <v>562</v>
      </c>
      <c r="F1022" s="98" t="s">
        <v>174</v>
      </c>
      <c r="G1022" s="98" t="s">
        <v>1373</v>
      </c>
      <c r="H1022" s="99">
        <v>2077</v>
      </c>
      <c r="I1022" s="97">
        <v>2</v>
      </c>
      <c r="J1022" s="100">
        <f>นครพนม!F119</f>
        <v>112458.74</v>
      </c>
      <c r="K1022" s="101">
        <f>นครพนม!AN119</f>
        <v>123067.02</v>
      </c>
      <c r="L1022" s="102">
        <f>นครพนม!AO119</f>
        <v>2626933.17</v>
      </c>
      <c r="M1022" s="102">
        <f>นครพนม!AP119</f>
        <v>2746103.95</v>
      </c>
      <c r="N1022" s="98"/>
      <c r="O1022" s="98"/>
      <c r="P1022" s="98"/>
      <c r="Q1022" s="90">
        <f t="shared" si="36"/>
        <v>-119170.78000000026</v>
      </c>
      <c r="R1022" s="91">
        <f t="shared" si="37"/>
        <v>1264.7728310062589</v>
      </c>
    </row>
    <row r="1023" spans="1:18">
      <c r="A1023" s="97">
        <v>14</v>
      </c>
      <c r="B1023" s="98" t="s">
        <v>52</v>
      </c>
      <c r="C1023" s="98" t="s">
        <v>561</v>
      </c>
      <c r="D1023" s="98" t="s">
        <v>115</v>
      </c>
      <c r="E1023" s="98" t="s">
        <v>562</v>
      </c>
      <c r="F1023" s="98" t="s">
        <v>174</v>
      </c>
      <c r="G1023" s="98" t="s">
        <v>1374</v>
      </c>
      <c r="H1023" s="99">
        <v>2981</v>
      </c>
      <c r="I1023" s="97">
        <v>2</v>
      </c>
      <c r="J1023" s="100">
        <f>นครพนม!F120</f>
        <v>264052.65000000002</v>
      </c>
      <c r="K1023" s="101">
        <f>นครพนม!AN120</f>
        <v>295504.82000000007</v>
      </c>
      <c r="L1023" s="102">
        <f>นครพนม!AO120</f>
        <v>2322384.73</v>
      </c>
      <c r="M1023" s="102">
        <f>นครพนม!AP120</f>
        <v>2368506.48</v>
      </c>
      <c r="N1023" s="98"/>
      <c r="O1023" s="98"/>
      <c r="P1023" s="98"/>
      <c r="Q1023" s="90">
        <f t="shared" si="36"/>
        <v>-46121.75</v>
      </c>
      <c r="R1023" s="91">
        <f t="shared" si="37"/>
        <v>779.06230459577318</v>
      </c>
    </row>
    <row r="1024" spans="1:18">
      <c r="A1024" s="97">
        <v>15</v>
      </c>
      <c r="B1024" s="98" t="s">
        <v>52</v>
      </c>
      <c r="C1024" s="98" t="s">
        <v>561</v>
      </c>
      <c r="D1024" s="98" t="s">
        <v>115</v>
      </c>
      <c r="E1024" s="98" t="s">
        <v>562</v>
      </c>
      <c r="F1024" s="98" t="s">
        <v>174</v>
      </c>
      <c r="G1024" s="98" t="s">
        <v>1375</v>
      </c>
      <c r="H1024" s="99">
        <v>2573</v>
      </c>
      <c r="I1024" s="97">
        <v>2</v>
      </c>
      <c r="J1024" s="100">
        <f>นครพนม!F121</f>
        <v>323890.71000000002</v>
      </c>
      <c r="K1024" s="101">
        <f>นครพนม!AN121</f>
        <v>105898.82</v>
      </c>
      <c r="L1024" s="102">
        <f>นครพนม!AO121</f>
        <v>2159449.02</v>
      </c>
      <c r="M1024" s="102">
        <f>นครพนม!AP121</f>
        <v>2398563.5200000005</v>
      </c>
      <c r="N1024" s="98"/>
      <c r="O1024" s="98"/>
      <c r="P1024" s="98"/>
      <c r="Q1024" s="90">
        <f t="shared" si="36"/>
        <v>-239114.50000000047</v>
      </c>
      <c r="R1024" s="91">
        <f t="shared" si="37"/>
        <v>839.27284104158571</v>
      </c>
    </row>
    <row r="1025" spans="1:18">
      <c r="A1025" s="97">
        <v>16</v>
      </c>
      <c r="B1025" s="98" t="s">
        <v>52</v>
      </c>
      <c r="C1025" s="98" t="s">
        <v>561</v>
      </c>
      <c r="D1025" s="98" t="s">
        <v>115</v>
      </c>
      <c r="E1025" s="98" t="s">
        <v>562</v>
      </c>
      <c r="F1025" s="98" t="s">
        <v>174</v>
      </c>
      <c r="G1025" s="98" t="s">
        <v>1376</v>
      </c>
      <c r="H1025" s="99">
        <v>1978</v>
      </c>
      <c r="I1025" s="97">
        <v>2</v>
      </c>
      <c r="J1025" s="100">
        <f>นครพนม!F122</f>
        <v>92947.35</v>
      </c>
      <c r="K1025" s="101">
        <f>นครพนม!AN122</f>
        <v>299826.56999999995</v>
      </c>
      <c r="L1025" s="102">
        <f>นครพนม!AO122</f>
        <v>1454598.47</v>
      </c>
      <c r="M1025" s="102">
        <f>นครพนม!AP122</f>
        <v>1611702.54</v>
      </c>
      <c r="N1025" s="98"/>
      <c r="O1025" s="98"/>
      <c r="P1025" s="98"/>
      <c r="Q1025" s="90">
        <f t="shared" si="36"/>
        <v>-157104.07000000007</v>
      </c>
      <c r="R1025" s="91">
        <f t="shared" si="37"/>
        <v>735.38850859453987</v>
      </c>
    </row>
    <row r="1026" spans="1:18">
      <c r="A1026" s="97">
        <v>17</v>
      </c>
      <c r="B1026" s="98" t="s">
        <v>52</v>
      </c>
      <c r="C1026" s="98" t="s">
        <v>561</v>
      </c>
      <c r="D1026" s="98" t="s">
        <v>115</v>
      </c>
      <c r="E1026" s="98" t="s">
        <v>562</v>
      </c>
      <c r="F1026" s="98" t="s">
        <v>174</v>
      </c>
      <c r="G1026" s="98" t="s">
        <v>1377</v>
      </c>
      <c r="H1026" s="99">
        <v>2350</v>
      </c>
      <c r="I1026" s="97">
        <v>2</v>
      </c>
      <c r="J1026" s="100">
        <f>นครพนม!F123</f>
        <v>241216.25</v>
      </c>
      <c r="K1026" s="101">
        <f>นครพนม!AN123</f>
        <v>258745.99</v>
      </c>
      <c r="L1026" s="102">
        <f>นครพนม!AO123</f>
        <v>2193118.84</v>
      </c>
      <c r="M1026" s="102">
        <f>นครพนม!AP123</f>
        <v>2375305.5100000002</v>
      </c>
      <c r="N1026" s="98"/>
      <c r="O1026" s="98"/>
      <c r="P1026" s="98"/>
      <c r="Q1026" s="90">
        <f t="shared" si="36"/>
        <v>-182186.67000000039</v>
      </c>
      <c r="R1026" s="91">
        <f t="shared" si="37"/>
        <v>933.24205957446804</v>
      </c>
    </row>
    <row r="1027" spans="1:18">
      <c r="A1027" s="97">
        <v>18</v>
      </c>
      <c r="B1027" s="98" t="s">
        <v>52</v>
      </c>
      <c r="C1027" s="98" t="s">
        <v>561</v>
      </c>
      <c r="D1027" s="98" t="s">
        <v>115</v>
      </c>
      <c r="E1027" s="98" t="s">
        <v>562</v>
      </c>
      <c r="F1027" s="98" t="s">
        <v>174</v>
      </c>
      <c r="G1027" s="98" t="s">
        <v>1378</v>
      </c>
      <c r="H1027" s="99">
        <v>1698</v>
      </c>
      <c r="I1027" s="97">
        <v>2</v>
      </c>
      <c r="J1027" s="100">
        <f>นครพนม!F124</f>
        <v>189548.72</v>
      </c>
      <c r="K1027" s="101">
        <f>นครพนม!AN124</f>
        <v>487709.52</v>
      </c>
      <c r="L1027" s="102">
        <f>นครพนม!AO124</f>
        <v>1322743.3600000001</v>
      </c>
      <c r="M1027" s="102">
        <f>นครพนม!AP124</f>
        <v>1173726.8299999998</v>
      </c>
      <c r="N1027" s="98"/>
      <c r="O1027" s="98"/>
      <c r="P1027" s="98"/>
      <c r="Q1027" s="90">
        <f t="shared" si="36"/>
        <v>149016.53000000026</v>
      </c>
      <c r="R1027" s="91">
        <f t="shared" si="37"/>
        <v>779.00080094228508</v>
      </c>
    </row>
    <row r="1028" spans="1:18">
      <c r="A1028" s="97">
        <v>19</v>
      </c>
      <c r="B1028" s="98" t="s">
        <v>52</v>
      </c>
      <c r="C1028" s="98" t="s">
        <v>561</v>
      </c>
      <c r="D1028" s="98" t="s">
        <v>115</v>
      </c>
      <c r="E1028" s="98" t="s">
        <v>562</v>
      </c>
      <c r="F1028" s="98" t="s">
        <v>174</v>
      </c>
      <c r="G1028" s="98" t="s">
        <v>1379</v>
      </c>
      <c r="H1028" s="99">
        <v>2110</v>
      </c>
      <c r="I1028" s="97">
        <v>2</v>
      </c>
      <c r="J1028" s="100">
        <f>นครพนม!F125</f>
        <v>197525.98</v>
      </c>
      <c r="K1028" s="101">
        <f>นครพนม!AN125</f>
        <v>245463</v>
      </c>
      <c r="L1028" s="102">
        <f>นครพนม!AO125</f>
        <v>1964720.04</v>
      </c>
      <c r="M1028" s="102">
        <f>นครพนม!AP125</f>
        <v>2058364.54</v>
      </c>
      <c r="N1028" s="98"/>
      <c r="O1028" s="98"/>
      <c r="P1028" s="98"/>
      <c r="Q1028" s="90">
        <f t="shared" si="36"/>
        <v>-93644.5</v>
      </c>
      <c r="R1028" s="91">
        <f t="shared" si="37"/>
        <v>931.14693838862559</v>
      </c>
    </row>
    <row r="1029" spans="1:18" s="109" customFormat="1">
      <c r="A1029" s="103">
        <v>8</v>
      </c>
      <c r="B1029" s="104" t="s">
        <v>52</v>
      </c>
      <c r="C1029" s="104"/>
      <c r="D1029" s="104"/>
      <c r="E1029" s="104" t="s">
        <v>71</v>
      </c>
      <c r="F1029" s="104"/>
      <c r="G1029" s="104" t="s">
        <v>564</v>
      </c>
      <c r="H1029" s="110">
        <f>SUM(H1010:H1028)</f>
        <v>45476</v>
      </c>
      <c r="I1029" s="103"/>
      <c r="J1029" s="106">
        <f>SUM(J1010:J1028)</f>
        <v>4924504.0600000005</v>
      </c>
      <c r="K1029" s="141">
        <f>SUM(K1010:K1028)</f>
        <v>5926183.8000000007</v>
      </c>
      <c r="L1029" s="106">
        <f>SUM(L1010:L1028)</f>
        <v>40403004.210000001</v>
      </c>
      <c r="M1029" s="106">
        <f>SUM(M1010:M1028)</f>
        <v>42089743.82</v>
      </c>
      <c r="N1029" s="104">
        <v>18</v>
      </c>
      <c r="O1029" s="104">
        <v>18</v>
      </c>
      <c r="P1029" s="104">
        <f>N1029-O1029</f>
        <v>0</v>
      </c>
      <c r="Q1029" s="107">
        <f t="shared" si="36"/>
        <v>-1686739.6099999994</v>
      </c>
      <c r="R1029" s="108">
        <f>L1029/H1029</f>
        <v>888.44674575600322</v>
      </c>
    </row>
    <row r="1030" spans="1:18">
      <c r="A1030" s="97">
        <v>1</v>
      </c>
      <c r="B1030" s="98" t="s">
        <v>52</v>
      </c>
      <c r="C1030" s="98" t="s">
        <v>565</v>
      </c>
      <c r="D1030" s="98" t="s">
        <v>121</v>
      </c>
      <c r="E1030" s="98" t="s">
        <v>566</v>
      </c>
      <c r="F1030" s="98" t="s">
        <v>204</v>
      </c>
      <c r="G1030" s="98" t="s">
        <v>567</v>
      </c>
      <c r="H1030" s="99"/>
      <c r="I1030" s="97"/>
      <c r="J1030" s="100"/>
      <c r="K1030" s="101"/>
      <c r="L1030" s="102"/>
      <c r="M1030" s="102"/>
      <c r="N1030" s="98"/>
      <c r="O1030" s="98"/>
      <c r="P1030" s="98"/>
    </row>
    <row r="1031" spans="1:18">
      <c r="A1031" s="97">
        <v>2</v>
      </c>
      <c r="B1031" s="98" t="s">
        <v>52</v>
      </c>
      <c r="C1031" s="98" t="s">
        <v>565</v>
      </c>
      <c r="D1031" s="98" t="s">
        <v>121</v>
      </c>
      <c r="E1031" s="98" t="s">
        <v>566</v>
      </c>
      <c r="F1031" s="98" t="s">
        <v>174</v>
      </c>
      <c r="G1031" s="98" t="s">
        <v>1380</v>
      </c>
      <c r="H1031" s="99">
        <v>3653</v>
      </c>
      <c r="I1031" s="97">
        <v>3</v>
      </c>
      <c r="J1031" s="100">
        <f>นครพนม!F126</f>
        <v>374320.62</v>
      </c>
      <c r="K1031" s="101">
        <f>นครพนม!AN126</f>
        <v>581070.43999999994</v>
      </c>
      <c r="L1031" s="102">
        <f>นครพนม!AO126</f>
        <v>3511762.51</v>
      </c>
      <c r="M1031" s="102">
        <f>นครพนม!AP126</f>
        <v>3646167.93</v>
      </c>
      <c r="N1031" s="98"/>
      <c r="O1031" s="98"/>
      <c r="P1031" s="98"/>
      <c r="Q1031" s="90">
        <f t="shared" ref="Q1031:Q1068" si="38">L1031-M1031</f>
        <v>-134405.42000000039</v>
      </c>
      <c r="R1031" s="91">
        <f t="shared" ref="R1031:R1069" si="39">L1031/H1031</f>
        <v>961.33657541746504</v>
      </c>
    </row>
    <row r="1032" spans="1:18">
      <c r="A1032" s="97">
        <v>3</v>
      </c>
      <c r="B1032" s="98" t="s">
        <v>52</v>
      </c>
      <c r="C1032" s="98" t="s">
        <v>565</v>
      </c>
      <c r="D1032" s="98" t="s">
        <v>121</v>
      </c>
      <c r="E1032" s="98" t="s">
        <v>566</v>
      </c>
      <c r="F1032" s="98" t="s">
        <v>174</v>
      </c>
      <c r="G1032" s="98" t="s">
        <v>1381</v>
      </c>
      <c r="H1032" s="99">
        <v>1433</v>
      </c>
      <c r="I1032" s="97">
        <v>1</v>
      </c>
      <c r="J1032" s="100">
        <f>นครพนม!F127</f>
        <v>254905.9</v>
      </c>
      <c r="K1032" s="101">
        <f>นครพนม!AN127</f>
        <v>376611.33999999997</v>
      </c>
      <c r="L1032" s="102">
        <f>นครพนม!AO127</f>
        <v>1907429.4300000002</v>
      </c>
      <c r="M1032" s="102">
        <f>นครพนม!AP127</f>
        <v>1796310.82</v>
      </c>
      <c r="N1032" s="98"/>
      <c r="O1032" s="98"/>
      <c r="P1032" s="98"/>
      <c r="Q1032" s="90">
        <f t="shared" si="38"/>
        <v>111118.6100000001</v>
      </c>
      <c r="R1032" s="91">
        <f t="shared" si="39"/>
        <v>1331.0742707606421</v>
      </c>
    </row>
    <row r="1033" spans="1:18">
      <c r="A1033" s="97">
        <v>4</v>
      </c>
      <c r="B1033" s="98" t="s">
        <v>52</v>
      </c>
      <c r="C1033" s="98" t="s">
        <v>565</v>
      </c>
      <c r="D1033" s="98" t="s">
        <v>121</v>
      </c>
      <c r="E1033" s="98" t="s">
        <v>566</v>
      </c>
      <c r="F1033" s="98" t="s">
        <v>174</v>
      </c>
      <c r="G1033" s="98" t="s">
        <v>1382</v>
      </c>
      <c r="H1033" s="99">
        <v>2145</v>
      </c>
      <c r="I1033" s="97">
        <v>2</v>
      </c>
      <c r="J1033" s="100">
        <f>นครพนม!F128</f>
        <v>474339.34</v>
      </c>
      <c r="K1033" s="101">
        <f>นครพนม!AN128</f>
        <v>774420.43</v>
      </c>
      <c r="L1033" s="102">
        <f>นครพนม!AO128</f>
        <v>2826483.6</v>
      </c>
      <c r="M1033" s="102">
        <f>นครพนม!AP128</f>
        <v>2837891.12</v>
      </c>
      <c r="N1033" s="98"/>
      <c r="O1033" s="98"/>
      <c r="P1033" s="98"/>
      <c r="Q1033" s="90">
        <f t="shared" si="38"/>
        <v>-11407.520000000019</v>
      </c>
      <c r="R1033" s="91">
        <f t="shared" si="39"/>
        <v>1317.7079720279721</v>
      </c>
    </row>
    <row r="1034" spans="1:18">
      <c r="A1034" s="97">
        <v>5</v>
      </c>
      <c r="B1034" s="98" t="s">
        <v>52</v>
      </c>
      <c r="C1034" s="98" t="s">
        <v>565</v>
      </c>
      <c r="D1034" s="98" t="s">
        <v>121</v>
      </c>
      <c r="E1034" s="98" t="s">
        <v>566</v>
      </c>
      <c r="F1034" s="98" t="s">
        <v>174</v>
      </c>
      <c r="G1034" s="98" t="s">
        <v>1383</v>
      </c>
      <c r="H1034" s="99">
        <v>2238</v>
      </c>
      <c r="I1034" s="97">
        <v>2</v>
      </c>
      <c r="J1034" s="100">
        <f>นครพนม!F129</f>
        <v>253684.46</v>
      </c>
      <c r="K1034" s="101">
        <f>นครพนม!AN129</f>
        <v>294650.05</v>
      </c>
      <c r="L1034" s="102">
        <f>นครพนม!AO129</f>
        <v>2645959.11</v>
      </c>
      <c r="M1034" s="102">
        <f>นครพนม!AP129</f>
        <v>2667639.13</v>
      </c>
      <c r="N1034" s="98"/>
      <c r="O1034" s="98"/>
      <c r="P1034" s="98"/>
      <c r="Q1034" s="90">
        <f t="shared" si="38"/>
        <v>-21680.020000000019</v>
      </c>
      <c r="R1034" s="91">
        <f t="shared" si="39"/>
        <v>1182.2873592493297</v>
      </c>
    </row>
    <row r="1035" spans="1:18">
      <c r="A1035" s="97">
        <v>6</v>
      </c>
      <c r="B1035" s="98" t="s">
        <v>52</v>
      </c>
      <c r="C1035" s="98" t="s">
        <v>565</v>
      </c>
      <c r="D1035" s="98" t="s">
        <v>121</v>
      </c>
      <c r="E1035" s="98" t="s">
        <v>566</v>
      </c>
      <c r="F1035" s="98" t="s">
        <v>174</v>
      </c>
      <c r="G1035" s="98" t="s">
        <v>1384</v>
      </c>
      <c r="H1035" s="99">
        <v>2480</v>
      </c>
      <c r="I1035" s="97">
        <v>2</v>
      </c>
      <c r="J1035" s="100">
        <f>นครพนม!F130</f>
        <v>372059.36</v>
      </c>
      <c r="K1035" s="101">
        <f>นครพนม!AN130</f>
        <v>455134.93</v>
      </c>
      <c r="L1035" s="102">
        <f>นครพนม!AO130</f>
        <v>2580573.96</v>
      </c>
      <c r="M1035" s="102">
        <f>นครพนม!AP130</f>
        <v>2413710.5699999998</v>
      </c>
      <c r="N1035" s="98"/>
      <c r="O1035" s="98"/>
      <c r="P1035" s="98"/>
      <c r="Q1035" s="90">
        <f t="shared" si="38"/>
        <v>166863.39000000013</v>
      </c>
      <c r="R1035" s="91">
        <f t="shared" si="39"/>
        <v>1040.5540161290323</v>
      </c>
    </row>
    <row r="1036" spans="1:18">
      <c r="A1036" s="97">
        <v>7</v>
      </c>
      <c r="B1036" s="98" t="s">
        <v>52</v>
      </c>
      <c r="C1036" s="98" t="s">
        <v>565</v>
      </c>
      <c r="D1036" s="98" t="s">
        <v>121</v>
      </c>
      <c r="E1036" s="98" t="s">
        <v>566</v>
      </c>
      <c r="F1036" s="98" t="s">
        <v>174</v>
      </c>
      <c r="G1036" s="98" t="s">
        <v>1385</v>
      </c>
      <c r="H1036" s="99">
        <v>3442</v>
      </c>
      <c r="I1036" s="97">
        <v>3</v>
      </c>
      <c r="J1036" s="100">
        <f>นครพนม!F131</f>
        <v>485543.75</v>
      </c>
      <c r="K1036" s="101">
        <f>นครพนม!AN131</f>
        <v>580277.54</v>
      </c>
      <c r="L1036" s="102">
        <f>นครพนม!AO131</f>
        <v>2931857.17</v>
      </c>
      <c r="M1036" s="102">
        <f>นครพนม!AP131</f>
        <v>2873895.17</v>
      </c>
      <c r="N1036" s="98"/>
      <c r="O1036" s="98"/>
      <c r="P1036" s="98"/>
      <c r="Q1036" s="90">
        <f t="shared" si="38"/>
        <v>57962</v>
      </c>
      <c r="R1036" s="91">
        <f t="shared" si="39"/>
        <v>851.78883497966297</v>
      </c>
    </row>
    <row r="1037" spans="1:18">
      <c r="A1037" s="97">
        <v>8</v>
      </c>
      <c r="B1037" s="98" t="s">
        <v>52</v>
      </c>
      <c r="C1037" s="98" t="s">
        <v>565</v>
      </c>
      <c r="D1037" s="98" t="s">
        <v>121</v>
      </c>
      <c r="E1037" s="98" t="s">
        <v>566</v>
      </c>
      <c r="F1037" s="98" t="s">
        <v>174</v>
      </c>
      <c r="G1037" s="98" t="s">
        <v>1386</v>
      </c>
      <c r="H1037" s="99">
        <v>3463</v>
      </c>
      <c r="I1037" s="97">
        <v>3</v>
      </c>
      <c r="J1037" s="100">
        <f>นครพนม!F132</f>
        <v>518494.66</v>
      </c>
      <c r="K1037" s="101">
        <f>นครพนม!AN132</f>
        <v>473272.89999999997</v>
      </c>
      <c r="L1037" s="102">
        <f>นครพนม!AO132</f>
        <v>2772827.9899999998</v>
      </c>
      <c r="M1037" s="102">
        <f>นครพนม!AP132</f>
        <v>3200523.16</v>
      </c>
      <c r="N1037" s="98"/>
      <c r="O1037" s="98"/>
      <c r="P1037" s="98"/>
      <c r="Q1037" s="90">
        <f t="shared" si="38"/>
        <v>-427695.17000000039</v>
      </c>
      <c r="R1037" s="91">
        <f t="shared" si="39"/>
        <v>800.701123303494</v>
      </c>
    </row>
    <row r="1038" spans="1:18">
      <c r="A1038" s="97">
        <v>9</v>
      </c>
      <c r="B1038" s="98" t="s">
        <v>52</v>
      </c>
      <c r="C1038" s="98" t="s">
        <v>565</v>
      </c>
      <c r="D1038" s="98" t="s">
        <v>121</v>
      </c>
      <c r="E1038" s="98" t="s">
        <v>566</v>
      </c>
      <c r="F1038" s="98" t="s">
        <v>174</v>
      </c>
      <c r="G1038" s="98" t="s">
        <v>1387</v>
      </c>
      <c r="H1038" s="99">
        <v>3634</v>
      </c>
      <c r="I1038" s="97">
        <v>3</v>
      </c>
      <c r="J1038" s="100">
        <f>นครพนม!F133</f>
        <v>485943.09</v>
      </c>
      <c r="K1038" s="101">
        <f>นครพนม!AN133</f>
        <v>656862.44000000006</v>
      </c>
      <c r="L1038" s="102">
        <f>นครพนม!AO133</f>
        <v>2693492.06</v>
      </c>
      <c r="M1038" s="102">
        <f>นครพนม!AP133</f>
        <v>2563639.67</v>
      </c>
      <c r="N1038" s="98"/>
      <c r="O1038" s="98"/>
      <c r="P1038" s="98"/>
      <c r="Q1038" s="90">
        <f t="shared" si="38"/>
        <v>129852.39000000013</v>
      </c>
      <c r="R1038" s="91">
        <f t="shared" si="39"/>
        <v>741.19209135938365</v>
      </c>
    </row>
    <row r="1039" spans="1:18">
      <c r="A1039" s="97">
        <v>10</v>
      </c>
      <c r="B1039" s="98" t="s">
        <v>52</v>
      </c>
      <c r="C1039" s="98" t="s">
        <v>565</v>
      </c>
      <c r="D1039" s="98" t="s">
        <v>121</v>
      </c>
      <c r="E1039" s="98" t="s">
        <v>566</v>
      </c>
      <c r="F1039" s="98" t="s">
        <v>174</v>
      </c>
      <c r="G1039" s="98" t="s">
        <v>1388</v>
      </c>
      <c r="H1039" s="99">
        <v>4283</v>
      </c>
      <c r="I1039" s="97">
        <v>3</v>
      </c>
      <c r="J1039" s="100">
        <f>นครพนม!F134</f>
        <v>453809.22</v>
      </c>
      <c r="K1039" s="101">
        <f>นครพนม!AN134</f>
        <v>659987.39999999991</v>
      </c>
      <c r="L1039" s="102">
        <f>นครพนม!AO134</f>
        <v>3155895.88</v>
      </c>
      <c r="M1039" s="102">
        <f>นครพนม!AP134</f>
        <v>3144391.46</v>
      </c>
      <c r="N1039" s="98"/>
      <c r="O1039" s="98"/>
      <c r="P1039" s="98"/>
      <c r="Q1039" s="90">
        <f t="shared" si="38"/>
        <v>11504.419999999925</v>
      </c>
      <c r="R1039" s="91">
        <f t="shared" si="39"/>
        <v>736.84237216904035</v>
      </c>
    </row>
    <row r="1040" spans="1:18" s="109" customFormat="1">
      <c r="A1040" s="103">
        <v>9</v>
      </c>
      <c r="B1040" s="104" t="s">
        <v>52</v>
      </c>
      <c r="C1040" s="104"/>
      <c r="D1040" s="104"/>
      <c r="E1040" s="104" t="s">
        <v>71</v>
      </c>
      <c r="F1040" s="104"/>
      <c r="G1040" s="104" t="s">
        <v>568</v>
      </c>
      <c r="H1040" s="110">
        <f>SUM(H1030:H1039)</f>
        <v>26771</v>
      </c>
      <c r="I1040" s="103"/>
      <c r="J1040" s="106">
        <f>SUM(J1030:J1039)</f>
        <v>3673100.4000000004</v>
      </c>
      <c r="K1040" s="106">
        <f>SUM(K1030:K1039)</f>
        <v>4852287.47</v>
      </c>
      <c r="L1040" s="106">
        <f>SUM(L1030:L1039)</f>
        <v>25026281.709999997</v>
      </c>
      <c r="M1040" s="106">
        <f>SUM(M1030:M1039)</f>
        <v>25144169.030000001</v>
      </c>
      <c r="N1040" s="104">
        <v>9</v>
      </c>
      <c r="O1040" s="104">
        <v>9</v>
      </c>
      <c r="P1040" s="104">
        <f>N1040-O1040</f>
        <v>0</v>
      </c>
      <c r="Q1040" s="107">
        <f t="shared" si="38"/>
        <v>-117887.32000000402</v>
      </c>
      <c r="R1040" s="108">
        <f>L1040/H1040</f>
        <v>934.82804938179368</v>
      </c>
    </row>
    <row r="1041" spans="1:18">
      <c r="A1041" s="97">
        <v>1</v>
      </c>
      <c r="B1041" s="98" t="s">
        <v>52</v>
      </c>
      <c r="C1041" s="98" t="s">
        <v>569</v>
      </c>
      <c r="D1041" s="98" t="s">
        <v>126</v>
      </c>
      <c r="E1041" s="98" t="s">
        <v>570</v>
      </c>
      <c r="F1041" s="98" t="s">
        <v>204</v>
      </c>
      <c r="G1041" s="98" t="s">
        <v>571</v>
      </c>
      <c r="H1041" s="99"/>
      <c r="I1041" s="97"/>
      <c r="J1041" s="100"/>
      <c r="K1041" s="101"/>
      <c r="L1041" s="102"/>
      <c r="M1041" s="102"/>
      <c r="N1041" s="98"/>
      <c r="O1041" s="98"/>
      <c r="P1041" s="98"/>
    </row>
    <row r="1042" spans="1:18">
      <c r="A1042" s="97">
        <v>2</v>
      </c>
      <c r="B1042" s="98" t="s">
        <v>52</v>
      </c>
      <c r="C1042" s="98" t="s">
        <v>569</v>
      </c>
      <c r="D1042" s="98" t="s">
        <v>126</v>
      </c>
      <c r="E1042" s="98" t="s">
        <v>570</v>
      </c>
      <c r="F1042" s="98" t="s">
        <v>174</v>
      </c>
      <c r="G1042" s="98" t="s">
        <v>1389</v>
      </c>
      <c r="H1042" s="99">
        <v>2029</v>
      </c>
      <c r="I1042" s="97">
        <v>2</v>
      </c>
      <c r="J1042" s="100">
        <f>นครพนม!F135</f>
        <v>244743.96</v>
      </c>
      <c r="K1042" s="101">
        <f>นครพนม!AN135</f>
        <v>370333.86</v>
      </c>
      <c r="L1042" s="102">
        <f>นครพนม!AO135</f>
        <v>2160348.12</v>
      </c>
      <c r="M1042" s="102">
        <f>นครพนม!AP135</f>
        <v>2635134.2400000002</v>
      </c>
      <c r="N1042" s="98"/>
      <c r="O1042" s="98"/>
      <c r="P1042" s="98"/>
      <c r="R1042" s="91">
        <f t="shared" si="39"/>
        <v>1064.7353967471661</v>
      </c>
    </row>
    <row r="1043" spans="1:18">
      <c r="A1043" s="97">
        <v>3</v>
      </c>
      <c r="B1043" s="98" t="s">
        <v>52</v>
      </c>
      <c r="C1043" s="98" t="s">
        <v>569</v>
      </c>
      <c r="D1043" s="98" t="s">
        <v>126</v>
      </c>
      <c r="E1043" s="98" t="s">
        <v>570</v>
      </c>
      <c r="F1043" s="98" t="s">
        <v>174</v>
      </c>
      <c r="G1043" s="98" t="s">
        <v>1390</v>
      </c>
      <c r="H1043" s="99">
        <v>3205</v>
      </c>
      <c r="I1043" s="97">
        <v>3</v>
      </c>
      <c r="J1043" s="100">
        <f>นครพนม!F136</f>
        <v>249614.15</v>
      </c>
      <c r="K1043" s="101">
        <f>นครพนม!AN136</f>
        <v>635714.18999999994</v>
      </c>
      <c r="L1043" s="102">
        <f>นครพนม!AO136</f>
        <v>2091122.03</v>
      </c>
      <c r="M1043" s="102">
        <f>นครพนม!AP136</f>
        <v>2198031.52</v>
      </c>
      <c r="N1043" s="98"/>
      <c r="O1043" s="98"/>
      <c r="P1043" s="98"/>
      <c r="Q1043" s="90">
        <f t="shared" si="38"/>
        <v>-106909.48999999999</v>
      </c>
      <c r="R1043" s="91">
        <f t="shared" si="39"/>
        <v>652.45617160686425</v>
      </c>
    </row>
    <row r="1044" spans="1:18">
      <c r="A1044" s="97">
        <v>4</v>
      </c>
      <c r="B1044" s="98" t="s">
        <v>52</v>
      </c>
      <c r="C1044" s="98" t="s">
        <v>569</v>
      </c>
      <c r="D1044" s="98" t="s">
        <v>126</v>
      </c>
      <c r="E1044" s="98" t="s">
        <v>570</v>
      </c>
      <c r="F1044" s="98" t="s">
        <v>174</v>
      </c>
      <c r="G1044" s="98" t="s">
        <v>1391</v>
      </c>
      <c r="H1044" s="99">
        <v>1268</v>
      </c>
      <c r="I1044" s="97">
        <v>1</v>
      </c>
      <c r="J1044" s="100">
        <f>นครพนม!F137</f>
        <v>420512.79</v>
      </c>
      <c r="K1044" s="101">
        <f>นครพนม!AN137</f>
        <v>636538.55000000005</v>
      </c>
      <c r="L1044" s="102">
        <f>นครพนม!AO137</f>
        <v>791695.46</v>
      </c>
      <c r="M1044" s="102">
        <f>นครพนม!AP137</f>
        <v>592068.56000000006</v>
      </c>
      <c r="N1044" s="98"/>
      <c r="O1044" s="98"/>
      <c r="P1044" s="98"/>
      <c r="Q1044" s="90">
        <f t="shared" si="38"/>
        <v>199626.89999999991</v>
      </c>
      <c r="R1044" s="91">
        <f t="shared" si="39"/>
        <v>624.36550473186117</v>
      </c>
    </row>
    <row r="1045" spans="1:18">
      <c r="A1045" s="97">
        <v>5</v>
      </c>
      <c r="B1045" s="98" t="s">
        <v>52</v>
      </c>
      <c r="C1045" s="98" t="s">
        <v>569</v>
      </c>
      <c r="D1045" s="98" t="s">
        <v>126</v>
      </c>
      <c r="E1045" s="98" t="s">
        <v>570</v>
      </c>
      <c r="F1045" s="98" t="s">
        <v>174</v>
      </c>
      <c r="G1045" s="98" t="s">
        <v>1392</v>
      </c>
      <c r="H1045" s="99">
        <v>2239</v>
      </c>
      <c r="I1045" s="97">
        <v>2</v>
      </c>
      <c r="J1045" s="100">
        <f>นครพนม!F138</f>
        <v>183017.21</v>
      </c>
      <c r="K1045" s="101">
        <f>นครพนม!AN138</f>
        <v>715460.41999999993</v>
      </c>
      <c r="L1045" s="102">
        <f>นครพนม!AO138</f>
        <v>1083329.8799999999</v>
      </c>
      <c r="M1045" s="102">
        <f>นครพนม!AP138</f>
        <v>987559.6399999999</v>
      </c>
      <c r="N1045" s="98"/>
      <c r="O1045" s="98"/>
      <c r="P1045" s="98"/>
      <c r="Q1045" s="90">
        <f t="shared" si="38"/>
        <v>95770.239999999991</v>
      </c>
      <c r="R1045" s="91">
        <f t="shared" si="39"/>
        <v>483.84541313086191</v>
      </c>
    </row>
    <row r="1046" spans="1:18">
      <c r="A1046" s="97">
        <v>6</v>
      </c>
      <c r="B1046" s="98" t="s">
        <v>52</v>
      </c>
      <c r="C1046" s="98" t="s">
        <v>569</v>
      </c>
      <c r="D1046" s="98" t="s">
        <v>126</v>
      </c>
      <c r="E1046" s="98" t="s">
        <v>570</v>
      </c>
      <c r="F1046" s="98" t="s">
        <v>174</v>
      </c>
      <c r="G1046" s="98" t="s">
        <v>1393</v>
      </c>
      <c r="H1046" s="99">
        <v>4836</v>
      </c>
      <c r="I1046" s="97">
        <v>4</v>
      </c>
      <c r="J1046" s="100">
        <f>นครพนม!F139</f>
        <v>654432.71</v>
      </c>
      <c r="K1046" s="101">
        <f>นครพนม!AN139</f>
        <v>985195.22999999986</v>
      </c>
      <c r="L1046" s="102">
        <f>นครพนม!AO139</f>
        <v>3190573.81</v>
      </c>
      <c r="M1046" s="102">
        <f>นครพนม!AP139</f>
        <v>3189695.69</v>
      </c>
      <c r="N1046" s="98"/>
      <c r="O1046" s="98"/>
      <c r="P1046" s="98"/>
      <c r="Q1046" s="90">
        <f t="shared" si="38"/>
        <v>878.12000000011176</v>
      </c>
      <c r="R1046" s="91">
        <f t="shared" si="39"/>
        <v>659.75471670802312</v>
      </c>
    </row>
    <row r="1047" spans="1:18">
      <c r="A1047" s="97">
        <v>7</v>
      </c>
      <c r="B1047" s="98" t="s">
        <v>52</v>
      </c>
      <c r="C1047" s="98" t="s">
        <v>569</v>
      </c>
      <c r="D1047" s="98" t="s">
        <v>126</v>
      </c>
      <c r="E1047" s="98" t="s">
        <v>570</v>
      </c>
      <c r="F1047" s="98" t="s">
        <v>174</v>
      </c>
      <c r="G1047" s="98" t="s">
        <v>1394</v>
      </c>
      <c r="H1047" s="99">
        <v>4185</v>
      </c>
      <c r="I1047" s="97">
        <v>3</v>
      </c>
      <c r="J1047" s="100">
        <f>นครพนม!F140</f>
        <v>231175.9</v>
      </c>
      <c r="K1047" s="101">
        <f>นครพนม!AN140</f>
        <v>718276.72</v>
      </c>
      <c r="L1047" s="102">
        <f>นครพนม!AO140</f>
        <v>1990429.96</v>
      </c>
      <c r="M1047" s="102">
        <f>นครพนม!AP140</f>
        <v>1995021.0099999998</v>
      </c>
      <c r="N1047" s="98"/>
      <c r="O1047" s="98"/>
      <c r="P1047" s="98"/>
      <c r="Q1047" s="90">
        <f t="shared" si="38"/>
        <v>-4591.0499999998137</v>
      </c>
      <c r="R1047" s="91">
        <f t="shared" si="39"/>
        <v>475.61050418160096</v>
      </c>
    </row>
    <row r="1048" spans="1:18">
      <c r="A1048" s="97">
        <v>8</v>
      </c>
      <c r="B1048" s="98" t="s">
        <v>52</v>
      </c>
      <c r="C1048" s="98" t="s">
        <v>569</v>
      </c>
      <c r="D1048" s="98" t="s">
        <v>126</v>
      </c>
      <c r="E1048" s="98" t="s">
        <v>570</v>
      </c>
      <c r="F1048" s="98" t="s">
        <v>174</v>
      </c>
      <c r="G1048" s="98" t="s">
        <v>1395</v>
      </c>
      <c r="H1048" s="99">
        <v>4152</v>
      </c>
      <c r="I1048" s="97">
        <v>3</v>
      </c>
      <c r="J1048" s="100">
        <f>นครพนม!F141</f>
        <v>542052.02</v>
      </c>
      <c r="K1048" s="101">
        <f>นครพนม!AN141</f>
        <v>1313690.07</v>
      </c>
      <c r="L1048" s="102">
        <f>นครพนม!AO141</f>
        <v>2092477.61</v>
      </c>
      <c r="M1048" s="102">
        <f>นครพนม!AP141</f>
        <v>2033313.4799999997</v>
      </c>
      <c r="N1048" s="98"/>
      <c r="O1048" s="98"/>
      <c r="P1048" s="98"/>
      <c r="Q1048" s="90">
        <f t="shared" si="38"/>
        <v>59164.130000000354</v>
      </c>
      <c r="R1048" s="91">
        <f t="shared" si="39"/>
        <v>503.96859585741811</v>
      </c>
    </row>
    <row r="1049" spans="1:18">
      <c r="A1049" s="97">
        <v>9</v>
      </c>
      <c r="B1049" s="98" t="s">
        <v>52</v>
      </c>
      <c r="C1049" s="98" t="s">
        <v>569</v>
      </c>
      <c r="D1049" s="98" t="s">
        <v>126</v>
      </c>
      <c r="E1049" s="98" t="s">
        <v>570</v>
      </c>
      <c r="F1049" s="98" t="s">
        <v>174</v>
      </c>
      <c r="G1049" s="98" t="s">
        <v>1396</v>
      </c>
      <c r="H1049" s="99">
        <v>2523</v>
      </c>
      <c r="I1049" s="97">
        <v>2</v>
      </c>
      <c r="J1049" s="100">
        <f>นครพนม!F142</f>
        <v>334600.05</v>
      </c>
      <c r="K1049" s="100">
        <f>นครพนม!AN142</f>
        <v>453767.29</v>
      </c>
      <c r="L1049" s="102">
        <f>นครพนม!AO142</f>
        <v>3403577.6799999997</v>
      </c>
      <c r="M1049" s="102">
        <f>นครพนม!AP142</f>
        <v>3426658.21</v>
      </c>
      <c r="N1049" s="98"/>
      <c r="O1049" s="98"/>
      <c r="P1049" s="98"/>
      <c r="Q1049" s="90">
        <f t="shared" si="38"/>
        <v>-23080.530000000261</v>
      </c>
      <c r="R1049" s="91">
        <f t="shared" si="39"/>
        <v>1349.0200871977804</v>
      </c>
    </row>
    <row r="1050" spans="1:18">
      <c r="A1050" s="97">
        <v>10</v>
      </c>
      <c r="B1050" s="98" t="s">
        <v>52</v>
      </c>
      <c r="C1050" s="98" t="s">
        <v>569</v>
      </c>
      <c r="D1050" s="98" t="s">
        <v>126</v>
      </c>
      <c r="E1050" s="98" t="s">
        <v>570</v>
      </c>
      <c r="F1050" s="98" t="s">
        <v>174</v>
      </c>
      <c r="G1050" s="98" t="s">
        <v>1397</v>
      </c>
      <c r="H1050" s="99">
        <v>3309</v>
      </c>
      <c r="I1050" s="97">
        <v>3</v>
      </c>
      <c r="J1050" s="100">
        <f>นครพนม!F143</f>
        <v>506149.25</v>
      </c>
      <c r="K1050" s="100">
        <f>นครพนม!AN143</f>
        <v>508486.86</v>
      </c>
      <c r="L1050" s="102">
        <f>นครพนม!AO143</f>
        <v>2465651.21</v>
      </c>
      <c r="M1050" s="102">
        <f>นครพนม!AP143</f>
        <v>2661367.73</v>
      </c>
      <c r="N1050" s="98"/>
      <c r="O1050" s="98"/>
      <c r="P1050" s="98"/>
      <c r="Q1050" s="90">
        <f t="shared" si="38"/>
        <v>-195716.52000000002</v>
      </c>
      <c r="R1050" s="91">
        <f t="shared" si="39"/>
        <v>745.13484738591717</v>
      </c>
    </row>
    <row r="1051" spans="1:18">
      <c r="A1051" s="97">
        <v>11</v>
      </c>
      <c r="B1051" s="98" t="s">
        <v>52</v>
      </c>
      <c r="C1051" s="98" t="s">
        <v>569</v>
      </c>
      <c r="D1051" s="98" t="s">
        <v>126</v>
      </c>
      <c r="E1051" s="98" t="s">
        <v>570</v>
      </c>
      <c r="F1051" s="98" t="s">
        <v>174</v>
      </c>
      <c r="G1051" s="98" t="s">
        <v>1398</v>
      </c>
      <c r="H1051" s="99">
        <v>3484</v>
      </c>
      <c r="I1051" s="97">
        <v>3</v>
      </c>
      <c r="J1051" s="100">
        <f>นครพนม!F144</f>
        <v>495156.14</v>
      </c>
      <c r="K1051" s="101">
        <f>นครพนม!AN144</f>
        <v>574737.58000000007</v>
      </c>
      <c r="L1051" s="102">
        <f>นครพนม!AO144</f>
        <v>511083.36</v>
      </c>
      <c r="M1051" s="102">
        <f>นครพนม!AP144</f>
        <v>432457.27</v>
      </c>
      <c r="N1051" s="98"/>
      <c r="O1051" s="98"/>
      <c r="P1051" s="98"/>
      <c r="Q1051" s="90">
        <f t="shared" si="38"/>
        <v>78626.089999999967</v>
      </c>
      <c r="R1051" s="91">
        <f t="shared" si="39"/>
        <v>146.694420206659</v>
      </c>
    </row>
    <row r="1052" spans="1:18">
      <c r="A1052" s="97">
        <v>12</v>
      </c>
      <c r="B1052" s="98" t="s">
        <v>52</v>
      </c>
      <c r="C1052" s="98" t="s">
        <v>569</v>
      </c>
      <c r="D1052" s="98" t="s">
        <v>126</v>
      </c>
      <c r="E1052" s="98" t="s">
        <v>570</v>
      </c>
      <c r="F1052" s="98" t="s">
        <v>174</v>
      </c>
      <c r="G1052" s="98" t="s">
        <v>1399</v>
      </c>
      <c r="H1052" s="99">
        <v>3542</v>
      </c>
      <c r="I1052" s="97">
        <v>3</v>
      </c>
      <c r="J1052" s="100">
        <f>นครพนม!F145</f>
        <v>898105.23</v>
      </c>
      <c r="K1052" s="101">
        <f>นครพนม!AN145</f>
        <v>1180546.3399999999</v>
      </c>
      <c r="L1052" s="102">
        <f>นครพนม!AO145</f>
        <v>1462003.91</v>
      </c>
      <c r="M1052" s="102">
        <f>นครพนม!AP145</f>
        <v>1228622.05</v>
      </c>
      <c r="N1052" s="98"/>
      <c r="O1052" s="98"/>
      <c r="P1052" s="98"/>
      <c r="Q1052" s="90">
        <f t="shared" si="38"/>
        <v>233381.85999999987</v>
      </c>
      <c r="R1052" s="91">
        <f t="shared" si="39"/>
        <v>412.76225578769055</v>
      </c>
    </row>
    <row r="1053" spans="1:18" s="109" customFormat="1">
      <c r="A1053" s="103">
        <v>10</v>
      </c>
      <c r="B1053" s="104" t="s">
        <v>52</v>
      </c>
      <c r="C1053" s="104"/>
      <c r="D1053" s="104"/>
      <c r="E1053" s="104" t="s">
        <v>71</v>
      </c>
      <c r="F1053" s="104"/>
      <c r="G1053" s="104" t="s">
        <v>572</v>
      </c>
      <c r="H1053" s="110">
        <f>SUM(H1041:H1052)</f>
        <v>34772</v>
      </c>
      <c r="I1053" s="103"/>
      <c r="J1053" s="106">
        <f>SUM(J1041:J1052)</f>
        <v>4759559.41</v>
      </c>
      <c r="K1053" s="141">
        <f>SUM(K1041:K1052)</f>
        <v>8092747.1100000003</v>
      </c>
      <c r="L1053" s="106">
        <f>SUM(L1041:L1052)</f>
        <v>21242293.030000001</v>
      </c>
      <c r="M1053" s="106">
        <f>SUM(M1041:M1052)</f>
        <v>21379929.400000002</v>
      </c>
      <c r="N1053" s="104">
        <v>11</v>
      </c>
      <c r="O1053" s="104">
        <v>11</v>
      </c>
      <c r="P1053" s="104">
        <f>N1053-O1053</f>
        <v>0</v>
      </c>
      <c r="Q1053" s="107">
        <f t="shared" si="38"/>
        <v>-137636.37000000104</v>
      </c>
      <c r="R1053" s="108">
        <f>L1053/H1053</f>
        <v>610.90224979868867</v>
      </c>
    </row>
    <row r="1054" spans="1:18">
      <c r="A1054" s="97">
        <v>1</v>
      </c>
      <c r="B1054" s="98" t="s">
        <v>52</v>
      </c>
      <c r="C1054" s="98" t="s">
        <v>573</v>
      </c>
      <c r="D1054" s="98" t="s">
        <v>94</v>
      </c>
      <c r="E1054" s="98" t="s">
        <v>574</v>
      </c>
      <c r="F1054" s="98" t="s">
        <v>204</v>
      </c>
      <c r="G1054" s="98" t="s">
        <v>575</v>
      </c>
      <c r="H1054" s="99"/>
      <c r="I1054" s="97"/>
      <c r="J1054" s="100"/>
      <c r="K1054" s="101"/>
      <c r="L1054" s="102"/>
      <c r="M1054" s="102"/>
      <c r="N1054" s="98"/>
      <c r="O1054" s="98"/>
      <c r="P1054" s="98"/>
    </row>
    <row r="1055" spans="1:18">
      <c r="A1055" s="97">
        <v>2</v>
      </c>
      <c r="B1055" s="98" t="s">
        <v>52</v>
      </c>
      <c r="C1055" s="98" t="s">
        <v>573</v>
      </c>
      <c r="D1055" s="98" t="s">
        <v>94</v>
      </c>
      <c r="E1055" s="98" t="s">
        <v>574</v>
      </c>
      <c r="F1055" s="98" t="s">
        <v>174</v>
      </c>
      <c r="G1055" s="98" t="s">
        <v>1400</v>
      </c>
      <c r="H1055" s="99">
        <v>2245</v>
      </c>
      <c r="I1055" s="97">
        <v>2</v>
      </c>
      <c r="J1055" s="100">
        <f>นครพนม!F146</f>
        <v>277375.44</v>
      </c>
      <c r="K1055" s="101">
        <f>นครพนม!AN146</f>
        <v>676834.61</v>
      </c>
      <c r="L1055" s="102">
        <f>นครพนม!AO146</f>
        <v>2714334.81</v>
      </c>
      <c r="M1055" s="102">
        <f>นครพนม!AP146</f>
        <v>2582414.04</v>
      </c>
      <c r="N1055" s="98"/>
      <c r="O1055" s="98"/>
      <c r="P1055" s="98"/>
      <c r="Q1055" s="90">
        <f t="shared" si="38"/>
        <v>131920.77000000002</v>
      </c>
      <c r="R1055" s="91">
        <f t="shared" si="39"/>
        <v>1209.0578218262806</v>
      </c>
    </row>
    <row r="1056" spans="1:18">
      <c r="A1056" s="97">
        <v>3</v>
      </c>
      <c r="B1056" s="98" t="s">
        <v>52</v>
      </c>
      <c r="C1056" s="98" t="s">
        <v>573</v>
      </c>
      <c r="D1056" s="98" t="s">
        <v>94</v>
      </c>
      <c r="E1056" s="98" t="s">
        <v>574</v>
      </c>
      <c r="F1056" s="98" t="s">
        <v>174</v>
      </c>
      <c r="G1056" s="98" t="s">
        <v>1401</v>
      </c>
      <c r="H1056" s="99">
        <v>3530</v>
      </c>
      <c r="I1056" s="97">
        <v>3</v>
      </c>
      <c r="J1056" s="100">
        <f>นครพนม!F147</f>
        <v>118516.34</v>
      </c>
      <c r="K1056" s="101">
        <f>นครพนม!AN147</f>
        <v>268184.44</v>
      </c>
      <c r="L1056" s="102">
        <f>นครพนม!AO147</f>
        <v>2835144.4499999997</v>
      </c>
      <c r="M1056" s="102">
        <f>นครพนม!AP147</f>
        <v>2848882</v>
      </c>
      <c r="N1056" s="98"/>
      <c r="O1056" s="98"/>
      <c r="P1056" s="98"/>
      <c r="Q1056" s="90">
        <f t="shared" si="38"/>
        <v>-13737.550000000279</v>
      </c>
      <c r="R1056" s="91">
        <f t="shared" si="39"/>
        <v>803.15706798866847</v>
      </c>
    </row>
    <row r="1057" spans="1:18">
      <c r="A1057" s="97">
        <v>4</v>
      </c>
      <c r="B1057" s="98" t="s">
        <v>52</v>
      </c>
      <c r="C1057" s="98" t="s">
        <v>573</v>
      </c>
      <c r="D1057" s="98" t="s">
        <v>94</v>
      </c>
      <c r="E1057" s="98" t="s">
        <v>574</v>
      </c>
      <c r="F1057" s="98" t="s">
        <v>174</v>
      </c>
      <c r="G1057" s="98" t="s">
        <v>1402</v>
      </c>
      <c r="H1057" s="99">
        <v>4925</v>
      </c>
      <c r="I1057" s="97">
        <v>4</v>
      </c>
      <c r="J1057" s="100">
        <f>นครพนม!F148</f>
        <v>349063.77</v>
      </c>
      <c r="K1057" s="101">
        <f>นครพนม!AN148</f>
        <v>367552.17</v>
      </c>
      <c r="L1057" s="102">
        <f>นครพนม!AO148</f>
        <v>2905653.4400000004</v>
      </c>
      <c r="M1057" s="102">
        <f>นครพนม!AP148</f>
        <v>2890747.3000000003</v>
      </c>
      <c r="N1057" s="98"/>
      <c r="O1057" s="98"/>
      <c r="P1057" s="98"/>
      <c r="Q1057" s="90">
        <f t="shared" si="38"/>
        <v>14906.14000000013</v>
      </c>
      <c r="R1057" s="91">
        <f t="shared" si="39"/>
        <v>589.98039390862948</v>
      </c>
    </row>
    <row r="1058" spans="1:18">
      <c r="A1058" s="97">
        <v>5</v>
      </c>
      <c r="B1058" s="98" t="s">
        <v>52</v>
      </c>
      <c r="C1058" s="98" t="s">
        <v>576</v>
      </c>
      <c r="D1058" s="98" t="s">
        <v>94</v>
      </c>
      <c r="E1058" s="98" t="s">
        <v>574</v>
      </c>
      <c r="F1058" s="98" t="s">
        <v>174</v>
      </c>
      <c r="G1058" s="98" t="s">
        <v>1403</v>
      </c>
      <c r="H1058" s="99">
        <v>2110</v>
      </c>
      <c r="I1058" s="97">
        <v>2</v>
      </c>
      <c r="J1058" s="100">
        <f>นครพนม!F149</f>
        <v>318696.51</v>
      </c>
      <c r="K1058" s="101">
        <f>นครพนม!AN149</f>
        <v>308277.99</v>
      </c>
      <c r="L1058" s="102">
        <f>นครพนม!AO149</f>
        <v>2387230.4500000002</v>
      </c>
      <c r="M1058" s="102">
        <f>นครพนม!AP149</f>
        <v>2471550.0500000003</v>
      </c>
      <c r="N1058" s="98"/>
      <c r="O1058" s="98"/>
      <c r="P1058" s="98"/>
      <c r="Q1058" s="90">
        <f t="shared" si="38"/>
        <v>-84319.600000000093</v>
      </c>
      <c r="R1058" s="91">
        <f t="shared" si="39"/>
        <v>1131.3888388625594</v>
      </c>
    </row>
    <row r="1059" spans="1:18">
      <c r="A1059" s="97">
        <v>6</v>
      </c>
      <c r="B1059" s="98" t="s">
        <v>52</v>
      </c>
      <c r="C1059" s="98" t="s">
        <v>577</v>
      </c>
      <c r="D1059" s="98" t="s">
        <v>94</v>
      </c>
      <c r="E1059" s="98" t="s">
        <v>574</v>
      </c>
      <c r="F1059" s="98" t="s">
        <v>174</v>
      </c>
      <c r="G1059" s="98" t="s">
        <v>1404</v>
      </c>
      <c r="H1059" s="99">
        <v>2011</v>
      </c>
      <c r="I1059" s="97">
        <v>2</v>
      </c>
      <c r="J1059" s="100">
        <f>นครพนม!F150</f>
        <v>261242.55</v>
      </c>
      <c r="K1059" s="101">
        <f>นครพนม!AN150</f>
        <v>325143.52</v>
      </c>
      <c r="L1059" s="102">
        <f>นครพนม!AO150</f>
        <v>1751501.21</v>
      </c>
      <c r="M1059" s="102">
        <f>นครพนม!AP150</f>
        <v>1675085.15</v>
      </c>
      <c r="N1059" s="98"/>
      <c r="O1059" s="98"/>
      <c r="P1059" s="98"/>
      <c r="Q1059" s="90">
        <f>L1059-M1059</f>
        <v>76416.060000000056</v>
      </c>
      <c r="R1059" s="91">
        <f>L1059/H1059</f>
        <v>870.96032322227745</v>
      </c>
    </row>
    <row r="1060" spans="1:18" s="109" customFormat="1">
      <c r="A1060" s="103">
        <v>11</v>
      </c>
      <c r="B1060" s="104" t="s">
        <v>52</v>
      </c>
      <c r="C1060" s="104"/>
      <c r="D1060" s="104"/>
      <c r="E1060" s="104" t="s">
        <v>71</v>
      </c>
      <c r="F1060" s="104"/>
      <c r="G1060" s="104" t="s">
        <v>578</v>
      </c>
      <c r="H1060" s="110">
        <f>SUM(H1055:H1059)</f>
        <v>14821</v>
      </c>
      <c r="I1060" s="103"/>
      <c r="J1060" s="106">
        <f>SUM(J1054:J1059)</f>
        <v>1324894.6100000001</v>
      </c>
      <c r="K1060" s="141">
        <f>SUM(K1054:K1059)</f>
        <v>1945992.73</v>
      </c>
      <c r="L1060" s="106">
        <f>SUM(L1055:L1059)</f>
        <v>12593864.359999999</v>
      </c>
      <c r="M1060" s="106">
        <f>SUM(M1055:M1059)</f>
        <v>12468678.540000001</v>
      </c>
      <c r="N1060" s="104">
        <v>5</v>
      </c>
      <c r="O1060" s="104">
        <v>5</v>
      </c>
      <c r="P1060" s="104">
        <f>N1060-O1060</f>
        <v>0</v>
      </c>
      <c r="Q1060" s="107">
        <f t="shared" si="38"/>
        <v>125185.81999999844</v>
      </c>
      <c r="R1060" s="108">
        <f>L1060/H1060</f>
        <v>849.73108157344302</v>
      </c>
    </row>
    <row r="1061" spans="1:18">
      <c r="A1061" s="97">
        <v>1</v>
      </c>
      <c r="B1061" s="98" t="s">
        <v>52</v>
      </c>
      <c r="C1061" s="98" t="s">
        <v>557</v>
      </c>
      <c r="D1061" s="98" t="s">
        <v>134</v>
      </c>
      <c r="E1061" s="98" t="s">
        <v>579</v>
      </c>
      <c r="F1061" s="98" t="s">
        <v>204</v>
      </c>
      <c r="G1061" s="98" t="s">
        <v>580</v>
      </c>
      <c r="H1061" s="99"/>
      <c r="I1061" s="97"/>
      <c r="J1061" s="100"/>
      <c r="K1061" s="101"/>
      <c r="L1061" s="102"/>
      <c r="M1061" s="102"/>
      <c r="N1061" s="98"/>
      <c r="O1061" s="98"/>
      <c r="P1061" s="98"/>
    </row>
    <row r="1062" spans="1:18">
      <c r="A1062" s="97">
        <v>2</v>
      </c>
      <c r="B1062" s="98" t="s">
        <v>52</v>
      </c>
      <c r="C1062" s="98" t="s">
        <v>557</v>
      </c>
      <c r="D1062" s="98" t="s">
        <v>134</v>
      </c>
      <c r="E1062" s="98" t="s">
        <v>579</v>
      </c>
      <c r="F1062" s="98" t="s">
        <v>174</v>
      </c>
      <c r="G1062" s="98" t="s">
        <v>1405</v>
      </c>
      <c r="H1062" s="99">
        <v>2552</v>
      </c>
      <c r="I1062" s="97">
        <v>2</v>
      </c>
      <c r="J1062" s="100">
        <f>นครพนม!F151</f>
        <v>184220.77</v>
      </c>
      <c r="K1062" s="101">
        <f>นครพนม!AN151</f>
        <v>167070.9</v>
      </c>
      <c r="L1062" s="102">
        <f>นครพนม!AO151</f>
        <v>2195422.5099999998</v>
      </c>
      <c r="M1062" s="102">
        <f>นครพนม!AP151</f>
        <v>2617162.2600000002</v>
      </c>
      <c r="N1062" s="98"/>
      <c r="O1062" s="98"/>
      <c r="P1062" s="98"/>
      <c r="Q1062" s="90">
        <f t="shared" si="38"/>
        <v>-421739.75000000047</v>
      </c>
      <c r="R1062" s="91">
        <f t="shared" si="39"/>
        <v>860.27527821316608</v>
      </c>
    </row>
    <row r="1063" spans="1:18">
      <c r="A1063" s="97">
        <v>3</v>
      </c>
      <c r="B1063" s="98" t="s">
        <v>52</v>
      </c>
      <c r="C1063" s="98" t="s">
        <v>557</v>
      </c>
      <c r="D1063" s="98" t="s">
        <v>134</v>
      </c>
      <c r="E1063" s="98" t="s">
        <v>579</v>
      </c>
      <c r="F1063" s="98" t="s">
        <v>174</v>
      </c>
      <c r="G1063" s="98" t="s">
        <v>1406</v>
      </c>
      <c r="H1063" s="99">
        <v>996</v>
      </c>
      <c r="I1063" s="97">
        <v>1</v>
      </c>
      <c r="J1063" s="100">
        <f>นครพนม!F152</f>
        <v>422936.76</v>
      </c>
      <c r="K1063" s="101">
        <f>นครพนม!AN152</f>
        <v>633114.55000000005</v>
      </c>
      <c r="L1063" s="102">
        <f>นครพนม!AO152</f>
        <v>2126085.25</v>
      </c>
      <c r="M1063" s="102">
        <f>นครพนม!AP152</f>
        <v>1767834.84</v>
      </c>
      <c r="N1063" s="98"/>
      <c r="O1063" s="98"/>
      <c r="P1063" s="98"/>
      <c r="Q1063" s="90">
        <f t="shared" si="38"/>
        <v>358250.40999999992</v>
      </c>
      <c r="R1063" s="91">
        <f t="shared" si="39"/>
        <v>2134.6237449799196</v>
      </c>
    </row>
    <row r="1064" spans="1:18">
      <c r="A1064" s="97">
        <v>4</v>
      </c>
      <c r="B1064" s="98" t="s">
        <v>52</v>
      </c>
      <c r="C1064" s="98" t="s">
        <v>557</v>
      </c>
      <c r="D1064" s="98" t="s">
        <v>134</v>
      </c>
      <c r="E1064" s="98" t="s">
        <v>579</v>
      </c>
      <c r="F1064" s="98" t="s">
        <v>174</v>
      </c>
      <c r="G1064" s="98" t="s">
        <v>1407</v>
      </c>
      <c r="H1064" s="99">
        <v>3861</v>
      </c>
      <c r="I1064" s="97">
        <v>3</v>
      </c>
      <c r="J1064" s="100">
        <f>นครพนม!F153</f>
        <v>753209.44</v>
      </c>
      <c r="K1064" s="101">
        <f>นครพนม!AN153</f>
        <v>734688.41999999993</v>
      </c>
      <c r="L1064" s="102">
        <f>นครพนม!AO153</f>
        <v>2626674.19</v>
      </c>
      <c r="M1064" s="102">
        <f>นครพนม!AP153</f>
        <v>2857416.61</v>
      </c>
      <c r="N1064" s="98"/>
      <c r="O1064" s="98"/>
      <c r="P1064" s="98"/>
      <c r="Q1064" s="90">
        <f t="shared" si="38"/>
        <v>-230742.41999999993</v>
      </c>
      <c r="R1064" s="91">
        <f t="shared" si="39"/>
        <v>680.30929551929546</v>
      </c>
    </row>
    <row r="1065" spans="1:18">
      <c r="A1065" s="97">
        <v>5</v>
      </c>
      <c r="B1065" s="98" t="s">
        <v>52</v>
      </c>
      <c r="C1065" s="98" t="s">
        <v>557</v>
      </c>
      <c r="D1065" s="98" t="s">
        <v>134</v>
      </c>
      <c r="E1065" s="98" t="s">
        <v>579</v>
      </c>
      <c r="F1065" s="98" t="s">
        <v>174</v>
      </c>
      <c r="G1065" s="98" t="s">
        <v>1408</v>
      </c>
      <c r="H1065" s="99">
        <v>1812</v>
      </c>
      <c r="I1065" s="97">
        <v>2</v>
      </c>
      <c r="J1065" s="100">
        <f>นครพนม!F154</f>
        <v>215409.64</v>
      </c>
      <c r="K1065" s="101">
        <f>นครพนม!AN154</f>
        <v>378238.28</v>
      </c>
      <c r="L1065" s="102">
        <f>นครพนม!AO154</f>
        <v>2389414.7000000002</v>
      </c>
      <c r="M1065" s="102">
        <f>นครพนม!AP154</f>
        <v>2235048.38</v>
      </c>
      <c r="N1065" s="98"/>
      <c r="O1065" s="98"/>
      <c r="P1065" s="98"/>
      <c r="Q1065" s="90">
        <f t="shared" si="38"/>
        <v>154366.3200000003</v>
      </c>
      <c r="R1065" s="91">
        <f t="shared" si="39"/>
        <v>1318.6615342163357</v>
      </c>
    </row>
    <row r="1066" spans="1:18" s="109" customFormat="1">
      <c r="A1066" s="103">
        <v>12</v>
      </c>
      <c r="B1066" s="104" t="s">
        <v>52</v>
      </c>
      <c r="C1066" s="104"/>
      <c r="D1066" s="104"/>
      <c r="E1066" s="104" t="s">
        <v>71</v>
      </c>
      <c r="F1066" s="104"/>
      <c r="G1066" s="104" t="s">
        <v>581</v>
      </c>
      <c r="H1066" s="110">
        <f>SUM(H1062:H1065)</f>
        <v>9221</v>
      </c>
      <c r="I1066" s="103"/>
      <c r="J1066" s="106">
        <f>SUM(J1061:J1065)</f>
        <v>1575776.6099999999</v>
      </c>
      <c r="K1066" s="141">
        <f>SUM(K1061:K1065)</f>
        <v>1913112.1500000001</v>
      </c>
      <c r="L1066" s="106">
        <f>SUM(L1061:L1065)</f>
        <v>9337596.6499999985</v>
      </c>
      <c r="M1066" s="106">
        <f>SUM(M1061:M1065)</f>
        <v>9477462.0899999999</v>
      </c>
      <c r="N1066" s="104">
        <v>4</v>
      </c>
      <c r="O1066" s="104">
        <v>4</v>
      </c>
      <c r="P1066" s="104">
        <f>N1066-O1066</f>
        <v>0</v>
      </c>
      <c r="Q1066" s="107">
        <f t="shared" si="38"/>
        <v>-139865.44000000134</v>
      </c>
      <c r="R1066" s="108">
        <f t="shared" si="39"/>
        <v>1012.6446860427284</v>
      </c>
    </row>
    <row r="1067" spans="1:18" s="109" customFormat="1">
      <c r="A1067" s="172"/>
      <c r="B1067" s="173" t="s">
        <v>52</v>
      </c>
      <c r="C1067" s="173" t="s">
        <v>52</v>
      </c>
      <c r="D1067" s="173" t="s">
        <v>52</v>
      </c>
      <c r="E1067" s="173" t="s">
        <v>52</v>
      </c>
      <c r="F1067" s="173"/>
      <c r="G1067" s="173" t="s">
        <v>582</v>
      </c>
      <c r="H1067" s="174">
        <f>H918+H929+H948+H959+H976+H988+H1009+H1029+H1040+H1053+H1060+H1066</f>
        <v>429728</v>
      </c>
      <c r="I1067" s="172"/>
      <c r="J1067" s="175">
        <f t="shared" ref="J1067:O1067" si="40">J918+J929+J948+J959+J976+J988+J1009+J1029+J1040+J1053+J1060+J1066</f>
        <v>59617601.590000004</v>
      </c>
      <c r="K1067" s="176">
        <f t="shared" si="40"/>
        <v>71718715.070000008</v>
      </c>
      <c r="L1067" s="175">
        <f t="shared" si="40"/>
        <v>349059085.08000004</v>
      </c>
      <c r="M1067" s="175">
        <f t="shared" si="40"/>
        <v>347834144.58999991</v>
      </c>
      <c r="N1067" s="173">
        <f t="shared" si="40"/>
        <v>151</v>
      </c>
      <c r="O1067" s="173">
        <f t="shared" si="40"/>
        <v>151</v>
      </c>
      <c r="P1067" s="173">
        <f>N1067-O1067</f>
        <v>0</v>
      </c>
      <c r="Q1067" s="107">
        <f t="shared" si="38"/>
        <v>1224940.4900001287</v>
      </c>
      <c r="R1067" s="108">
        <f t="shared" si="39"/>
        <v>812.27912791347092</v>
      </c>
    </row>
    <row r="1068" spans="1:18">
      <c r="A1068" s="193"/>
      <c r="B1068" s="194"/>
      <c r="C1068" s="194"/>
      <c r="D1068" s="194"/>
      <c r="E1068" s="391" t="s">
        <v>583</v>
      </c>
      <c r="F1068" s="392"/>
      <c r="G1068" s="393"/>
      <c r="H1068" s="195"/>
      <c r="I1068" s="193"/>
      <c r="J1068" s="196">
        <f>J1067/O1067</f>
        <v>394818.55357615894</v>
      </c>
      <c r="K1068" s="197">
        <f>K1067/O1067</f>
        <v>474958.37794701994</v>
      </c>
      <c r="L1068" s="196">
        <f>L1067/O1067</f>
        <v>2311649.5700662252</v>
      </c>
      <c r="M1068" s="196">
        <f>M1067/O1067</f>
        <v>2303537.3813907281</v>
      </c>
      <c r="N1068" s="198"/>
      <c r="O1068" s="198"/>
      <c r="P1068" s="194"/>
      <c r="Q1068" s="90">
        <f t="shared" si="38"/>
        <v>8112.1886754971929</v>
      </c>
      <c r="R1068" s="108"/>
    </row>
    <row r="1069" spans="1:18" s="109" customFormat="1">
      <c r="A1069" s="198"/>
      <c r="B1069" s="198"/>
      <c r="C1069" s="198"/>
      <c r="D1069" s="198"/>
      <c r="E1069" s="378" t="s">
        <v>588</v>
      </c>
      <c r="F1069" s="379"/>
      <c r="G1069" s="380"/>
      <c r="H1069" s="199">
        <f>H82+H179+H433+H590+H684+H890+H1067</f>
        <v>3413952</v>
      </c>
      <c r="I1069" s="200"/>
      <c r="J1069" s="196">
        <f t="shared" ref="J1069:P1069" si="41">J82+J179+J433+J590+J684+J890+J1067</f>
        <v>462645982.75000012</v>
      </c>
      <c r="K1069" s="197">
        <f t="shared" si="41"/>
        <v>541532335.56000006</v>
      </c>
      <c r="L1069" s="196">
        <f t="shared" si="41"/>
        <v>2470198805.21</v>
      </c>
      <c r="M1069" s="196">
        <f t="shared" si="41"/>
        <v>2086129864.5999997</v>
      </c>
      <c r="N1069" s="201">
        <f t="shared" si="41"/>
        <v>874</v>
      </c>
      <c r="O1069" s="201">
        <f t="shared" si="41"/>
        <v>874</v>
      </c>
      <c r="P1069" s="201">
        <f t="shared" si="41"/>
        <v>0</v>
      </c>
      <c r="Q1069" s="107">
        <f>L1069-M1069</f>
        <v>384068940.61000037</v>
      </c>
      <c r="R1069" s="108">
        <f t="shared" si="39"/>
        <v>723.55991098000209</v>
      </c>
    </row>
    <row r="1070" spans="1:18" s="109" customFormat="1">
      <c r="A1070" s="198"/>
      <c r="B1070" s="198"/>
      <c r="C1070" s="198"/>
      <c r="D1070" s="198"/>
      <c r="E1070" s="378" t="s">
        <v>589</v>
      </c>
      <c r="F1070" s="379"/>
      <c r="G1070" s="380"/>
      <c r="H1070" s="199"/>
      <c r="I1070" s="200"/>
      <c r="J1070" s="196">
        <f>J1069/O1069</f>
        <v>529343.22969107563</v>
      </c>
      <c r="K1070" s="196">
        <f>K1069/O1069</f>
        <v>619602.21459954244</v>
      </c>
      <c r="L1070" s="196">
        <f>L1069/O1069</f>
        <v>2826314.4224370709</v>
      </c>
      <c r="M1070" s="196">
        <f>M1069/O1069</f>
        <v>2386876.2752860407</v>
      </c>
      <c r="N1070" s="198"/>
      <c r="O1070" s="198"/>
      <c r="P1070" s="198"/>
      <c r="Q1070" s="107">
        <f>L1070-M1070</f>
        <v>439438.14715103013</v>
      </c>
      <c r="R1070" s="108"/>
    </row>
    <row r="1073" spans="11:13">
      <c r="K1073" s="203"/>
      <c r="M1073" s="203"/>
    </row>
    <row r="1074" spans="11:13">
      <c r="K1074" s="203"/>
      <c r="M1074" s="203"/>
    </row>
    <row r="1075" spans="11:13">
      <c r="K1075" s="203"/>
      <c r="M1075" s="203"/>
    </row>
    <row r="1076" spans="11:13">
      <c r="K1076" s="203"/>
      <c r="M1076" s="203"/>
    </row>
    <row r="1077" spans="11:13">
      <c r="K1077" s="203"/>
      <c r="M1077" s="203"/>
    </row>
    <row r="1078" spans="11:13">
      <c r="K1078" s="203"/>
      <c r="M1078" s="203"/>
    </row>
    <row r="1079" spans="11:13">
      <c r="K1079" s="203"/>
      <c r="M1079" s="203"/>
    </row>
    <row r="1080" spans="11:13">
      <c r="K1080" s="203"/>
      <c r="M1080" s="203"/>
    </row>
    <row r="1081" spans="11:13">
      <c r="K1081" s="203"/>
      <c r="M1081" s="203"/>
    </row>
  </sheetData>
  <autoFilter ref="A4:WVM1070"/>
  <mergeCells count="27"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  <mergeCell ref="R3:R4"/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</mergeCells>
  <conditionalFormatting sqref="L1061:M1061 L21:M21 L35:M35 L48:M48 L53:M53 L59:M59 L67:M67 L75:M75 L1071:M1048576 L417:M417 L420:M420 L3:M19 L84:M104 L106:M118 L120:M134 L136:M153 L155:M168 L170:M177 L224:M224 L255:M255 L266:M266 L282:M282 L290:M290 L296:M296 L310:M310 L322:M322 L339:M339 L361:M361 L372:M372 L387:M387 L394:M394 L400:M400 L411:M411 L427:M427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37 L880:M888 L871:M878 L211:M222 L181:M209">
    <cfRule type="containsText" dxfId="26" priority="33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25" priority="29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24" priority="28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23" priority="27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22" priority="26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1" priority="25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20" priority="21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19" priority="20" operator="containsText" text="น้อยกว่ากลุ่ม">
      <formula>NOT(ISERROR(SEARCH("น้อยกว่ากลุ่ม",L68)))</formula>
    </cfRule>
  </conditionalFormatting>
  <conditionalFormatting sqref="L225:M235">
    <cfRule type="containsText" dxfId="18" priority="19" operator="containsText" text="น้อยกว่ากลุ่ม">
      <formula>NOT(ISERROR(SEARCH("น้อยกว่ากลุ่ม",L225)))</formula>
    </cfRule>
  </conditionalFormatting>
  <conditionalFormatting sqref="L238:M243 L246:M253">
    <cfRule type="containsText" dxfId="17" priority="18" operator="containsText" text="น้อยกว่ากลุ่ม">
      <formula>NOT(ISERROR(SEARCH("น้อยกว่ากลุ่ม",L238)))</formula>
    </cfRule>
  </conditionalFormatting>
  <conditionalFormatting sqref="L256:M264">
    <cfRule type="containsText" dxfId="16" priority="17" operator="containsText" text="น้อยกว่ากลุ่ม">
      <formula>NOT(ISERROR(SEARCH("น้อยกว่ากลุ่ม",L256)))</formula>
    </cfRule>
  </conditionalFormatting>
  <conditionalFormatting sqref="L267:M280">
    <cfRule type="containsText" dxfId="15" priority="16" operator="containsText" text="น้อยกว่ากลุ่ม">
      <formula>NOT(ISERROR(SEARCH("น้อยกว่ากลุ่ม",L267)))</formula>
    </cfRule>
  </conditionalFormatting>
  <conditionalFormatting sqref="L283:M288">
    <cfRule type="containsText" dxfId="14" priority="15" operator="containsText" text="น้อยกว่ากลุ่ม">
      <formula>NOT(ISERROR(SEARCH("น้อยกว่ากลุ่ม",L283)))</formula>
    </cfRule>
  </conditionalFormatting>
  <conditionalFormatting sqref="L291:M294">
    <cfRule type="containsText" dxfId="13" priority="14" operator="containsText" text="น้อยกว่ากลุ่ม">
      <formula>NOT(ISERROR(SEARCH("น้อยกว่ากลุ่ม",L291)))</formula>
    </cfRule>
  </conditionalFormatting>
  <conditionalFormatting sqref="L297:M308">
    <cfRule type="containsText" dxfId="12" priority="13" operator="containsText" text="น้อยกว่ากลุ่ม">
      <formula>NOT(ISERROR(SEARCH("น้อยกว่ากลุ่ม",L297)))</formula>
    </cfRule>
  </conditionalFormatting>
  <conditionalFormatting sqref="L311:M320">
    <cfRule type="containsText" dxfId="11" priority="12" operator="containsText" text="น้อยกว่ากลุ่ม">
      <formula>NOT(ISERROR(SEARCH("น้อยกว่ากลุ่ม",L311)))</formula>
    </cfRule>
  </conditionalFormatting>
  <conditionalFormatting sqref="L323:M337">
    <cfRule type="containsText" dxfId="10" priority="11" operator="containsText" text="น้อยกว่ากลุ่ม">
      <formula>NOT(ISERROR(SEARCH("น้อยกว่ากลุ่ม",L323)))</formula>
    </cfRule>
  </conditionalFormatting>
  <conditionalFormatting sqref="L340:M359">
    <cfRule type="containsText" dxfId="9" priority="10" operator="containsText" text="น้อยกว่ากลุ่ม">
      <formula>NOT(ISERROR(SEARCH("น้อยกว่ากลุ่ม",L340)))</formula>
    </cfRule>
  </conditionalFormatting>
  <conditionalFormatting sqref="L362:M370">
    <cfRule type="containsText" dxfId="8" priority="9" operator="containsText" text="น้อยกว่ากลุ่ม">
      <formula>NOT(ISERROR(SEARCH("น้อยกว่ากลุ่ม",L362)))</formula>
    </cfRule>
  </conditionalFormatting>
  <conditionalFormatting sqref="L373:M385">
    <cfRule type="containsText" dxfId="7" priority="8" operator="containsText" text="น้อยกว่ากลุ่ม">
      <formula>NOT(ISERROR(SEARCH("น้อยกว่ากลุ่ม",L373)))</formula>
    </cfRule>
  </conditionalFormatting>
  <conditionalFormatting sqref="L388:M392">
    <cfRule type="containsText" dxfId="6" priority="7" operator="containsText" text="น้อยกว่ากลุ่ม">
      <formula>NOT(ISERROR(SEARCH("น้อยกว่ากลุ่ม",L388)))</formula>
    </cfRule>
  </conditionalFormatting>
  <conditionalFormatting sqref="L395:M398">
    <cfRule type="containsText" dxfId="5" priority="6" operator="containsText" text="น้อยกว่ากลุ่ม">
      <formula>NOT(ISERROR(SEARCH("น้อยกว่ากลุ่ม",L395)))</formula>
    </cfRule>
  </conditionalFormatting>
  <conditionalFormatting sqref="L401:M409">
    <cfRule type="containsText" dxfId="4" priority="5" operator="containsText" text="น้อยกว่ากลุ่ม">
      <formula>NOT(ISERROR(SEARCH("น้อยกว่ากลุ่ม",L401)))</formula>
    </cfRule>
  </conditionalFormatting>
  <conditionalFormatting sqref="L412:M415">
    <cfRule type="containsText" dxfId="3" priority="4" operator="containsText" text="น้อยกว่ากลุ่ม">
      <formula>NOT(ISERROR(SEARCH("น้อยกว่ากลุ่ม",L412)))</formula>
    </cfRule>
  </conditionalFormatting>
  <conditionalFormatting sqref="L418:M418">
    <cfRule type="containsText" dxfId="2" priority="3" operator="containsText" text="น้อยกว่ากลุ่ม">
      <formula>NOT(ISERROR(SEARCH("น้อยกว่ากลุ่ม",L418)))</formula>
    </cfRule>
  </conditionalFormatting>
  <conditionalFormatting sqref="L421:M425">
    <cfRule type="containsText" dxfId="1" priority="2" operator="containsText" text="น้อยกว่ากลุ่ม">
      <formula>NOT(ISERROR(SEARCH("น้อยกว่ากลุ่ม",L421)))</formula>
    </cfRule>
  </conditionalFormatting>
  <conditionalFormatting sqref="L428:M431">
    <cfRule type="containsText" dxfId="0" priority="1" operator="containsText" text="น้อยกว่ากลุ่ม">
      <formula>NOT(ISERROR(SEARCH("น้อยกว่ากลุ่ม",L428)))</formula>
    </cfRule>
  </conditionalFormatting>
  <pageMargins left="0.23622047244094491" right="0.26" top="0.51181102362204722" bottom="0.35433070866141736" header="0.34" footer="0.19685039370078741"/>
  <pageSetup paperSize="9" scale="60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Q151"/>
  <sheetViews>
    <sheetView topLeftCell="AB1" zoomScale="102" zoomScaleNormal="102" workbookViewId="0">
      <pane ySplit="2" topLeftCell="A3" activePane="bottomLeft" state="frozen"/>
      <selection activeCell="AC1" sqref="AC1"/>
      <selection pane="bottomLeft" activeCell="AP10" sqref="AP10:AP71"/>
    </sheetView>
  </sheetViews>
  <sheetFormatPr defaultColWidth="4.8984375" defaultRowHeight="13.8"/>
  <cols>
    <col min="1" max="1" width="6.09765625" style="238" bestFit="1" customWidth="1"/>
    <col min="2" max="2" width="13.19921875" style="238" bestFit="1" customWidth="1"/>
    <col min="3" max="3" width="8.19921875" style="238" bestFit="1" customWidth="1"/>
    <col min="4" max="4" width="27.3984375" style="238" bestFit="1" customWidth="1"/>
    <col min="5" max="5" width="26.3984375" bestFit="1" customWidth="1"/>
    <col min="6" max="6" width="15.69921875" customWidth="1"/>
    <col min="7" max="37" width="8.796875"/>
    <col min="38" max="38" width="15.09765625" style="240" bestFit="1" customWidth="1"/>
    <col min="39" max="39" width="15.69921875" style="253" bestFit="1" customWidth="1"/>
    <col min="40" max="40" width="14" style="242" bestFit="1" customWidth="1"/>
    <col min="41" max="41" width="15.8984375" style="254" bestFit="1" customWidth="1"/>
    <col min="42" max="42" width="16.59765625" style="255" bestFit="1" customWidth="1"/>
    <col min="43" max="43" width="14.8984375" style="242" bestFit="1" customWidth="1"/>
    <col min="44" max="16384" width="4.8984375" style="246"/>
  </cols>
  <sheetData>
    <row r="1" spans="1:43">
      <c r="E1" t="s">
        <v>2448</v>
      </c>
      <c r="F1" t="s">
        <v>2449</v>
      </c>
      <c r="G1" t="s">
        <v>2450</v>
      </c>
      <c r="H1" t="s">
        <v>2451</v>
      </c>
      <c r="I1" t="s">
        <v>2452</v>
      </c>
      <c r="J1" t="s">
        <v>2453</v>
      </c>
      <c r="K1" t="s">
        <v>2454</v>
      </c>
      <c r="L1" t="s">
        <v>2455</v>
      </c>
      <c r="M1" t="s">
        <v>2456</v>
      </c>
      <c r="N1" t="s">
        <v>2457</v>
      </c>
      <c r="O1" t="s">
        <v>2458</v>
      </c>
      <c r="P1" t="s">
        <v>2459</v>
      </c>
      <c r="Q1" t="s">
        <v>2460</v>
      </c>
      <c r="R1" t="s">
        <v>2461</v>
      </c>
      <c r="S1" t="s">
        <v>2462</v>
      </c>
      <c r="T1" t="s">
        <v>2463</v>
      </c>
      <c r="U1" t="s">
        <v>2464</v>
      </c>
      <c r="V1" t="s">
        <v>2465</v>
      </c>
      <c r="W1" t="s">
        <v>3355</v>
      </c>
      <c r="X1" t="s">
        <v>2466</v>
      </c>
      <c r="Y1" t="s">
        <v>2467</v>
      </c>
      <c r="Z1" t="s">
        <v>2468</v>
      </c>
      <c r="AA1" t="s">
        <v>2469</v>
      </c>
      <c r="AB1" t="s">
        <v>2471</v>
      </c>
      <c r="AC1" t="s">
        <v>3356</v>
      </c>
      <c r="AD1" t="s">
        <v>2472</v>
      </c>
      <c r="AE1" t="s">
        <v>2473</v>
      </c>
      <c r="AF1" t="s">
        <v>2474</v>
      </c>
      <c r="AG1" t="s">
        <v>2475</v>
      </c>
      <c r="AH1" t="s">
        <v>2476</v>
      </c>
      <c r="AI1" t="s">
        <v>2477</v>
      </c>
      <c r="AJ1" t="s">
        <v>2478</v>
      </c>
      <c r="AK1" t="s">
        <v>2480</v>
      </c>
      <c r="AL1" s="240" t="s">
        <v>6</v>
      </c>
      <c r="AM1" s="241" t="s">
        <v>7</v>
      </c>
      <c r="AN1" s="242" t="s">
        <v>8</v>
      </c>
      <c r="AO1" s="243" t="s">
        <v>9</v>
      </c>
      <c r="AP1" s="244" t="s">
        <v>10</v>
      </c>
      <c r="AQ1" s="245" t="s">
        <v>11</v>
      </c>
    </row>
    <row r="2" spans="1:43">
      <c r="E2" t="s">
        <v>2481</v>
      </c>
      <c r="F2" t="s">
        <v>2482</v>
      </c>
      <c r="G2" t="s">
        <v>2483</v>
      </c>
      <c r="H2" t="s">
        <v>2484</v>
      </c>
      <c r="I2" t="s">
        <v>2485</v>
      </c>
      <c r="J2" t="s">
        <v>2486</v>
      </c>
      <c r="K2" t="s">
        <v>2487</v>
      </c>
      <c r="L2" t="s">
        <v>2488</v>
      </c>
      <c r="M2" t="s">
        <v>2489</v>
      </c>
      <c r="N2" t="s">
        <v>2490</v>
      </c>
      <c r="O2" t="s">
        <v>2491</v>
      </c>
      <c r="P2" t="s">
        <v>2492</v>
      </c>
      <c r="Q2" t="s">
        <v>2493</v>
      </c>
      <c r="R2" t="s">
        <v>2494</v>
      </c>
      <c r="S2" t="s">
        <v>2495</v>
      </c>
      <c r="T2" t="s">
        <v>2496</v>
      </c>
      <c r="U2" t="s">
        <v>2497</v>
      </c>
      <c r="V2" t="s">
        <v>2498</v>
      </c>
      <c r="W2" t="s">
        <v>3357</v>
      </c>
      <c r="X2" t="s">
        <v>2499</v>
      </c>
      <c r="Y2" t="s">
        <v>2500</v>
      </c>
      <c r="Z2" t="s">
        <v>2501</v>
      </c>
      <c r="AA2" t="s">
        <v>2502</v>
      </c>
      <c r="AB2" t="s">
        <v>2504</v>
      </c>
      <c r="AC2" t="s">
        <v>3358</v>
      </c>
      <c r="AD2" t="s">
        <v>2505</v>
      </c>
      <c r="AE2" t="s">
        <v>2506</v>
      </c>
      <c r="AF2" t="s">
        <v>2507</v>
      </c>
      <c r="AG2" t="s">
        <v>2508</v>
      </c>
      <c r="AH2" t="s">
        <v>2509</v>
      </c>
      <c r="AI2" t="s">
        <v>2510</v>
      </c>
      <c r="AJ2" t="s">
        <v>2511</v>
      </c>
      <c r="AK2" t="s">
        <v>2513</v>
      </c>
    </row>
    <row r="3" spans="1:43">
      <c r="E3" t="s">
        <v>2514</v>
      </c>
      <c r="F3">
        <v>35676760.310000002</v>
      </c>
      <c r="G3">
        <v>4336109.1500000004</v>
      </c>
      <c r="H3">
        <v>5003240.01</v>
      </c>
      <c r="I3">
        <v>21469</v>
      </c>
      <c r="J3">
        <v>65635716.990000002</v>
      </c>
      <c r="K3">
        <v>28900798.789999999</v>
      </c>
      <c r="L3">
        <v>74000</v>
      </c>
      <c r="M3">
        <v>210799</v>
      </c>
      <c r="N3">
        <v>1704913.21</v>
      </c>
      <c r="O3">
        <v>271320</v>
      </c>
      <c r="P3">
        <v>4344.8500000000004</v>
      </c>
      <c r="Q3">
        <v>15170838.41</v>
      </c>
      <c r="R3">
        <v>13202043.970000001</v>
      </c>
      <c r="S3">
        <v>-8320443.6100000003</v>
      </c>
      <c r="T3">
        <v>-12898080.560000001</v>
      </c>
      <c r="U3">
        <v>10835.8</v>
      </c>
      <c r="V3">
        <v>141371769.37</v>
      </c>
      <c r="W3">
        <v>-19.47</v>
      </c>
      <c r="X3">
        <v>2749.74</v>
      </c>
      <c r="Y3">
        <v>100618224.45999999</v>
      </c>
      <c r="Z3">
        <v>8520696.6400000006</v>
      </c>
      <c r="AA3">
        <v>95198.19</v>
      </c>
      <c r="AB3">
        <v>78713060.709999993</v>
      </c>
      <c r="AC3">
        <v>100000</v>
      </c>
      <c r="AD3">
        <v>18029901.41</v>
      </c>
      <c r="AE3">
        <v>108042353.02</v>
      </c>
      <c r="AF3">
        <v>748710.40000000002</v>
      </c>
      <c r="AG3">
        <v>491889.68</v>
      </c>
      <c r="AH3">
        <v>89069367.75</v>
      </c>
      <c r="AI3">
        <v>15969518.42</v>
      </c>
      <c r="AJ3">
        <v>61600</v>
      </c>
      <c r="AK3">
        <v>2776618.6</v>
      </c>
      <c r="AL3" s="240">
        <f t="shared" ref="AL3:AQ3" si="0">SUM(AL4:AL71)</f>
        <v>45037578.469999976</v>
      </c>
      <c r="AM3" s="247">
        <f t="shared" si="0"/>
        <v>17604755.859999996</v>
      </c>
      <c r="AN3" s="242">
        <f t="shared" si="0"/>
        <v>27432822.610000003</v>
      </c>
      <c r="AO3" s="248">
        <f t="shared" si="0"/>
        <v>202724949.84</v>
      </c>
      <c r="AP3" s="249">
        <f t="shared" si="0"/>
        <v>237998732.27999997</v>
      </c>
      <c r="AQ3" s="242">
        <f t="shared" si="0"/>
        <v>-35273782.43999999</v>
      </c>
    </row>
    <row r="4" spans="1:43">
      <c r="E4" t="s">
        <v>2515</v>
      </c>
      <c r="F4">
        <v>4414.17</v>
      </c>
      <c r="J4">
        <v>1129922.33</v>
      </c>
      <c r="K4">
        <v>345.51</v>
      </c>
      <c r="R4">
        <v>0</v>
      </c>
      <c r="U4">
        <v>-1571554.48</v>
      </c>
      <c r="V4">
        <v>2794467.22</v>
      </c>
      <c r="X4">
        <v>63.08</v>
      </c>
      <c r="Y4">
        <v>11040</v>
      </c>
      <c r="AB4">
        <v>956226</v>
      </c>
      <c r="AD4">
        <v>110283.95</v>
      </c>
      <c r="AE4">
        <v>1056285</v>
      </c>
      <c r="AF4">
        <v>4800</v>
      </c>
      <c r="AH4">
        <v>13022.15</v>
      </c>
      <c r="AI4">
        <v>91736.61</v>
      </c>
      <c r="AL4" s="240">
        <f t="shared" ref="AL4:AL9" si="1">SUM(F4:H4)</f>
        <v>4414.17</v>
      </c>
      <c r="AM4" s="247">
        <f t="shared" ref="AM4:AM9" si="2">SUM(L4:P4)</f>
        <v>0</v>
      </c>
      <c r="AN4" s="242">
        <f t="shared" ref="AN4:AN9" si="3">AL4-AM4</f>
        <v>4414.17</v>
      </c>
      <c r="AO4" s="248">
        <f t="shared" ref="AO4:AO9" si="4">SUM(U4:Y4)</f>
        <v>1234015.8200000003</v>
      </c>
      <c r="AP4" s="249">
        <f t="shared" ref="AP4:AP9" si="5">SUM(Z4:AK4)</f>
        <v>2232353.71</v>
      </c>
      <c r="AQ4" s="242">
        <f>AO4-AP4</f>
        <v>-998337.88999999966</v>
      </c>
    </row>
    <row r="5" spans="1:43">
      <c r="E5" t="s">
        <v>2516</v>
      </c>
      <c r="F5">
        <v>410374.16</v>
      </c>
      <c r="G5">
        <v>0</v>
      </c>
      <c r="H5">
        <v>0</v>
      </c>
      <c r="J5">
        <v>1856981.03</v>
      </c>
      <c r="K5">
        <v>77286</v>
      </c>
      <c r="P5">
        <v>4344.8500000000004</v>
      </c>
      <c r="R5">
        <v>12908276.58</v>
      </c>
      <c r="S5">
        <v>-8345051.6100000003</v>
      </c>
      <c r="T5">
        <v>-3885679.94</v>
      </c>
      <c r="U5">
        <v>2457751.37</v>
      </c>
      <c r="V5">
        <v>5133149</v>
      </c>
      <c r="Y5">
        <v>2000</v>
      </c>
      <c r="AB5">
        <v>1751370</v>
      </c>
      <c r="AD5">
        <v>786</v>
      </c>
      <c r="AE5">
        <v>1979881.5</v>
      </c>
      <c r="AG5">
        <v>4974.5600000000004</v>
      </c>
      <c r="AH5">
        <v>5697449</v>
      </c>
      <c r="AL5" s="240">
        <f t="shared" si="1"/>
        <v>410374.16</v>
      </c>
      <c r="AM5" s="247">
        <f t="shared" si="2"/>
        <v>4344.8500000000004</v>
      </c>
      <c r="AN5" s="242">
        <f t="shared" si="3"/>
        <v>406029.31</v>
      </c>
      <c r="AO5" s="248">
        <f t="shared" si="4"/>
        <v>7592900.3700000001</v>
      </c>
      <c r="AP5" s="249">
        <f t="shared" si="5"/>
        <v>9434461.0600000005</v>
      </c>
      <c r="AQ5" s="242">
        <f t="shared" ref="AQ5:AQ69" si="6">AO5-AP5</f>
        <v>-1841560.6900000004</v>
      </c>
    </row>
    <row r="6" spans="1:43">
      <c r="E6" t="s">
        <v>2517</v>
      </c>
      <c r="F6">
        <v>16086.83</v>
      </c>
      <c r="H6">
        <v>3640</v>
      </c>
      <c r="J6">
        <v>2549437.04</v>
      </c>
      <c r="K6">
        <v>22618.87</v>
      </c>
      <c r="R6">
        <v>36891</v>
      </c>
      <c r="U6">
        <v>1876562.09</v>
      </c>
      <c r="V6">
        <v>840540.25</v>
      </c>
      <c r="AA6">
        <v>20.239999999999998</v>
      </c>
      <c r="AB6">
        <v>9207586.5600000005</v>
      </c>
      <c r="AD6">
        <v>43760</v>
      </c>
      <c r="AE6">
        <v>9218477.5600000005</v>
      </c>
      <c r="AG6">
        <v>52800</v>
      </c>
      <c r="AI6">
        <v>142299.84</v>
      </c>
      <c r="AL6" s="240">
        <f t="shared" si="1"/>
        <v>19726.830000000002</v>
      </c>
      <c r="AM6" s="247">
        <f t="shared" si="2"/>
        <v>0</v>
      </c>
      <c r="AN6" s="242">
        <f t="shared" si="3"/>
        <v>19726.830000000002</v>
      </c>
      <c r="AO6" s="248">
        <f t="shared" si="4"/>
        <v>2717102.34</v>
      </c>
      <c r="AP6" s="249">
        <f t="shared" si="5"/>
        <v>18664944.199999999</v>
      </c>
      <c r="AQ6" s="242">
        <f t="shared" si="6"/>
        <v>-15947841.859999999</v>
      </c>
    </row>
    <row r="7" spans="1:43">
      <c r="E7" t="s">
        <v>3359</v>
      </c>
      <c r="F7">
        <v>85000</v>
      </c>
      <c r="H7">
        <v>2161.7399999999998</v>
      </c>
      <c r="J7">
        <v>7002.44</v>
      </c>
      <c r="K7">
        <v>2</v>
      </c>
      <c r="U7">
        <v>-2930699.99</v>
      </c>
      <c r="V7">
        <v>3075853.92</v>
      </c>
      <c r="AA7">
        <v>12.25</v>
      </c>
      <c r="AB7">
        <v>3556373.6</v>
      </c>
      <c r="AD7">
        <v>724560</v>
      </c>
      <c r="AE7">
        <v>4186333.6</v>
      </c>
      <c r="AF7">
        <v>7600</v>
      </c>
      <c r="AI7">
        <v>138000</v>
      </c>
      <c r="AL7" s="240">
        <f t="shared" si="1"/>
        <v>87161.74</v>
      </c>
      <c r="AM7" s="247">
        <f t="shared" si="2"/>
        <v>0</v>
      </c>
      <c r="AN7" s="242">
        <f t="shared" si="3"/>
        <v>87161.74</v>
      </c>
      <c r="AO7" s="248">
        <f t="shared" si="4"/>
        <v>145153.9299999997</v>
      </c>
      <c r="AP7" s="249">
        <f t="shared" si="5"/>
        <v>8612879.4499999993</v>
      </c>
      <c r="AQ7" s="242">
        <f t="shared" si="6"/>
        <v>-8467725.5199999996</v>
      </c>
    </row>
    <row r="8" spans="1:43">
      <c r="E8" t="s">
        <v>2518</v>
      </c>
      <c r="F8">
        <v>323.25</v>
      </c>
      <c r="J8">
        <v>413390.86</v>
      </c>
      <c r="K8">
        <v>3</v>
      </c>
      <c r="Q8">
        <v>13200</v>
      </c>
      <c r="U8">
        <v>-1596232.72</v>
      </c>
      <c r="V8">
        <v>2129382.7599999998</v>
      </c>
      <c r="AA8">
        <v>66.97</v>
      </c>
      <c r="AB8">
        <v>831169.98</v>
      </c>
      <c r="AD8">
        <v>1429221.21</v>
      </c>
      <c r="AE8">
        <v>1147383.48</v>
      </c>
      <c r="AH8">
        <v>1124407.71</v>
      </c>
      <c r="AI8">
        <v>121299.9</v>
      </c>
      <c r="AL8" s="240">
        <f t="shared" si="1"/>
        <v>323.25</v>
      </c>
      <c r="AM8" s="247">
        <f t="shared" si="2"/>
        <v>0</v>
      </c>
      <c r="AN8" s="242">
        <f t="shared" si="3"/>
        <v>323.25</v>
      </c>
      <c r="AO8" s="248">
        <f t="shared" si="4"/>
        <v>533150.0399999998</v>
      </c>
      <c r="AP8" s="249">
        <f t="shared" si="5"/>
        <v>4653549.25</v>
      </c>
      <c r="AQ8" s="242">
        <f t="shared" si="6"/>
        <v>-4120399.21</v>
      </c>
    </row>
    <row r="9" spans="1:43">
      <c r="E9" t="s">
        <v>2519</v>
      </c>
      <c r="F9">
        <v>1149.32</v>
      </c>
      <c r="H9">
        <v>0</v>
      </c>
      <c r="J9">
        <v>5098977.78</v>
      </c>
      <c r="K9">
        <v>-6326.03</v>
      </c>
      <c r="M9">
        <v>0</v>
      </c>
      <c r="Q9">
        <v>1130</v>
      </c>
      <c r="R9">
        <v>6</v>
      </c>
      <c r="U9">
        <v>5274593.1500000004</v>
      </c>
      <c r="X9">
        <v>58.75</v>
      </c>
      <c r="Y9">
        <v>20150</v>
      </c>
      <c r="AB9">
        <v>2056110.65</v>
      </c>
      <c r="AD9">
        <v>171127</v>
      </c>
      <c r="AE9">
        <v>2100570.65</v>
      </c>
      <c r="AG9">
        <v>6748</v>
      </c>
      <c r="AH9">
        <v>126569</v>
      </c>
      <c r="AI9">
        <v>195486.83</v>
      </c>
      <c r="AL9" s="240">
        <f t="shared" si="1"/>
        <v>1149.32</v>
      </c>
      <c r="AM9" s="247">
        <f t="shared" si="2"/>
        <v>0</v>
      </c>
      <c r="AN9" s="242">
        <f t="shared" si="3"/>
        <v>1149.32</v>
      </c>
      <c r="AO9" s="248">
        <f t="shared" si="4"/>
        <v>5294801.9000000004</v>
      </c>
      <c r="AP9" s="249">
        <f t="shared" si="5"/>
        <v>4656612.13</v>
      </c>
      <c r="AQ9" s="242">
        <f t="shared" si="6"/>
        <v>638189.77000000048</v>
      </c>
    </row>
    <row r="10" spans="1:43">
      <c r="A10" s="238" t="s">
        <v>169</v>
      </c>
      <c r="B10" s="238" t="s">
        <v>170</v>
      </c>
      <c r="C10" s="238">
        <v>9017</v>
      </c>
      <c r="D10" s="238" t="s">
        <v>175</v>
      </c>
      <c r="E10" t="s">
        <v>175</v>
      </c>
      <c r="F10">
        <v>1645211.49</v>
      </c>
      <c r="G10">
        <v>0</v>
      </c>
      <c r="H10">
        <v>75079.56</v>
      </c>
      <c r="J10">
        <v>242848.76</v>
      </c>
      <c r="K10">
        <v>506388.17</v>
      </c>
      <c r="N10">
        <v>5850</v>
      </c>
      <c r="Q10">
        <v>428568</v>
      </c>
      <c r="R10">
        <v>2300.08</v>
      </c>
      <c r="U10">
        <v>-314894.11</v>
      </c>
      <c r="V10">
        <v>2551638.71</v>
      </c>
      <c r="Y10">
        <v>2766965.84</v>
      </c>
      <c r="AA10">
        <v>3959.54</v>
      </c>
      <c r="AB10">
        <v>1231131.8</v>
      </c>
      <c r="AD10">
        <v>51000</v>
      </c>
      <c r="AE10">
        <v>1754870.8</v>
      </c>
      <c r="AF10">
        <v>22792</v>
      </c>
      <c r="AG10">
        <v>17772</v>
      </c>
      <c r="AH10">
        <v>1845282.35</v>
      </c>
      <c r="AI10">
        <v>344030.73</v>
      </c>
      <c r="AK10">
        <v>272244</v>
      </c>
      <c r="AL10" s="240">
        <f>SUM(F10:I10)</f>
        <v>1720291.05</v>
      </c>
      <c r="AM10" s="247">
        <f>SUM(M10:R10)</f>
        <v>436718.08000000002</v>
      </c>
      <c r="AN10" s="242">
        <f>AL10-AM10</f>
        <v>1283572.97</v>
      </c>
      <c r="AO10" s="248">
        <f>SUM(W10:AD10)</f>
        <v>4053057.1799999997</v>
      </c>
      <c r="AP10" s="249">
        <f>SUM(AE10:AK10)</f>
        <v>4256991.8800000008</v>
      </c>
      <c r="AQ10" s="242">
        <f t="shared" si="6"/>
        <v>-203934.70000000112</v>
      </c>
    </row>
    <row r="11" spans="1:43">
      <c r="A11" s="238" t="s">
        <v>169</v>
      </c>
      <c r="B11" s="238" t="s">
        <v>170</v>
      </c>
      <c r="C11" s="238">
        <v>4386</v>
      </c>
      <c r="D11" s="238" t="s">
        <v>177</v>
      </c>
      <c r="E11" t="s">
        <v>177</v>
      </c>
      <c r="F11">
        <v>878410.52</v>
      </c>
      <c r="G11">
        <v>0</v>
      </c>
      <c r="H11">
        <v>288386.90999999997</v>
      </c>
      <c r="J11">
        <v>2026680.34</v>
      </c>
      <c r="K11">
        <v>715002.23</v>
      </c>
      <c r="N11">
        <v>10400</v>
      </c>
      <c r="Q11">
        <v>192459</v>
      </c>
      <c r="R11">
        <v>0</v>
      </c>
      <c r="U11">
        <v>811757.61</v>
      </c>
      <c r="V11">
        <v>2241809.08</v>
      </c>
      <c r="Y11">
        <v>2095644.36</v>
      </c>
      <c r="Z11">
        <v>123100</v>
      </c>
      <c r="AA11">
        <v>1637.1</v>
      </c>
      <c r="AB11">
        <v>1038670</v>
      </c>
      <c r="AD11">
        <v>527000</v>
      </c>
      <c r="AE11">
        <v>1407771</v>
      </c>
      <c r="AF11">
        <v>4680</v>
      </c>
      <c r="AH11">
        <v>1211272.25</v>
      </c>
      <c r="AI11">
        <v>462273.9</v>
      </c>
      <c r="AK11">
        <v>48000</v>
      </c>
      <c r="AL11" s="240">
        <f t="shared" ref="AL11:AL71" si="7">SUM(F11:I11)</f>
        <v>1166797.43</v>
      </c>
      <c r="AM11" s="247">
        <f t="shared" ref="AM11:AM71" si="8">SUM(M11:R11)</f>
        <v>202859</v>
      </c>
      <c r="AN11" s="242">
        <f t="shared" ref="AN11:AN71" si="9">AL11-AM11</f>
        <v>963938.42999999993</v>
      </c>
      <c r="AO11" s="248">
        <f t="shared" ref="AO11:AO71" si="10">SUM(W11:AD11)</f>
        <v>3786051.4600000004</v>
      </c>
      <c r="AP11" s="249">
        <f t="shared" ref="AP11:AP71" si="11">SUM(AE11:AK11)</f>
        <v>3133997.15</v>
      </c>
      <c r="AQ11" s="242">
        <f t="shared" si="6"/>
        <v>652054.31000000052</v>
      </c>
    </row>
    <row r="12" spans="1:43">
      <c r="A12" s="238" t="s">
        <v>169</v>
      </c>
      <c r="B12" s="238" t="s">
        <v>170</v>
      </c>
      <c r="C12" s="238">
        <v>3088</v>
      </c>
      <c r="D12" s="238" t="s">
        <v>179</v>
      </c>
      <c r="E12" t="s">
        <v>179</v>
      </c>
      <c r="F12">
        <v>644657.68000000005</v>
      </c>
      <c r="G12">
        <v>88926.44</v>
      </c>
      <c r="H12">
        <v>41675.199999999997</v>
      </c>
      <c r="J12">
        <v>1117963.3799999999</v>
      </c>
      <c r="K12">
        <v>693740.94</v>
      </c>
      <c r="M12">
        <v>0</v>
      </c>
      <c r="N12">
        <v>69398.64</v>
      </c>
      <c r="Q12">
        <v>675656.29</v>
      </c>
      <c r="R12">
        <v>654.91999999999996</v>
      </c>
      <c r="U12">
        <v>4017864.88</v>
      </c>
      <c r="V12">
        <v>-1390481.55</v>
      </c>
      <c r="Y12">
        <v>3488627.4</v>
      </c>
      <c r="Z12">
        <v>11209.91</v>
      </c>
      <c r="AA12">
        <v>1224.8499999999999</v>
      </c>
      <c r="AB12">
        <v>1319760</v>
      </c>
      <c r="AD12">
        <v>33300</v>
      </c>
      <c r="AE12">
        <v>1832996</v>
      </c>
      <c r="AG12">
        <v>51501</v>
      </c>
      <c r="AH12">
        <v>3441207.33</v>
      </c>
      <c r="AI12">
        <v>311163.37</v>
      </c>
      <c r="AK12">
        <v>3384</v>
      </c>
      <c r="AL12" s="240">
        <f t="shared" si="7"/>
        <v>775259.32000000007</v>
      </c>
      <c r="AM12" s="247">
        <f t="shared" si="8"/>
        <v>745709.85000000009</v>
      </c>
      <c r="AN12" s="242">
        <f t="shared" si="9"/>
        <v>29549.469999999972</v>
      </c>
      <c r="AO12" s="248">
        <f t="shared" si="10"/>
        <v>4854122.16</v>
      </c>
      <c r="AP12" s="249">
        <f t="shared" si="11"/>
        <v>5640251.7000000002</v>
      </c>
      <c r="AQ12" s="242">
        <f t="shared" si="6"/>
        <v>-786129.54</v>
      </c>
    </row>
    <row r="13" spans="1:43">
      <c r="A13" s="238" t="s">
        <v>169</v>
      </c>
      <c r="B13" s="238" t="s">
        <v>170</v>
      </c>
      <c r="C13" s="238">
        <v>2345</v>
      </c>
      <c r="D13" s="238" t="s">
        <v>181</v>
      </c>
      <c r="E13" t="s">
        <v>181</v>
      </c>
      <c r="F13">
        <v>1219580.1100000001</v>
      </c>
      <c r="G13">
        <v>22063.43</v>
      </c>
      <c r="H13">
        <v>110566.28</v>
      </c>
      <c r="J13">
        <v>303582.71000000002</v>
      </c>
      <c r="K13">
        <v>501169.08</v>
      </c>
      <c r="M13">
        <v>0</v>
      </c>
      <c r="N13">
        <v>15060</v>
      </c>
      <c r="Q13">
        <v>264750</v>
      </c>
      <c r="R13">
        <v>-727.07</v>
      </c>
      <c r="U13">
        <v>442474.37</v>
      </c>
      <c r="V13">
        <v>1997230.39</v>
      </c>
      <c r="Y13">
        <v>1585415.17</v>
      </c>
      <c r="Z13">
        <v>41800</v>
      </c>
      <c r="AA13">
        <v>3220.44</v>
      </c>
      <c r="AB13">
        <v>1111918.68</v>
      </c>
      <c r="AD13">
        <v>53800</v>
      </c>
      <c r="AE13">
        <v>1585437.68</v>
      </c>
      <c r="AF13">
        <v>19000</v>
      </c>
      <c r="AG13">
        <v>5999</v>
      </c>
      <c r="AH13">
        <v>1337672.01</v>
      </c>
      <c r="AI13">
        <v>370071.68</v>
      </c>
      <c r="AK13">
        <v>39800</v>
      </c>
      <c r="AL13" s="240">
        <f t="shared" si="7"/>
        <v>1352209.82</v>
      </c>
      <c r="AM13" s="247">
        <f t="shared" si="8"/>
        <v>279082.93</v>
      </c>
      <c r="AN13" s="242">
        <f t="shared" si="9"/>
        <v>1073126.8900000001</v>
      </c>
      <c r="AO13" s="248">
        <f t="shared" si="10"/>
        <v>2796154.29</v>
      </c>
      <c r="AP13" s="249">
        <f t="shared" si="11"/>
        <v>3357980.37</v>
      </c>
      <c r="AQ13" s="242">
        <f t="shared" si="6"/>
        <v>-561826.08000000007</v>
      </c>
    </row>
    <row r="14" spans="1:43" s="250" customFormat="1">
      <c r="A14" s="238" t="s">
        <v>169</v>
      </c>
      <c r="B14" s="238" t="s">
        <v>170</v>
      </c>
      <c r="C14" s="238">
        <v>6935</v>
      </c>
      <c r="D14" s="238" t="s">
        <v>183</v>
      </c>
      <c r="E14" t="s">
        <v>183</v>
      </c>
      <c r="F14">
        <v>1018450.36</v>
      </c>
      <c r="G14">
        <v>6779.52</v>
      </c>
      <c r="H14">
        <v>78390.350000000006</v>
      </c>
      <c r="I14"/>
      <c r="J14">
        <v>435455.94</v>
      </c>
      <c r="K14">
        <v>297151.26</v>
      </c>
      <c r="L14"/>
      <c r="M14">
        <v>0</v>
      </c>
      <c r="N14">
        <v>20535</v>
      </c>
      <c r="O14"/>
      <c r="P14"/>
      <c r="Q14">
        <v>441217.12</v>
      </c>
      <c r="R14">
        <v>2311.35</v>
      </c>
      <c r="S14"/>
      <c r="T14"/>
      <c r="U14">
        <v>-244978.38</v>
      </c>
      <c r="V14">
        <v>2502473.91</v>
      </c>
      <c r="W14"/>
      <c r="X14"/>
      <c r="Y14">
        <v>2084729.78</v>
      </c>
      <c r="Z14">
        <v>327050</v>
      </c>
      <c r="AA14">
        <v>2195.02</v>
      </c>
      <c r="AB14">
        <v>1859974.75</v>
      </c>
      <c r="AC14"/>
      <c r="AD14"/>
      <c r="AE14">
        <v>2609327.75</v>
      </c>
      <c r="AF14"/>
      <c r="AG14">
        <v>30015</v>
      </c>
      <c r="AH14">
        <v>2212178.56</v>
      </c>
      <c r="AI14">
        <v>307759.81</v>
      </c>
      <c r="AJ14"/>
      <c r="AK14"/>
      <c r="AL14" s="240">
        <f t="shared" si="7"/>
        <v>1103620.23</v>
      </c>
      <c r="AM14" s="247">
        <f t="shared" si="8"/>
        <v>464063.47</v>
      </c>
      <c r="AN14" s="242">
        <f t="shared" si="9"/>
        <v>639556.76</v>
      </c>
      <c r="AO14" s="248">
        <f t="shared" si="10"/>
        <v>4273949.5500000007</v>
      </c>
      <c r="AP14" s="249">
        <f t="shared" si="11"/>
        <v>5159281.12</v>
      </c>
      <c r="AQ14" s="242">
        <f t="shared" si="6"/>
        <v>-885331.56999999937</v>
      </c>
    </row>
    <row r="15" spans="1:43">
      <c r="A15" s="238" t="s">
        <v>169</v>
      </c>
      <c r="B15" s="238" t="s">
        <v>170</v>
      </c>
      <c r="C15" s="238">
        <v>5524</v>
      </c>
      <c r="D15" s="238" t="s">
        <v>185</v>
      </c>
      <c r="E15" t="s">
        <v>185</v>
      </c>
      <c r="F15">
        <v>708377.2</v>
      </c>
      <c r="G15">
        <v>20436</v>
      </c>
      <c r="H15">
        <v>311767.90000000002</v>
      </c>
      <c r="J15">
        <v>217184.51</v>
      </c>
      <c r="K15">
        <v>823222.66</v>
      </c>
      <c r="N15">
        <v>12960</v>
      </c>
      <c r="Q15">
        <v>147896.76999999999</v>
      </c>
      <c r="R15">
        <v>13717.11</v>
      </c>
      <c r="U15">
        <v>-584356.4</v>
      </c>
      <c r="V15">
        <v>2525004.41</v>
      </c>
      <c r="Y15">
        <v>1231219.21</v>
      </c>
      <c r="Z15">
        <v>268345</v>
      </c>
      <c r="AA15">
        <v>2712.35</v>
      </c>
      <c r="AB15">
        <v>1813109.56</v>
      </c>
      <c r="AD15">
        <v>755495</v>
      </c>
      <c r="AE15">
        <v>2094260.56</v>
      </c>
      <c r="AF15">
        <v>11250</v>
      </c>
      <c r="AG15">
        <v>12180</v>
      </c>
      <c r="AH15">
        <v>1614103.13</v>
      </c>
      <c r="AI15">
        <v>373321.05</v>
      </c>
      <c r="AL15" s="240">
        <f t="shared" si="7"/>
        <v>1040581.1</v>
      </c>
      <c r="AM15" s="247">
        <f t="shared" si="8"/>
        <v>174573.88</v>
      </c>
      <c r="AN15" s="242">
        <f t="shared" si="9"/>
        <v>866007.22</v>
      </c>
      <c r="AO15" s="248">
        <f t="shared" si="10"/>
        <v>4070881.12</v>
      </c>
      <c r="AP15" s="249">
        <f t="shared" si="11"/>
        <v>4105114.7399999998</v>
      </c>
      <c r="AQ15" s="242">
        <f t="shared" si="6"/>
        <v>-34233.619999999646</v>
      </c>
    </row>
    <row r="16" spans="1:43">
      <c r="A16" s="238" t="s">
        <v>169</v>
      </c>
      <c r="B16" s="238" t="s">
        <v>170</v>
      </c>
      <c r="C16" s="238">
        <v>5657</v>
      </c>
      <c r="D16" s="238" t="s">
        <v>187</v>
      </c>
      <c r="E16" t="s">
        <v>187</v>
      </c>
      <c r="F16">
        <v>359059.59</v>
      </c>
      <c r="G16">
        <v>0</v>
      </c>
      <c r="H16">
        <v>86881.19</v>
      </c>
      <c r="J16">
        <v>228454.13</v>
      </c>
      <c r="K16">
        <v>767987.61</v>
      </c>
      <c r="N16">
        <v>11700</v>
      </c>
      <c r="Q16">
        <v>60000</v>
      </c>
      <c r="R16">
        <v>1605.68</v>
      </c>
      <c r="T16">
        <v>-3085696.91</v>
      </c>
      <c r="U16">
        <v>96303.08</v>
      </c>
      <c r="V16">
        <v>4613167.97</v>
      </c>
      <c r="Y16">
        <v>2080949.83</v>
      </c>
      <c r="AA16">
        <v>1678.18</v>
      </c>
      <c r="AB16">
        <v>753684</v>
      </c>
      <c r="AD16">
        <v>18000</v>
      </c>
      <c r="AE16">
        <v>1029912</v>
      </c>
      <c r="AF16">
        <v>7302</v>
      </c>
      <c r="AH16">
        <v>1970575.47</v>
      </c>
      <c r="AI16">
        <v>101219.84</v>
      </c>
      <c r="AL16" s="240">
        <f t="shared" si="7"/>
        <v>445940.78</v>
      </c>
      <c r="AM16" s="247">
        <f t="shared" si="8"/>
        <v>73305.679999999993</v>
      </c>
      <c r="AN16" s="242">
        <f t="shared" si="9"/>
        <v>372635.10000000003</v>
      </c>
      <c r="AO16" s="248">
        <f t="shared" si="10"/>
        <v>2854312.01</v>
      </c>
      <c r="AP16" s="249">
        <f t="shared" si="11"/>
        <v>3109009.3099999996</v>
      </c>
      <c r="AQ16" s="242">
        <f t="shared" si="6"/>
        <v>-254697.29999999981</v>
      </c>
    </row>
    <row r="17" spans="1:43">
      <c r="A17" s="238" t="s">
        <v>169</v>
      </c>
      <c r="B17" s="238" t="s">
        <v>170</v>
      </c>
      <c r="C17" s="238">
        <v>4057</v>
      </c>
      <c r="D17" s="238" t="s">
        <v>189</v>
      </c>
      <c r="E17" t="s">
        <v>189</v>
      </c>
      <c r="F17">
        <v>610418.11</v>
      </c>
      <c r="G17">
        <v>1121.53</v>
      </c>
      <c r="H17">
        <v>175616.12</v>
      </c>
      <c r="J17">
        <v>1642926.68</v>
      </c>
      <c r="K17">
        <v>716195.55</v>
      </c>
      <c r="M17">
        <v>0</v>
      </c>
      <c r="N17">
        <v>19332.919999999998</v>
      </c>
      <c r="Q17">
        <v>289428.36</v>
      </c>
      <c r="R17">
        <v>11446</v>
      </c>
      <c r="U17">
        <v>-463067.59</v>
      </c>
      <c r="V17">
        <v>2841083.43</v>
      </c>
      <c r="Y17">
        <v>2120842.0099999998</v>
      </c>
      <c r="AA17">
        <v>1295.8699999999999</v>
      </c>
      <c r="AB17">
        <v>1131780</v>
      </c>
      <c r="AE17">
        <v>1600391</v>
      </c>
      <c r="AG17">
        <v>2728</v>
      </c>
      <c r="AH17">
        <v>1054558.81</v>
      </c>
      <c r="AI17">
        <v>148185.20000000001</v>
      </c>
      <c r="AL17" s="240">
        <f t="shared" si="7"/>
        <v>787155.76</v>
      </c>
      <c r="AM17" s="247">
        <f t="shared" si="8"/>
        <v>320207.27999999997</v>
      </c>
      <c r="AN17" s="242">
        <f t="shared" si="9"/>
        <v>466948.48000000004</v>
      </c>
      <c r="AO17" s="248">
        <f t="shared" si="10"/>
        <v>3253917.88</v>
      </c>
      <c r="AP17" s="249">
        <f t="shared" si="11"/>
        <v>2805863.0100000002</v>
      </c>
      <c r="AQ17" s="242">
        <f t="shared" si="6"/>
        <v>448054.86999999965</v>
      </c>
    </row>
    <row r="18" spans="1:43">
      <c r="A18" s="238" t="s">
        <v>169</v>
      </c>
      <c r="B18" s="238" t="s">
        <v>170</v>
      </c>
      <c r="C18" s="238">
        <v>2737</v>
      </c>
      <c r="D18" s="238" t="s">
        <v>191</v>
      </c>
      <c r="E18" t="s">
        <v>191</v>
      </c>
      <c r="F18">
        <v>575838.35</v>
      </c>
      <c r="G18">
        <v>13630.5</v>
      </c>
      <c r="H18">
        <v>73826.509999999995</v>
      </c>
      <c r="J18">
        <v>2573951.12</v>
      </c>
      <c r="K18">
        <v>140232.56</v>
      </c>
      <c r="M18">
        <v>0</v>
      </c>
      <c r="N18">
        <v>11700</v>
      </c>
      <c r="Q18">
        <v>373112.61</v>
      </c>
      <c r="R18">
        <v>840.4</v>
      </c>
      <c r="U18">
        <v>2659349.41</v>
      </c>
      <c r="V18">
        <v>675062.61</v>
      </c>
      <c r="Y18">
        <v>1015911.91</v>
      </c>
      <c r="Z18">
        <v>93340</v>
      </c>
      <c r="AA18">
        <v>1632.38</v>
      </c>
      <c r="AB18">
        <v>970774.74</v>
      </c>
      <c r="AD18">
        <v>42000</v>
      </c>
      <c r="AE18">
        <v>1232030.74</v>
      </c>
      <c r="AF18">
        <v>19000</v>
      </c>
      <c r="AH18">
        <v>933055.7</v>
      </c>
      <c r="AI18">
        <v>282158.58</v>
      </c>
      <c r="AL18" s="240">
        <f t="shared" si="7"/>
        <v>663295.36</v>
      </c>
      <c r="AM18" s="247">
        <f t="shared" si="8"/>
        <v>385653.01</v>
      </c>
      <c r="AN18" s="242">
        <f t="shared" si="9"/>
        <v>277642.34999999998</v>
      </c>
      <c r="AO18" s="248">
        <f t="shared" si="10"/>
        <v>2123659.0300000003</v>
      </c>
      <c r="AP18" s="249">
        <f t="shared" si="11"/>
        <v>2466245.02</v>
      </c>
      <c r="AQ18" s="242">
        <f t="shared" si="6"/>
        <v>-342585.98999999976</v>
      </c>
    </row>
    <row r="19" spans="1:43">
      <c r="A19" s="238" t="s">
        <v>169</v>
      </c>
      <c r="B19" s="238" t="s">
        <v>170</v>
      </c>
      <c r="C19" s="238">
        <v>4167</v>
      </c>
      <c r="D19" s="238" t="s">
        <v>193</v>
      </c>
      <c r="E19" t="s">
        <v>193</v>
      </c>
      <c r="F19">
        <v>636106.18000000005</v>
      </c>
      <c r="G19">
        <v>100891.87</v>
      </c>
      <c r="H19">
        <v>139328.56</v>
      </c>
      <c r="J19">
        <v>226854.3</v>
      </c>
      <c r="K19">
        <v>433460.57</v>
      </c>
      <c r="M19">
        <v>0</v>
      </c>
      <c r="N19">
        <v>5992.4</v>
      </c>
      <c r="Q19">
        <v>181877.81</v>
      </c>
      <c r="R19">
        <v>8849.08</v>
      </c>
      <c r="U19">
        <v>-281862.73</v>
      </c>
      <c r="V19">
        <v>1767990.24</v>
      </c>
      <c r="Y19">
        <v>2198121.33</v>
      </c>
      <c r="AA19">
        <v>1486.29</v>
      </c>
      <c r="AB19">
        <v>1381970</v>
      </c>
      <c r="AE19">
        <v>1671527</v>
      </c>
      <c r="AG19">
        <v>6978</v>
      </c>
      <c r="AH19">
        <v>1832948.68</v>
      </c>
      <c r="AI19">
        <v>216329.26</v>
      </c>
      <c r="AL19" s="240">
        <f t="shared" si="7"/>
        <v>876326.6100000001</v>
      </c>
      <c r="AM19" s="247">
        <f t="shared" si="8"/>
        <v>196719.28999999998</v>
      </c>
      <c r="AN19" s="242">
        <f t="shared" si="9"/>
        <v>679607.32000000007</v>
      </c>
      <c r="AO19" s="248">
        <f t="shared" si="10"/>
        <v>3581577.62</v>
      </c>
      <c r="AP19" s="249">
        <f t="shared" si="11"/>
        <v>3727782.9399999995</v>
      </c>
      <c r="AQ19" s="242">
        <f t="shared" si="6"/>
        <v>-146205.31999999937</v>
      </c>
    </row>
    <row r="20" spans="1:43">
      <c r="A20" s="238" t="s">
        <v>169</v>
      </c>
      <c r="B20" s="238" t="s">
        <v>170</v>
      </c>
      <c r="C20" s="238">
        <v>7036</v>
      </c>
      <c r="D20" s="238" t="s">
        <v>195</v>
      </c>
      <c r="E20" t="s">
        <v>195</v>
      </c>
      <c r="F20">
        <v>457600.65</v>
      </c>
      <c r="G20">
        <v>0</v>
      </c>
      <c r="H20">
        <v>111357.26</v>
      </c>
      <c r="J20">
        <v>3690367.91</v>
      </c>
      <c r="K20">
        <v>935278.79</v>
      </c>
      <c r="M20">
        <v>-6000</v>
      </c>
      <c r="N20">
        <v>12331.3</v>
      </c>
      <c r="Q20">
        <v>895852.65</v>
      </c>
      <c r="R20">
        <v>20596.64</v>
      </c>
      <c r="U20">
        <v>3545434.54</v>
      </c>
      <c r="V20">
        <v>938360.62</v>
      </c>
      <c r="Y20">
        <v>2298913.63</v>
      </c>
      <c r="AA20">
        <v>5256.29</v>
      </c>
      <c r="AB20">
        <v>2364877.2599999998</v>
      </c>
      <c r="AE20">
        <v>2654427.2599999998</v>
      </c>
      <c r="AG20">
        <v>2712</v>
      </c>
      <c r="AH20">
        <v>1942767.3</v>
      </c>
      <c r="AI20">
        <v>281111.76</v>
      </c>
      <c r="AL20" s="240">
        <f t="shared" si="7"/>
        <v>568957.91</v>
      </c>
      <c r="AM20" s="247">
        <f t="shared" si="8"/>
        <v>922780.59000000008</v>
      </c>
      <c r="AN20" s="242">
        <f t="shared" si="9"/>
        <v>-353822.68000000005</v>
      </c>
      <c r="AO20" s="248">
        <f t="shared" si="10"/>
        <v>4669047.18</v>
      </c>
      <c r="AP20" s="249">
        <f t="shared" si="11"/>
        <v>4881018.3199999994</v>
      </c>
      <c r="AQ20" s="242">
        <f t="shared" si="6"/>
        <v>-211971.13999999966</v>
      </c>
    </row>
    <row r="21" spans="1:43">
      <c r="A21" s="238" t="s">
        <v>169</v>
      </c>
      <c r="B21" s="238" t="s">
        <v>170</v>
      </c>
      <c r="C21" s="238">
        <v>4248</v>
      </c>
      <c r="D21" s="238" t="s">
        <v>197</v>
      </c>
      <c r="E21" t="s">
        <v>197</v>
      </c>
      <c r="F21">
        <v>490189.47</v>
      </c>
      <c r="G21">
        <v>44831.6</v>
      </c>
      <c r="H21">
        <v>75485.62</v>
      </c>
      <c r="J21">
        <v>273951.75</v>
      </c>
      <c r="K21">
        <v>859235.19</v>
      </c>
      <c r="N21">
        <v>138651.6</v>
      </c>
      <c r="Q21">
        <v>95000</v>
      </c>
      <c r="R21">
        <v>2615.6799999999998</v>
      </c>
      <c r="U21">
        <v>753090.49</v>
      </c>
      <c r="V21">
        <v>909939.73</v>
      </c>
      <c r="Y21">
        <v>1707319.31</v>
      </c>
      <c r="AA21">
        <v>892.23</v>
      </c>
      <c r="AB21">
        <v>1724930</v>
      </c>
      <c r="AE21">
        <v>2161071.4900000002</v>
      </c>
      <c r="AF21">
        <v>8640</v>
      </c>
      <c r="AG21">
        <v>7200</v>
      </c>
      <c r="AH21">
        <v>1190671.01</v>
      </c>
      <c r="AI21">
        <v>221162.91</v>
      </c>
      <c r="AL21" s="240">
        <f t="shared" si="7"/>
        <v>610506.68999999994</v>
      </c>
      <c r="AM21" s="247">
        <f t="shared" si="8"/>
        <v>236267.28</v>
      </c>
      <c r="AN21" s="242">
        <f t="shared" si="9"/>
        <v>374239.40999999992</v>
      </c>
      <c r="AO21" s="248">
        <f t="shared" si="10"/>
        <v>3433141.54</v>
      </c>
      <c r="AP21" s="249">
        <f t="shared" si="11"/>
        <v>3588745.41</v>
      </c>
      <c r="AQ21" s="242">
        <f t="shared" si="6"/>
        <v>-155603.87000000011</v>
      </c>
    </row>
    <row r="22" spans="1:43">
      <c r="A22" s="238" t="s">
        <v>169</v>
      </c>
      <c r="B22" s="238" t="s">
        <v>170</v>
      </c>
      <c r="C22" s="238">
        <v>4016</v>
      </c>
      <c r="D22" s="238" t="s">
        <v>199</v>
      </c>
      <c r="E22" t="s">
        <v>199</v>
      </c>
      <c r="F22">
        <v>854962.98</v>
      </c>
      <c r="G22">
        <v>283164.09999999998</v>
      </c>
      <c r="H22">
        <v>1088111.46</v>
      </c>
      <c r="J22">
        <v>487610.77</v>
      </c>
      <c r="K22">
        <v>519594.99</v>
      </c>
      <c r="N22">
        <v>-15185.69</v>
      </c>
      <c r="Q22">
        <v>942365</v>
      </c>
      <c r="R22">
        <v>5322.29</v>
      </c>
      <c r="U22">
        <v>184160.67</v>
      </c>
      <c r="V22">
        <v>1741975.93</v>
      </c>
      <c r="Y22">
        <v>3075088.74</v>
      </c>
      <c r="Z22">
        <v>-19240</v>
      </c>
      <c r="AA22">
        <v>1226.1400000000001</v>
      </c>
      <c r="AB22">
        <v>1613400</v>
      </c>
      <c r="AE22">
        <v>2286639</v>
      </c>
      <c r="AH22">
        <v>1689848.54</v>
      </c>
      <c r="AI22">
        <v>319181.24</v>
      </c>
      <c r="AL22" s="240">
        <f t="shared" si="7"/>
        <v>2226238.54</v>
      </c>
      <c r="AM22" s="247">
        <f t="shared" si="8"/>
        <v>932501.60000000009</v>
      </c>
      <c r="AN22" s="242">
        <f t="shared" si="9"/>
        <v>1293736.94</v>
      </c>
      <c r="AO22" s="248">
        <f t="shared" si="10"/>
        <v>4670474.8800000008</v>
      </c>
      <c r="AP22" s="249">
        <f t="shared" si="11"/>
        <v>4295668.78</v>
      </c>
      <c r="AQ22" s="242">
        <f t="shared" si="6"/>
        <v>374806.10000000056</v>
      </c>
    </row>
    <row r="23" spans="1:43">
      <c r="A23" s="238" t="s">
        <v>169</v>
      </c>
      <c r="B23" s="238" t="s">
        <v>170</v>
      </c>
      <c r="C23" s="238">
        <v>1202</v>
      </c>
      <c r="D23" s="238" t="s">
        <v>201</v>
      </c>
      <c r="E23" t="s">
        <v>201</v>
      </c>
      <c r="F23">
        <v>576393.36</v>
      </c>
      <c r="G23">
        <v>17428.310000000001</v>
      </c>
      <c r="H23">
        <v>283050.63</v>
      </c>
      <c r="J23">
        <v>1795148.38</v>
      </c>
      <c r="K23">
        <v>502115.16</v>
      </c>
      <c r="N23">
        <v>5060</v>
      </c>
      <c r="Q23">
        <v>242143.43</v>
      </c>
      <c r="R23">
        <v>232.32</v>
      </c>
      <c r="U23">
        <v>863261.56</v>
      </c>
      <c r="V23">
        <v>2083742</v>
      </c>
      <c r="Y23">
        <v>1664940.85</v>
      </c>
      <c r="Z23">
        <v>48000</v>
      </c>
      <c r="AA23">
        <v>2652.39</v>
      </c>
      <c r="AB23">
        <v>713324</v>
      </c>
      <c r="AE23">
        <v>1110027</v>
      </c>
      <c r="AG23">
        <v>1520</v>
      </c>
      <c r="AH23">
        <v>973914.89</v>
      </c>
      <c r="AI23">
        <v>263758.82</v>
      </c>
      <c r="AK23">
        <v>100000</v>
      </c>
      <c r="AL23" s="240">
        <f t="shared" si="7"/>
        <v>876872.3</v>
      </c>
      <c r="AM23" s="247">
        <f t="shared" si="8"/>
        <v>247435.75</v>
      </c>
      <c r="AN23" s="242">
        <f t="shared" si="9"/>
        <v>629436.55000000005</v>
      </c>
      <c r="AO23" s="248">
        <f t="shared" si="10"/>
        <v>2428917.2400000002</v>
      </c>
      <c r="AP23" s="249">
        <f t="shared" si="11"/>
        <v>2449220.71</v>
      </c>
      <c r="AQ23" s="242">
        <f t="shared" si="6"/>
        <v>-20303.469999999739</v>
      </c>
    </row>
    <row r="24" spans="1:43">
      <c r="A24" s="238" t="s">
        <v>173</v>
      </c>
      <c r="B24" s="238" t="s">
        <v>203</v>
      </c>
      <c r="C24" s="238">
        <v>6244</v>
      </c>
      <c r="D24" s="238" t="s">
        <v>206</v>
      </c>
      <c r="E24" t="s">
        <v>206</v>
      </c>
      <c r="F24">
        <v>193920.68</v>
      </c>
      <c r="G24">
        <v>0</v>
      </c>
      <c r="H24">
        <v>22629.93</v>
      </c>
      <c r="J24">
        <v>109874.38</v>
      </c>
      <c r="K24">
        <v>92814.77</v>
      </c>
      <c r="N24">
        <v>130</v>
      </c>
      <c r="R24">
        <v>0</v>
      </c>
      <c r="T24">
        <v>-1004325.38</v>
      </c>
      <c r="U24">
        <v>1563896.51</v>
      </c>
      <c r="Y24">
        <v>2731120.21</v>
      </c>
      <c r="AA24">
        <v>2244.4699999999998</v>
      </c>
      <c r="AB24">
        <v>1722848</v>
      </c>
      <c r="AD24">
        <v>15000</v>
      </c>
      <c r="AE24">
        <v>2484286</v>
      </c>
      <c r="AF24">
        <v>5680</v>
      </c>
      <c r="AH24">
        <v>2008695.05</v>
      </c>
      <c r="AI24">
        <v>113013</v>
      </c>
      <c r="AL24" s="240">
        <f t="shared" si="7"/>
        <v>216550.61</v>
      </c>
      <c r="AM24" s="247">
        <f t="shared" si="8"/>
        <v>130</v>
      </c>
      <c r="AN24" s="242">
        <f t="shared" si="9"/>
        <v>216420.61</v>
      </c>
      <c r="AO24" s="248">
        <f t="shared" si="10"/>
        <v>4471212.68</v>
      </c>
      <c r="AP24" s="249">
        <f t="shared" si="11"/>
        <v>4611674.05</v>
      </c>
      <c r="AQ24" s="242">
        <f t="shared" si="6"/>
        <v>-140461.37000000011</v>
      </c>
    </row>
    <row r="25" spans="1:43">
      <c r="A25" s="238" t="s">
        <v>173</v>
      </c>
      <c r="B25" s="238" t="s">
        <v>203</v>
      </c>
      <c r="C25" s="238">
        <v>4760</v>
      </c>
      <c r="D25" s="238" t="s">
        <v>207</v>
      </c>
      <c r="E25" t="s">
        <v>207</v>
      </c>
      <c r="F25">
        <v>102418.99</v>
      </c>
      <c r="G25">
        <v>0</v>
      </c>
      <c r="H25">
        <v>273.81</v>
      </c>
      <c r="J25">
        <v>968348.36</v>
      </c>
      <c r="K25">
        <v>1414027.14</v>
      </c>
      <c r="R25">
        <v>-3156.45</v>
      </c>
      <c r="T25">
        <v>-160236.91</v>
      </c>
      <c r="U25">
        <v>1193331.82</v>
      </c>
      <c r="V25">
        <v>1812784.26</v>
      </c>
      <c r="Y25">
        <v>1784724.42</v>
      </c>
      <c r="AA25">
        <v>383.09</v>
      </c>
      <c r="AB25">
        <v>1949259.99</v>
      </c>
      <c r="AD25">
        <v>18520</v>
      </c>
      <c r="AE25">
        <v>2310114.48</v>
      </c>
      <c r="AG25">
        <v>7125</v>
      </c>
      <c r="AH25">
        <v>1528372.4</v>
      </c>
      <c r="AI25">
        <v>263105.03999999998</v>
      </c>
      <c r="AK25">
        <v>1825</v>
      </c>
      <c r="AL25" s="240">
        <f t="shared" si="7"/>
        <v>102692.8</v>
      </c>
      <c r="AM25" s="247">
        <f t="shared" si="8"/>
        <v>-3156.45</v>
      </c>
      <c r="AN25" s="242">
        <f t="shared" si="9"/>
        <v>105849.25</v>
      </c>
      <c r="AO25" s="248">
        <f t="shared" si="10"/>
        <v>3752887.5</v>
      </c>
      <c r="AP25" s="249">
        <f t="shared" si="11"/>
        <v>4110541.92</v>
      </c>
      <c r="AQ25" s="242">
        <f t="shared" si="6"/>
        <v>-357654.41999999993</v>
      </c>
    </row>
    <row r="26" spans="1:43">
      <c r="A26" s="238" t="s">
        <v>173</v>
      </c>
      <c r="B26" s="238" t="s">
        <v>203</v>
      </c>
      <c r="C26" s="238">
        <v>3665</v>
      </c>
      <c r="D26" s="238" t="s">
        <v>208</v>
      </c>
      <c r="E26" t="s">
        <v>208</v>
      </c>
      <c r="F26">
        <v>-32596.04</v>
      </c>
      <c r="G26">
        <v>1852987</v>
      </c>
      <c r="H26">
        <v>31681.67</v>
      </c>
      <c r="J26">
        <v>148581.88</v>
      </c>
      <c r="K26">
        <v>527576.77</v>
      </c>
      <c r="N26">
        <v>3900</v>
      </c>
      <c r="Q26">
        <v>232636</v>
      </c>
      <c r="R26">
        <v>31178.58</v>
      </c>
      <c r="U26">
        <v>-1315678.5900000001</v>
      </c>
      <c r="V26">
        <v>1839928.23</v>
      </c>
      <c r="X26">
        <v>530.19000000000005</v>
      </c>
      <c r="Y26">
        <v>3043305.44</v>
      </c>
      <c r="AA26">
        <v>29.73</v>
      </c>
      <c r="AB26">
        <v>634998</v>
      </c>
      <c r="AE26">
        <v>1051649</v>
      </c>
      <c r="AF26">
        <v>8960</v>
      </c>
      <c r="AG26">
        <v>3784</v>
      </c>
      <c r="AH26">
        <v>772760.58</v>
      </c>
      <c r="AI26">
        <v>105442.72</v>
      </c>
      <c r="AL26" s="240">
        <f t="shared" si="7"/>
        <v>1852072.63</v>
      </c>
      <c r="AM26" s="247">
        <f t="shared" si="8"/>
        <v>267714.58</v>
      </c>
      <c r="AN26" s="242">
        <f t="shared" si="9"/>
        <v>1584358.0499999998</v>
      </c>
      <c r="AO26" s="248">
        <f t="shared" si="10"/>
        <v>3678863.3599999999</v>
      </c>
      <c r="AP26" s="249">
        <f t="shared" si="11"/>
        <v>1942596.3</v>
      </c>
      <c r="AQ26" s="242">
        <f t="shared" si="6"/>
        <v>1736267.0599999998</v>
      </c>
    </row>
    <row r="27" spans="1:43">
      <c r="A27" s="238" t="s">
        <v>173</v>
      </c>
      <c r="B27" s="238" t="s">
        <v>203</v>
      </c>
      <c r="C27" s="238">
        <v>4355</v>
      </c>
      <c r="D27" s="238" t="s">
        <v>209</v>
      </c>
      <c r="E27" t="s">
        <v>209</v>
      </c>
      <c r="F27">
        <v>253130.59</v>
      </c>
      <c r="G27">
        <v>0</v>
      </c>
      <c r="H27">
        <v>5654.99</v>
      </c>
      <c r="J27">
        <v>2079094.4</v>
      </c>
      <c r="K27">
        <v>717554</v>
      </c>
      <c r="Q27">
        <v>256056</v>
      </c>
      <c r="R27">
        <v>721</v>
      </c>
      <c r="U27">
        <v>-56704.13</v>
      </c>
      <c r="V27">
        <v>3263098.4</v>
      </c>
      <c r="X27">
        <v>288.86</v>
      </c>
      <c r="Y27">
        <v>1129214.6499999999</v>
      </c>
      <c r="AB27">
        <v>1440120</v>
      </c>
      <c r="AE27">
        <v>1963707.96</v>
      </c>
      <c r="AG27">
        <v>780</v>
      </c>
      <c r="AH27">
        <v>797069.64</v>
      </c>
      <c r="AI27">
        <v>215803.2</v>
      </c>
      <c r="AL27" s="240">
        <f t="shared" si="7"/>
        <v>258785.58</v>
      </c>
      <c r="AM27" s="247">
        <f t="shared" si="8"/>
        <v>256777</v>
      </c>
      <c r="AN27" s="242">
        <f t="shared" si="9"/>
        <v>2008.5799999999872</v>
      </c>
      <c r="AO27" s="248">
        <f t="shared" si="10"/>
        <v>2569623.5099999998</v>
      </c>
      <c r="AP27" s="249">
        <f t="shared" si="11"/>
        <v>2977360.8000000003</v>
      </c>
      <c r="AQ27" s="242">
        <f t="shared" si="6"/>
        <v>-407737.2900000005</v>
      </c>
    </row>
    <row r="28" spans="1:43">
      <c r="A28" s="238" t="s">
        <v>173</v>
      </c>
      <c r="B28" s="238" t="s">
        <v>203</v>
      </c>
      <c r="C28" s="238">
        <v>2703</v>
      </c>
      <c r="D28" s="238" t="s">
        <v>210</v>
      </c>
      <c r="E28" t="s">
        <v>210</v>
      </c>
      <c r="F28">
        <v>185067.21</v>
      </c>
      <c r="G28">
        <v>0</v>
      </c>
      <c r="H28">
        <v>-7776.47</v>
      </c>
      <c r="J28">
        <v>2103043.87</v>
      </c>
      <c r="K28">
        <v>265292.73</v>
      </c>
      <c r="R28">
        <v>12924.32</v>
      </c>
      <c r="S28">
        <v>24608</v>
      </c>
      <c r="U28">
        <v>-379552.82</v>
      </c>
      <c r="V28">
        <v>3122820.6</v>
      </c>
      <c r="X28">
        <v>3.49</v>
      </c>
      <c r="Y28">
        <v>1533082.32</v>
      </c>
      <c r="AA28">
        <v>420.25</v>
      </c>
      <c r="AB28">
        <v>781596</v>
      </c>
      <c r="AE28">
        <v>1196077.6299999999</v>
      </c>
      <c r="AF28">
        <v>1300</v>
      </c>
      <c r="AH28">
        <v>1038131.67</v>
      </c>
      <c r="AI28">
        <v>314765.52</v>
      </c>
      <c r="AL28" s="240">
        <f t="shared" si="7"/>
        <v>177290.74</v>
      </c>
      <c r="AM28" s="247">
        <f t="shared" si="8"/>
        <v>12924.32</v>
      </c>
      <c r="AN28" s="242">
        <f t="shared" si="9"/>
        <v>164366.41999999998</v>
      </c>
      <c r="AO28" s="248">
        <f t="shared" si="10"/>
        <v>2315102.06</v>
      </c>
      <c r="AP28" s="249">
        <f t="shared" si="11"/>
        <v>2550274.8199999998</v>
      </c>
      <c r="AQ28" s="242">
        <f t="shared" si="6"/>
        <v>-235172.75999999978</v>
      </c>
    </row>
    <row r="29" spans="1:43">
      <c r="A29" s="238" t="s">
        <v>173</v>
      </c>
      <c r="B29" s="238" t="s">
        <v>203</v>
      </c>
      <c r="C29" s="238">
        <v>3283</v>
      </c>
      <c r="D29" s="238" t="s">
        <v>211</v>
      </c>
      <c r="E29" t="s">
        <v>211</v>
      </c>
      <c r="F29">
        <v>333472.01</v>
      </c>
      <c r="G29">
        <v>0</v>
      </c>
      <c r="H29">
        <v>6619.18</v>
      </c>
      <c r="J29">
        <v>1123464.32</v>
      </c>
      <c r="K29">
        <v>977864.68</v>
      </c>
      <c r="Q29">
        <v>268675</v>
      </c>
      <c r="R29">
        <v>2552</v>
      </c>
      <c r="U29">
        <v>-71572.44</v>
      </c>
      <c r="Y29">
        <v>3896801.51</v>
      </c>
      <c r="AA29">
        <v>652.34</v>
      </c>
      <c r="AB29">
        <v>355650</v>
      </c>
      <c r="AD29">
        <v>20190</v>
      </c>
      <c r="AE29">
        <v>920986.98</v>
      </c>
      <c r="AG29">
        <v>6677</v>
      </c>
      <c r="AH29">
        <v>991493</v>
      </c>
      <c r="AI29">
        <v>112371.24</v>
      </c>
      <c r="AL29" s="240">
        <f t="shared" si="7"/>
        <v>340091.19</v>
      </c>
      <c r="AM29" s="247">
        <f t="shared" si="8"/>
        <v>271227</v>
      </c>
      <c r="AN29" s="242">
        <f t="shared" si="9"/>
        <v>68864.19</v>
      </c>
      <c r="AO29" s="248">
        <f t="shared" si="10"/>
        <v>4273293.8499999996</v>
      </c>
      <c r="AP29" s="249">
        <f t="shared" si="11"/>
        <v>2031528.22</v>
      </c>
      <c r="AQ29" s="242">
        <f t="shared" si="6"/>
        <v>2241765.63</v>
      </c>
    </row>
    <row r="30" spans="1:43">
      <c r="A30" s="238" t="s">
        <v>173</v>
      </c>
      <c r="B30" s="238" t="s">
        <v>203</v>
      </c>
      <c r="C30" s="238">
        <v>1804</v>
      </c>
      <c r="D30" s="238" t="s">
        <v>212</v>
      </c>
      <c r="E30" t="s">
        <v>212</v>
      </c>
      <c r="F30">
        <v>270607.15999999997</v>
      </c>
      <c r="G30">
        <v>649737.99</v>
      </c>
      <c r="H30">
        <v>20780.830000000002</v>
      </c>
      <c r="J30">
        <v>528774.71</v>
      </c>
      <c r="K30">
        <v>26352.94</v>
      </c>
      <c r="Q30">
        <v>231674</v>
      </c>
      <c r="R30">
        <v>-853.8</v>
      </c>
      <c r="T30">
        <v>-210876.62</v>
      </c>
      <c r="U30">
        <v>-221591.67</v>
      </c>
      <c r="V30">
        <v>1260515.6599999999</v>
      </c>
      <c r="Y30">
        <v>1588620.27</v>
      </c>
      <c r="AA30">
        <v>1006.87</v>
      </c>
      <c r="AB30">
        <v>815784.6</v>
      </c>
      <c r="AE30">
        <v>1138167.6200000001</v>
      </c>
      <c r="AF30">
        <v>2000</v>
      </c>
      <c r="AH30">
        <v>585085.69999999995</v>
      </c>
      <c r="AI30">
        <v>242772.36</v>
      </c>
      <c r="AL30" s="240">
        <f t="shared" si="7"/>
        <v>941125.97999999986</v>
      </c>
      <c r="AM30" s="247">
        <f t="shared" si="8"/>
        <v>230820.2</v>
      </c>
      <c r="AN30" s="242">
        <f t="shared" si="9"/>
        <v>710305.7799999998</v>
      </c>
      <c r="AO30" s="248">
        <f t="shared" si="10"/>
        <v>2405411.7400000002</v>
      </c>
      <c r="AP30" s="249">
        <f t="shared" si="11"/>
        <v>1968025.6800000002</v>
      </c>
      <c r="AQ30" s="242">
        <f t="shared" si="6"/>
        <v>437386.06000000006</v>
      </c>
    </row>
    <row r="31" spans="1:43">
      <c r="A31" s="238" t="s">
        <v>173</v>
      </c>
      <c r="B31" s="238" t="s">
        <v>203</v>
      </c>
      <c r="C31" s="238">
        <v>2904</v>
      </c>
      <c r="D31" s="238" t="s">
        <v>213</v>
      </c>
      <c r="E31" t="s">
        <v>213</v>
      </c>
      <c r="F31">
        <v>216974.95</v>
      </c>
      <c r="G31">
        <v>0</v>
      </c>
      <c r="H31">
        <v>2790.97</v>
      </c>
      <c r="I31">
        <v>21469</v>
      </c>
      <c r="J31">
        <v>162911</v>
      </c>
      <c r="K31">
        <v>398452.27</v>
      </c>
      <c r="Q31">
        <v>0</v>
      </c>
      <c r="R31">
        <v>802</v>
      </c>
      <c r="S31">
        <v>0</v>
      </c>
      <c r="T31">
        <v>-2190280.75</v>
      </c>
      <c r="U31">
        <v>44353.34</v>
      </c>
      <c r="V31">
        <v>3095144.84</v>
      </c>
      <c r="W31">
        <v>-19.47</v>
      </c>
      <c r="Y31">
        <v>1010454.52</v>
      </c>
      <c r="AA31">
        <v>1035.3399999999999</v>
      </c>
      <c r="AB31">
        <v>1681237</v>
      </c>
      <c r="AD31">
        <v>77657</v>
      </c>
      <c r="AE31">
        <v>2145010</v>
      </c>
      <c r="AH31">
        <v>526703.63</v>
      </c>
      <c r="AI31">
        <v>246072</v>
      </c>
      <c r="AL31" s="240">
        <f t="shared" si="7"/>
        <v>241234.92</v>
      </c>
      <c r="AM31" s="247">
        <f t="shared" si="8"/>
        <v>802</v>
      </c>
      <c r="AN31" s="242">
        <f t="shared" si="9"/>
        <v>240432.92</v>
      </c>
      <c r="AO31" s="248">
        <f t="shared" si="10"/>
        <v>2770364.39</v>
      </c>
      <c r="AP31" s="249">
        <f t="shared" si="11"/>
        <v>2917785.63</v>
      </c>
      <c r="AQ31" s="242">
        <f t="shared" si="6"/>
        <v>-147421.23999999976</v>
      </c>
    </row>
    <row r="32" spans="1:43">
      <c r="A32" s="238" t="s">
        <v>173</v>
      </c>
      <c r="B32" s="238" t="s">
        <v>203</v>
      </c>
      <c r="C32" s="238">
        <v>6953</v>
      </c>
      <c r="D32" s="238" t="s">
        <v>214</v>
      </c>
      <c r="E32" t="s">
        <v>214</v>
      </c>
      <c r="F32">
        <v>543919.87</v>
      </c>
      <c r="G32">
        <v>0</v>
      </c>
      <c r="H32">
        <v>26125.85</v>
      </c>
      <c r="J32">
        <v>851651.28</v>
      </c>
      <c r="K32">
        <v>2622042.1800000002</v>
      </c>
      <c r="N32">
        <v>577700</v>
      </c>
      <c r="R32">
        <v>0</v>
      </c>
      <c r="U32">
        <v>-6770563.9199999999</v>
      </c>
      <c r="V32">
        <v>11903501.289999999</v>
      </c>
      <c r="Y32">
        <v>2856877.15</v>
      </c>
      <c r="AA32">
        <v>2304.84</v>
      </c>
      <c r="AB32">
        <v>1802749.44</v>
      </c>
      <c r="AD32">
        <v>250000</v>
      </c>
      <c r="AE32">
        <v>2766135.44</v>
      </c>
      <c r="AH32">
        <v>2335184</v>
      </c>
      <c r="AI32">
        <v>1477510.18</v>
      </c>
      <c r="AL32" s="240">
        <f t="shared" si="7"/>
        <v>570045.72</v>
      </c>
      <c r="AM32" s="247">
        <f t="shared" si="8"/>
        <v>577700</v>
      </c>
      <c r="AN32" s="242">
        <f t="shared" si="9"/>
        <v>-7654.2800000000279</v>
      </c>
      <c r="AO32" s="248">
        <f t="shared" si="10"/>
        <v>4911931.43</v>
      </c>
      <c r="AP32" s="249">
        <f t="shared" si="11"/>
        <v>6578829.6199999992</v>
      </c>
      <c r="AQ32" s="242">
        <f t="shared" si="6"/>
        <v>-1666898.1899999995</v>
      </c>
    </row>
    <row r="33" spans="1:43">
      <c r="A33" s="238" t="s">
        <v>173</v>
      </c>
      <c r="B33" s="238" t="s">
        <v>203</v>
      </c>
      <c r="C33" s="238">
        <v>5358</v>
      </c>
      <c r="D33" s="238" t="s">
        <v>215</v>
      </c>
      <c r="E33" t="s">
        <v>215</v>
      </c>
      <c r="F33">
        <v>95784.14</v>
      </c>
      <c r="G33">
        <v>15000</v>
      </c>
      <c r="H33">
        <v>10822.88</v>
      </c>
      <c r="J33">
        <v>1269680.28</v>
      </c>
      <c r="K33">
        <v>15</v>
      </c>
      <c r="R33">
        <v>4722.5</v>
      </c>
      <c r="V33">
        <v>1455376.69</v>
      </c>
      <c r="Y33">
        <v>1425363.23</v>
      </c>
      <c r="AA33">
        <v>125.01</v>
      </c>
      <c r="AB33">
        <v>18000</v>
      </c>
      <c r="AE33">
        <v>686027.57</v>
      </c>
      <c r="AG33">
        <v>5400</v>
      </c>
      <c r="AH33">
        <v>707667.68</v>
      </c>
      <c r="AI33">
        <v>113189.88</v>
      </c>
      <c r="AL33" s="240">
        <f t="shared" si="7"/>
        <v>121607.02</v>
      </c>
      <c r="AM33" s="247">
        <f t="shared" si="8"/>
        <v>4722.5</v>
      </c>
      <c r="AN33" s="242">
        <f t="shared" si="9"/>
        <v>116884.52</v>
      </c>
      <c r="AO33" s="248">
        <f t="shared" si="10"/>
        <v>1443488.24</v>
      </c>
      <c r="AP33" s="249">
        <f t="shared" si="11"/>
        <v>1512285.13</v>
      </c>
      <c r="AQ33" s="242">
        <f t="shared" si="6"/>
        <v>-68796.889999999898</v>
      </c>
    </row>
    <row r="34" spans="1:43">
      <c r="A34" s="238" t="s">
        <v>173</v>
      </c>
      <c r="B34" s="238" t="s">
        <v>203</v>
      </c>
      <c r="C34" s="238">
        <v>1450</v>
      </c>
      <c r="D34" s="238" t="s">
        <v>216</v>
      </c>
      <c r="E34" t="s">
        <v>216</v>
      </c>
      <c r="F34">
        <v>407201.11</v>
      </c>
      <c r="G34">
        <v>375026.12</v>
      </c>
      <c r="H34">
        <v>287004.5</v>
      </c>
      <c r="J34">
        <v>644375.87</v>
      </c>
      <c r="K34">
        <v>412911.19</v>
      </c>
      <c r="R34">
        <v>3038</v>
      </c>
      <c r="U34">
        <v>264048.64000000001</v>
      </c>
      <c r="V34">
        <v>1829621.52</v>
      </c>
      <c r="Y34">
        <v>2141100.9</v>
      </c>
      <c r="AA34">
        <v>1130.6400000000001</v>
      </c>
      <c r="AE34">
        <v>703602.47</v>
      </c>
      <c r="AF34">
        <v>23500</v>
      </c>
      <c r="AG34">
        <v>1088</v>
      </c>
      <c r="AH34">
        <v>1009900.27</v>
      </c>
      <c r="AI34">
        <v>374330.17</v>
      </c>
      <c r="AL34" s="240">
        <f t="shared" si="7"/>
        <v>1069231.73</v>
      </c>
      <c r="AM34" s="247">
        <f t="shared" si="8"/>
        <v>3038</v>
      </c>
      <c r="AN34" s="242">
        <f t="shared" si="9"/>
        <v>1066193.73</v>
      </c>
      <c r="AO34" s="248">
        <f t="shared" si="10"/>
        <v>2142231.54</v>
      </c>
      <c r="AP34" s="249">
        <f t="shared" si="11"/>
        <v>2112420.91</v>
      </c>
      <c r="AQ34" s="242">
        <f t="shared" si="6"/>
        <v>29810.629999999888</v>
      </c>
    </row>
    <row r="35" spans="1:43">
      <c r="A35" s="238" t="s">
        <v>173</v>
      </c>
      <c r="B35" s="238" t="s">
        <v>203</v>
      </c>
      <c r="C35" s="238">
        <v>1590</v>
      </c>
      <c r="D35" s="238" t="s">
        <v>217</v>
      </c>
      <c r="E35" t="s">
        <v>217</v>
      </c>
      <c r="F35">
        <v>440298.76</v>
      </c>
      <c r="G35">
        <v>245788</v>
      </c>
      <c r="H35">
        <v>75785.240000000005</v>
      </c>
      <c r="J35">
        <v>447316.74</v>
      </c>
      <c r="K35">
        <v>110795.45</v>
      </c>
      <c r="L35">
        <v>1</v>
      </c>
      <c r="Q35">
        <v>467716</v>
      </c>
      <c r="R35">
        <v>108931</v>
      </c>
      <c r="U35">
        <v>-1468486.8</v>
      </c>
      <c r="V35">
        <v>2563303.2200000002</v>
      </c>
      <c r="Y35">
        <v>926983.65</v>
      </c>
      <c r="AA35">
        <v>623.64</v>
      </c>
      <c r="AB35">
        <v>467800</v>
      </c>
      <c r="AE35">
        <v>868630</v>
      </c>
      <c r="AH35">
        <v>566833.92000000004</v>
      </c>
      <c r="AI35">
        <v>311421.59999999998</v>
      </c>
      <c r="AL35" s="240">
        <f t="shared" si="7"/>
        <v>761872</v>
      </c>
      <c r="AM35" s="247">
        <f t="shared" si="8"/>
        <v>576647</v>
      </c>
      <c r="AN35" s="242">
        <f t="shared" si="9"/>
        <v>185225</v>
      </c>
      <c r="AO35" s="248">
        <f t="shared" si="10"/>
        <v>1395407.29</v>
      </c>
      <c r="AP35" s="249">
        <f t="shared" si="11"/>
        <v>1746885.52</v>
      </c>
      <c r="AQ35" s="242">
        <f t="shared" si="6"/>
        <v>-351478.23</v>
      </c>
    </row>
    <row r="36" spans="1:43">
      <c r="A36" s="238" t="s">
        <v>176</v>
      </c>
      <c r="B36" s="238" t="s">
        <v>219</v>
      </c>
      <c r="C36" s="238">
        <v>6255</v>
      </c>
      <c r="D36" s="238" t="s">
        <v>221</v>
      </c>
      <c r="E36" t="s">
        <v>221</v>
      </c>
      <c r="F36">
        <v>651636.4</v>
      </c>
      <c r="G36">
        <v>6328</v>
      </c>
      <c r="H36">
        <v>32783.64</v>
      </c>
      <c r="J36">
        <v>547352.12</v>
      </c>
      <c r="K36">
        <v>95538</v>
      </c>
      <c r="N36">
        <v>12340.6</v>
      </c>
      <c r="Q36">
        <v>525496</v>
      </c>
      <c r="R36">
        <v>1526.2</v>
      </c>
      <c r="U36">
        <v>-2254602.9</v>
      </c>
      <c r="V36">
        <v>3551030.77</v>
      </c>
      <c r="Y36">
        <v>1659804.92</v>
      </c>
      <c r="Z36">
        <v>147860</v>
      </c>
      <c r="AA36">
        <v>2250.8000000000002</v>
      </c>
      <c r="AB36">
        <v>2129069.4700000002</v>
      </c>
      <c r="AE36">
        <v>2915108.47</v>
      </c>
      <c r="AF36">
        <v>4900</v>
      </c>
      <c r="AH36">
        <v>1346494.33</v>
      </c>
      <c r="AI36">
        <v>174634.9</v>
      </c>
      <c r="AL36" s="240">
        <f t="shared" si="7"/>
        <v>690748.04</v>
      </c>
      <c r="AM36" s="247">
        <f t="shared" si="8"/>
        <v>539362.79999999993</v>
      </c>
      <c r="AN36" s="242">
        <f t="shared" si="9"/>
        <v>151385.24000000011</v>
      </c>
      <c r="AO36" s="248">
        <f t="shared" si="10"/>
        <v>3938985.1900000004</v>
      </c>
      <c r="AP36" s="249">
        <f t="shared" si="11"/>
        <v>4441137.7000000011</v>
      </c>
      <c r="AQ36" s="242">
        <f t="shared" si="6"/>
        <v>-502152.51000000071</v>
      </c>
    </row>
    <row r="37" spans="1:43">
      <c r="A37" s="238" t="s">
        <v>176</v>
      </c>
      <c r="B37" s="238" t="s">
        <v>219</v>
      </c>
      <c r="C37" s="238">
        <v>4295</v>
      </c>
      <c r="D37" s="238" t="s">
        <v>222</v>
      </c>
      <c r="E37" t="s">
        <v>222</v>
      </c>
      <c r="F37">
        <v>795058.12</v>
      </c>
      <c r="G37">
        <v>35025.75</v>
      </c>
      <c r="H37">
        <v>70249.33</v>
      </c>
      <c r="J37">
        <v>282055</v>
      </c>
      <c r="K37">
        <v>105882.5</v>
      </c>
      <c r="N37">
        <v>9705.6200000000008</v>
      </c>
      <c r="Q37">
        <v>111918</v>
      </c>
      <c r="R37">
        <v>1241</v>
      </c>
      <c r="U37">
        <v>-639832.12</v>
      </c>
      <c r="V37">
        <v>1997207.95</v>
      </c>
      <c r="Y37">
        <v>1227209.83</v>
      </c>
      <c r="AA37">
        <v>1945.86</v>
      </c>
      <c r="AB37">
        <v>932148</v>
      </c>
      <c r="AE37">
        <v>1334252</v>
      </c>
      <c r="AF37">
        <v>19000</v>
      </c>
      <c r="AH37">
        <v>785307.2</v>
      </c>
      <c r="AI37">
        <v>214674.64</v>
      </c>
      <c r="AK37">
        <v>39.6</v>
      </c>
      <c r="AL37" s="240">
        <f t="shared" si="7"/>
        <v>900333.2</v>
      </c>
      <c r="AM37" s="247">
        <f t="shared" si="8"/>
        <v>122864.62</v>
      </c>
      <c r="AN37" s="242">
        <f t="shared" si="9"/>
        <v>777468.58</v>
      </c>
      <c r="AO37" s="248">
        <f t="shared" si="10"/>
        <v>2161303.6900000004</v>
      </c>
      <c r="AP37" s="249">
        <f t="shared" si="11"/>
        <v>2353273.4400000004</v>
      </c>
      <c r="AQ37" s="242">
        <f t="shared" si="6"/>
        <v>-191969.75</v>
      </c>
    </row>
    <row r="38" spans="1:43">
      <c r="A38" s="238" t="s">
        <v>176</v>
      </c>
      <c r="B38" s="238" t="s">
        <v>219</v>
      </c>
      <c r="C38" s="238">
        <v>5791</v>
      </c>
      <c r="D38" s="238" t="s">
        <v>223</v>
      </c>
      <c r="E38" t="s">
        <v>223</v>
      </c>
      <c r="F38">
        <v>223421.16</v>
      </c>
      <c r="G38">
        <v>9938</v>
      </c>
      <c r="H38">
        <v>11314.08</v>
      </c>
      <c r="J38">
        <v>162788.48000000001</v>
      </c>
      <c r="K38">
        <v>22654.43</v>
      </c>
      <c r="N38">
        <v>16757.68</v>
      </c>
      <c r="Q38">
        <v>36800</v>
      </c>
      <c r="R38">
        <v>3018.78</v>
      </c>
      <c r="U38">
        <v>-2252619.46</v>
      </c>
      <c r="V38">
        <v>2854572.07</v>
      </c>
      <c r="Y38">
        <v>1287193.76</v>
      </c>
      <c r="Z38">
        <v>2346160</v>
      </c>
      <c r="AA38">
        <v>811.52</v>
      </c>
      <c r="AB38">
        <v>536517.68000000005</v>
      </c>
      <c r="AE38">
        <v>948197.68</v>
      </c>
      <c r="AG38">
        <v>14420</v>
      </c>
      <c r="AH38">
        <v>3311323.12</v>
      </c>
      <c r="AI38">
        <v>125155.08</v>
      </c>
      <c r="AL38" s="240">
        <f t="shared" si="7"/>
        <v>244673.24</v>
      </c>
      <c r="AM38" s="247">
        <f t="shared" si="8"/>
        <v>56576.46</v>
      </c>
      <c r="AN38" s="242">
        <f t="shared" si="9"/>
        <v>188096.78</v>
      </c>
      <c r="AO38" s="248">
        <f t="shared" si="10"/>
        <v>4170682.96</v>
      </c>
      <c r="AP38" s="249">
        <f t="shared" si="11"/>
        <v>4399095.88</v>
      </c>
      <c r="AQ38" s="242">
        <f t="shared" si="6"/>
        <v>-228412.91999999993</v>
      </c>
    </row>
    <row r="39" spans="1:43">
      <c r="A39" s="238" t="s">
        <v>176</v>
      </c>
      <c r="B39" s="238" t="s">
        <v>219</v>
      </c>
      <c r="C39" s="238">
        <v>2483</v>
      </c>
      <c r="D39" s="238" t="s">
        <v>224</v>
      </c>
      <c r="E39" t="s">
        <v>224</v>
      </c>
      <c r="F39">
        <v>411861.44</v>
      </c>
      <c r="G39">
        <v>35756.54</v>
      </c>
      <c r="H39">
        <v>17974.32</v>
      </c>
      <c r="J39">
        <v>398267.85</v>
      </c>
      <c r="K39">
        <v>191358.58</v>
      </c>
      <c r="M39">
        <v>5000</v>
      </c>
      <c r="N39">
        <v>8775</v>
      </c>
      <c r="Q39">
        <v>0</v>
      </c>
      <c r="R39">
        <v>571.36</v>
      </c>
      <c r="U39">
        <v>-213108.81</v>
      </c>
      <c r="V39">
        <v>1440362.48</v>
      </c>
      <c r="Y39">
        <v>943044.17</v>
      </c>
      <c r="Z39">
        <v>215240</v>
      </c>
      <c r="AA39">
        <v>1454.39</v>
      </c>
      <c r="AE39">
        <v>249491</v>
      </c>
      <c r="AF39">
        <v>12868</v>
      </c>
      <c r="AH39">
        <v>910726.14</v>
      </c>
      <c r="AI39">
        <v>173034.72</v>
      </c>
      <c r="AL39" s="240">
        <f t="shared" si="7"/>
        <v>465592.3</v>
      </c>
      <c r="AM39" s="247">
        <f t="shared" si="8"/>
        <v>14346.36</v>
      </c>
      <c r="AN39" s="242">
        <f t="shared" si="9"/>
        <v>451245.94</v>
      </c>
      <c r="AO39" s="248">
        <f t="shared" si="10"/>
        <v>1159738.5599999998</v>
      </c>
      <c r="AP39" s="249">
        <f t="shared" si="11"/>
        <v>1346119.86</v>
      </c>
      <c r="AQ39" s="242">
        <f t="shared" si="6"/>
        <v>-186381.30000000028</v>
      </c>
    </row>
    <row r="40" spans="1:43">
      <c r="A40" s="238" t="s">
        <v>176</v>
      </c>
      <c r="B40" s="238" t="s">
        <v>219</v>
      </c>
      <c r="C40" s="238">
        <v>2151</v>
      </c>
      <c r="D40" s="238" t="s">
        <v>225</v>
      </c>
      <c r="E40" t="s">
        <v>225</v>
      </c>
      <c r="F40">
        <v>378531.83</v>
      </c>
      <c r="G40">
        <v>12214.51</v>
      </c>
      <c r="H40">
        <v>12597.9</v>
      </c>
      <c r="J40">
        <v>2609214.2400000002</v>
      </c>
      <c r="K40">
        <v>149176.31</v>
      </c>
      <c r="M40">
        <v>0</v>
      </c>
      <c r="N40">
        <v>9262.5</v>
      </c>
      <c r="Q40">
        <v>0</v>
      </c>
      <c r="R40">
        <v>499.51</v>
      </c>
      <c r="U40">
        <v>3071292.42</v>
      </c>
      <c r="V40">
        <v>455164.99</v>
      </c>
      <c r="Y40">
        <v>999462.85</v>
      </c>
      <c r="Z40">
        <v>136510</v>
      </c>
      <c r="AA40">
        <v>1203.04</v>
      </c>
      <c r="AB40">
        <v>1227919.23</v>
      </c>
      <c r="AE40">
        <v>1648561.58</v>
      </c>
      <c r="AF40">
        <v>13290</v>
      </c>
      <c r="AG40">
        <v>520</v>
      </c>
      <c r="AH40">
        <v>756980.18</v>
      </c>
      <c r="AI40">
        <v>320227.99</v>
      </c>
      <c r="AL40" s="240">
        <f t="shared" si="7"/>
        <v>403344.24000000005</v>
      </c>
      <c r="AM40" s="247">
        <f t="shared" si="8"/>
        <v>9762.01</v>
      </c>
      <c r="AN40" s="242">
        <f t="shared" si="9"/>
        <v>393582.23000000004</v>
      </c>
      <c r="AO40" s="248">
        <f t="shared" si="10"/>
        <v>2365095.12</v>
      </c>
      <c r="AP40" s="249">
        <f t="shared" si="11"/>
        <v>2739579.75</v>
      </c>
      <c r="AQ40" s="242">
        <f t="shared" si="6"/>
        <v>-374484.62999999989</v>
      </c>
    </row>
    <row r="41" spans="1:43">
      <c r="A41" s="238" t="s">
        <v>176</v>
      </c>
      <c r="B41" s="238" t="s">
        <v>219</v>
      </c>
      <c r="C41" s="238">
        <v>2636</v>
      </c>
      <c r="D41" s="238" t="s">
        <v>226</v>
      </c>
      <c r="E41" t="s">
        <v>226</v>
      </c>
      <c r="F41">
        <v>356570.66</v>
      </c>
      <c r="G41">
        <v>3834.55</v>
      </c>
      <c r="H41">
        <v>166416.32999999999</v>
      </c>
      <c r="J41">
        <v>201596.47</v>
      </c>
      <c r="K41">
        <v>301305.57</v>
      </c>
      <c r="N41">
        <v>9252</v>
      </c>
      <c r="Q41">
        <v>114690.16</v>
      </c>
      <c r="R41">
        <v>9787.86</v>
      </c>
      <c r="U41">
        <v>-1158641.77</v>
      </c>
      <c r="V41">
        <v>1976836.89</v>
      </c>
      <c r="Y41">
        <v>1035983.64</v>
      </c>
      <c r="Z41">
        <v>90000</v>
      </c>
      <c r="AA41">
        <v>1240.23</v>
      </c>
      <c r="AB41">
        <v>1097229</v>
      </c>
      <c r="AE41">
        <v>1263126</v>
      </c>
      <c r="AG41">
        <v>14100</v>
      </c>
      <c r="AH41">
        <v>758013.97</v>
      </c>
      <c r="AI41">
        <v>111414.46</v>
      </c>
      <c r="AL41" s="240">
        <f t="shared" si="7"/>
        <v>526821.53999999992</v>
      </c>
      <c r="AM41" s="247">
        <f t="shared" si="8"/>
        <v>133730.02000000002</v>
      </c>
      <c r="AN41" s="242">
        <f t="shared" si="9"/>
        <v>393091.5199999999</v>
      </c>
      <c r="AO41" s="248">
        <f t="shared" si="10"/>
        <v>2224452.87</v>
      </c>
      <c r="AP41" s="249">
        <f t="shared" si="11"/>
        <v>2146654.4300000002</v>
      </c>
      <c r="AQ41" s="242">
        <f t="shared" si="6"/>
        <v>77798.439999999944</v>
      </c>
    </row>
    <row r="42" spans="1:43">
      <c r="A42" s="238" t="s">
        <v>176</v>
      </c>
      <c r="B42" s="238" t="s">
        <v>219</v>
      </c>
      <c r="C42" s="238">
        <v>4545</v>
      </c>
      <c r="D42" s="238" t="s">
        <v>227</v>
      </c>
      <c r="E42" t="s">
        <v>227</v>
      </c>
      <c r="F42">
        <v>598484.68999999994</v>
      </c>
      <c r="G42">
        <v>30928.62</v>
      </c>
      <c r="H42">
        <v>21043.13</v>
      </c>
      <c r="J42">
        <v>288019.89</v>
      </c>
      <c r="K42">
        <v>257083.29</v>
      </c>
      <c r="N42">
        <v>52906</v>
      </c>
      <c r="Q42">
        <v>66687.399999999994</v>
      </c>
      <c r="R42">
        <v>163.66</v>
      </c>
      <c r="U42">
        <v>-727378.35</v>
      </c>
      <c r="V42">
        <v>1732965.71</v>
      </c>
      <c r="Y42">
        <v>1412183.57</v>
      </c>
      <c r="Z42">
        <v>226797.6</v>
      </c>
      <c r="AA42">
        <v>476.49</v>
      </c>
      <c r="AB42">
        <v>1193486.68</v>
      </c>
      <c r="AE42">
        <v>1721735.68</v>
      </c>
      <c r="AF42">
        <v>4420</v>
      </c>
      <c r="AG42">
        <v>7170</v>
      </c>
      <c r="AH42">
        <v>897699.41</v>
      </c>
      <c r="AI42">
        <v>131704.04999999999</v>
      </c>
      <c r="AL42" s="240">
        <f t="shared" si="7"/>
        <v>650456.43999999994</v>
      </c>
      <c r="AM42" s="247">
        <f t="shared" si="8"/>
        <v>119757.06</v>
      </c>
      <c r="AN42" s="242">
        <f t="shared" si="9"/>
        <v>530699.37999999989</v>
      </c>
      <c r="AO42" s="248">
        <f t="shared" si="10"/>
        <v>2832944.34</v>
      </c>
      <c r="AP42" s="249">
        <f t="shared" si="11"/>
        <v>2762729.1399999997</v>
      </c>
      <c r="AQ42" s="242">
        <f t="shared" si="6"/>
        <v>70215.200000000186</v>
      </c>
    </row>
    <row r="43" spans="1:43">
      <c r="A43" s="238" t="s">
        <v>176</v>
      </c>
      <c r="B43" s="238" t="s">
        <v>219</v>
      </c>
      <c r="C43" s="238">
        <v>2870</v>
      </c>
      <c r="D43" s="238" t="s">
        <v>228</v>
      </c>
      <c r="E43" t="s">
        <v>228</v>
      </c>
      <c r="F43">
        <v>412694.74</v>
      </c>
      <c r="G43">
        <v>55896.99</v>
      </c>
      <c r="H43">
        <v>263165.92</v>
      </c>
      <c r="J43">
        <v>274151.43</v>
      </c>
      <c r="K43">
        <v>189889.76</v>
      </c>
      <c r="M43">
        <v>3200</v>
      </c>
      <c r="N43">
        <v>12156.25</v>
      </c>
      <c r="Q43">
        <v>95847.039999999994</v>
      </c>
      <c r="R43">
        <v>736.54</v>
      </c>
      <c r="U43">
        <v>-950630.43</v>
      </c>
      <c r="V43">
        <v>2083523.09</v>
      </c>
      <c r="Y43">
        <v>1184012.0900000001</v>
      </c>
      <c r="Z43">
        <v>140330</v>
      </c>
      <c r="AA43">
        <v>1443.19</v>
      </c>
      <c r="AB43">
        <v>768028.5</v>
      </c>
      <c r="AE43">
        <v>1155259.5</v>
      </c>
      <c r="AF43">
        <v>24630</v>
      </c>
      <c r="AH43">
        <v>790238.98</v>
      </c>
      <c r="AI43">
        <v>172718.95</v>
      </c>
      <c r="AL43" s="240">
        <f t="shared" si="7"/>
        <v>731757.64999999991</v>
      </c>
      <c r="AM43" s="247">
        <f t="shared" si="8"/>
        <v>111939.82999999999</v>
      </c>
      <c r="AN43" s="242">
        <f t="shared" si="9"/>
        <v>619817.81999999995</v>
      </c>
      <c r="AO43" s="248">
        <f t="shared" si="10"/>
        <v>2093813.78</v>
      </c>
      <c r="AP43" s="249">
        <f t="shared" si="11"/>
        <v>2142847.4300000002</v>
      </c>
      <c r="AQ43" s="242">
        <f t="shared" si="6"/>
        <v>-49033.65000000014</v>
      </c>
    </row>
    <row r="44" spans="1:43">
      <c r="A44" s="238" t="s">
        <v>176</v>
      </c>
      <c r="B44" s="238" t="s">
        <v>219</v>
      </c>
      <c r="C44" s="238">
        <v>3482</v>
      </c>
      <c r="D44" s="238" t="s">
        <v>229</v>
      </c>
      <c r="E44" t="s">
        <v>229</v>
      </c>
      <c r="F44">
        <v>464242.53</v>
      </c>
      <c r="G44">
        <v>22000</v>
      </c>
      <c r="H44">
        <v>24636.16</v>
      </c>
      <c r="J44">
        <v>1103237.29</v>
      </c>
      <c r="K44">
        <v>214727.56</v>
      </c>
      <c r="M44">
        <v>0</v>
      </c>
      <c r="N44">
        <v>11704.36</v>
      </c>
      <c r="Q44">
        <v>215722.43</v>
      </c>
      <c r="R44">
        <v>2602.23</v>
      </c>
      <c r="U44">
        <v>2021913.2</v>
      </c>
      <c r="Y44">
        <v>1168976.1200000001</v>
      </c>
      <c r="Z44">
        <v>198493</v>
      </c>
      <c r="AA44">
        <v>1199.07</v>
      </c>
      <c r="AB44">
        <v>950052.6</v>
      </c>
      <c r="AE44">
        <v>1584898.6</v>
      </c>
      <c r="AF44">
        <v>7674</v>
      </c>
      <c r="AG44">
        <v>18680</v>
      </c>
      <c r="AH44">
        <v>899313.96</v>
      </c>
      <c r="AI44">
        <v>226572.91</v>
      </c>
      <c r="AK44">
        <v>4680</v>
      </c>
      <c r="AL44" s="240">
        <f t="shared" si="7"/>
        <v>510878.69</v>
      </c>
      <c r="AM44" s="247">
        <f t="shared" si="8"/>
        <v>230029.02</v>
      </c>
      <c r="AN44" s="242">
        <f t="shared" si="9"/>
        <v>280849.67000000004</v>
      </c>
      <c r="AO44" s="248">
        <f t="shared" si="10"/>
        <v>2318720.79</v>
      </c>
      <c r="AP44" s="249">
        <f t="shared" si="11"/>
        <v>2741819.47</v>
      </c>
      <c r="AQ44" s="242">
        <f t="shared" si="6"/>
        <v>-423098.68000000017</v>
      </c>
    </row>
    <row r="45" spans="1:43">
      <c r="A45" s="238" t="s">
        <v>176</v>
      </c>
      <c r="B45" s="238" t="s">
        <v>219</v>
      </c>
      <c r="C45" s="238">
        <v>4225</v>
      </c>
      <c r="D45" s="238" t="s">
        <v>230</v>
      </c>
      <c r="E45" t="s">
        <v>230</v>
      </c>
      <c r="F45">
        <v>218485.54</v>
      </c>
      <c r="G45">
        <v>129974.72</v>
      </c>
      <c r="H45">
        <v>73938.17</v>
      </c>
      <c r="J45">
        <v>644028.81000000006</v>
      </c>
      <c r="K45">
        <v>292967.49</v>
      </c>
      <c r="M45">
        <v>66180</v>
      </c>
      <c r="N45">
        <v>48420.57</v>
      </c>
      <c r="Q45">
        <v>163850</v>
      </c>
      <c r="R45">
        <v>4356.57</v>
      </c>
      <c r="U45">
        <v>-265075.94</v>
      </c>
      <c r="V45">
        <v>1500565.11</v>
      </c>
      <c r="Y45">
        <v>1213641.02</v>
      </c>
      <c r="Z45">
        <v>245098.13</v>
      </c>
      <c r="AA45">
        <v>531.88</v>
      </c>
      <c r="AB45">
        <v>1313920.48</v>
      </c>
      <c r="AE45">
        <v>1800488.48</v>
      </c>
      <c r="AF45">
        <v>8500</v>
      </c>
      <c r="AH45">
        <v>946374.33</v>
      </c>
      <c r="AI45">
        <v>176730.28</v>
      </c>
      <c r="AL45" s="240">
        <f t="shared" si="7"/>
        <v>422398.43</v>
      </c>
      <c r="AM45" s="247">
        <f t="shared" si="8"/>
        <v>282807.14</v>
      </c>
      <c r="AN45" s="242">
        <f t="shared" si="9"/>
        <v>139591.28999999998</v>
      </c>
      <c r="AO45" s="248">
        <f t="shared" si="10"/>
        <v>2773191.51</v>
      </c>
      <c r="AP45" s="249">
        <f t="shared" si="11"/>
        <v>2932093.09</v>
      </c>
      <c r="AQ45" s="242">
        <f t="shared" si="6"/>
        <v>-158901.58000000007</v>
      </c>
    </row>
    <row r="46" spans="1:43">
      <c r="A46" s="238" t="s">
        <v>176</v>
      </c>
      <c r="B46" s="238" t="s">
        <v>219</v>
      </c>
      <c r="C46" s="238">
        <v>3058</v>
      </c>
      <c r="D46" s="238" t="s">
        <v>232</v>
      </c>
      <c r="E46" t="s">
        <v>232</v>
      </c>
      <c r="F46">
        <v>148831.82</v>
      </c>
      <c r="G46">
        <v>4420</v>
      </c>
      <c r="H46">
        <v>15644.12</v>
      </c>
      <c r="J46">
        <v>23910.66</v>
      </c>
      <c r="K46">
        <v>5046.05</v>
      </c>
      <c r="M46">
        <v>0</v>
      </c>
      <c r="N46">
        <v>13234</v>
      </c>
      <c r="Q46">
        <v>0</v>
      </c>
      <c r="R46">
        <v>849</v>
      </c>
      <c r="U46">
        <v>-2019112.85</v>
      </c>
      <c r="V46">
        <v>2280594.58</v>
      </c>
      <c r="Y46">
        <v>1026646.87</v>
      </c>
      <c r="Z46">
        <v>152140</v>
      </c>
      <c r="AA46">
        <v>713.57</v>
      </c>
      <c r="AB46">
        <v>1573495.7</v>
      </c>
      <c r="AE46">
        <v>1985576.7</v>
      </c>
      <c r="AF46">
        <v>9540</v>
      </c>
      <c r="AG46">
        <v>4600</v>
      </c>
      <c r="AH46">
        <v>651737.14</v>
      </c>
      <c r="AI46">
        <v>179254.38</v>
      </c>
      <c r="AL46" s="240">
        <f t="shared" si="7"/>
        <v>168895.94</v>
      </c>
      <c r="AM46" s="247">
        <f t="shared" si="8"/>
        <v>14083</v>
      </c>
      <c r="AN46" s="242">
        <f t="shared" si="9"/>
        <v>154812.94</v>
      </c>
      <c r="AO46" s="248">
        <f t="shared" si="10"/>
        <v>2752996.14</v>
      </c>
      <c r="AP46" s="249">
        <f t="shared" si="11"/>
        <v>2830708.2199999997</v>
      </c>
      <c r="AQ46" s="242">
        <f t="shared" si="6"/>
        <v>-77712.079999999609</v>
      </c>
    </row>
    <row r="47" spans="1:43">
      <c r="A47" s="238" t="s">
        <v>178</v>
      </c>
      <c r="B47" s="238" t="s">
        <v>234</v>
      </c>
      <c r="C47" s="238">
        <v>2820</v>
      </c>
      <c r="D47" s="238" t="s">
        <v>236</v>
      </c>
      <c r="E47" t="s">
        <v>236</v>
      </c>
      <c r="F47">
        <v>258046.07</v>
      </c>
      <c r="G47">
        <v>8239.75</v>
      </c>
      <c r="H47">
        <v>13166.61</v>
      </c>
      <c r="J47">
        <v>5702023.9400000004</v>
      </c>
      <c r="K47">
        <v>1845637.33</v>
      </c>
      <c r="M47">
        <v>0</v>
      </c>
      <c r="N47">
        <v>26976</v>
      </c>
      <c r="R47">
        <v>1037</v>
      </c>
      <c r="T47">
        <v>-1378318.91</v>
      </c>
      <c r="U47">
        <v>7875891.9900000002</v>
      </c>
      <c r="V47">
        <v>2114009</v>
      </c>
      <c r="Y47">
        <v>1188458.75</v>
      </c>
      <c r="AA47">
        <v>701.68</v>
      </c>
      <c r="AB47">
        <v>908654.9</v>
      </c>
      <c r="AE47">
        <v>1223235.8999999999</v>
      </c>
      <c r="AH47">
        <v>1240691.76</v>
      </c>
      <c r="AI47">
        <v>346369.05</v>
      </c>
      <c r="AK47">
        <v>100000</v>
      </c>
      <c r="AL47" s="240">
        <f t="shared" si="7"/>
        <v>279452.43</v>
      </c>
      <c r="AM47" s="247">
        <f t="shared" si="8"/>
        <v>28013</v>
      </c>
      <c r="AN47" s="242">
        <f t="shared" si="9"/>
        <v>251439.43</v>
      </c>
      <c r="AO47" s="248">
        <f t="shared" si="10"/>
        <v>2097815.33</v>
      </c>
      <c r="AP47" s="249">
        <f t="shared" si="11"/>
        <v>2910296.71</v>
      </c>
      <c r="AQ47" s="242">
        <f t="shared" si="6"/>
        <v>-812481.37999999989</v>
      </c>
    </row>
    <row r="48" spans="1:43">
      <c r="A48" s="238" t="s">
        <v>178</v>
      </c>
      <c r="B48" s="238" t="s">
        <v>234</v>
      </c>
      <c r="C48" s="238">
        <v>3895</v>
      </c>
      <c r="D48" s="238" t="s">
        <v>237</v>
      </c>
      <c r="E48" t="s">
        <v>237</v>
      </c>
      <c r="F48">
        <v>691648.71</v>
      </c>
      <c r="G48">
        <v>7818.81</v>
      </c>
      <c r="H48">
        <v>9831.1200000000008</v>
      </c>
      <c r="J48">
        <v>3437655.1</v>
      </c>
      <c r="K48">
        <v>217745.25</v>
      </c>
      <c r="M48">
        <v>0</v>
      </c>
      <c r="N48">
        <v>71430.61</v>
      </c>
      <c r="Q48">
        <v>234175.32</v>
      </c>
      <c r="R48">
        <v>1646.91</v>
      </c>
      <c r="U48">
        <v>2219885.29</v>
      </c>
      <c r="V48">
        <v>1646714.98</v>
      </c>
      <c r="Y48">
        <v>2116235.0099999998</v>
      </c>
      <c r="Z48">
        <v>251000</v>
      </c>
      <c r="AA48">
        <v>1577.76</v>
      </c>
      <c r="AB48">
        <v>639060.69999999995</v>
      </c>
      <c r="AE48">
        <v>1088100.7</v>
      </c>
      <c r="AF48">
        <v>3000</v>
      </c>
      <c r="AG48">
        <v>4082.12</v>
      </c>
      <c r="AH48">
        <v>1479436.1</v>
      </c>
      <c r="AI48">
        <v>242408.67</v>
      </c>
      <c r="AL48" s="240">
        <f t="shared" si="7"/>
        <v>709298.64</v>
      </c>
      <c r="AM48" s="247">
        <f t="shared" si="8"/>
        <v>307252.83999999997</v>
      </c>
      <c r="AN48" s="242">
        <f t="shared" si="9"/>
        <v>402045.80000000005</v>
      </c>
      <c r="AO48" s="248">
        <f t="shared" si="10"/>
        <v>3007873.4699999997</v>
      </c>
      <c r="AP48" s="249">
        <f t="shared" si="11"/>
        <v>2817027.59</v>
      </c>
      <c r="AQ48" s="242">
        <f t="shared" si="6"/>
        <v>190845.87999999989</v>
      </c>
    </row>
    <row r="49" spans="1:43">
      <c r="A49" s="238" t="s">
        <v>178</v>
      </c>
      <c r="B49" s="238" t="s">
        <v>234</v>
      </c>
      <c r="C49" s="238">
        <v>2041</v>
      </c>
      <c r="D49" s="238" t="s">
        <v>238</v>
      </c>
      <c r="E49" t="s">
        <v>238</v>
      </c>
      <c r="F49">
        <v>1005252.12</v>
      </c>
      <c r="G49">
        <v>6041.5</v>
      </c>
      <c r="H49">
        <v>6224.52</v>
      </c>
      <c r="J49">
        <v>1472604.06</v>
      </c>
      <c r="K49">
        <v>1988884.34</v>
      </c>
      <c r="L49">
        <v>73999</v>
      </c>
      <c r="M49">
        <v>0</v>
      </c>
      <c r="N49">
        <v>38420</v>
      </c>
      <c r="R49">
        <v>1675</v>
      </c>
      <c r="U49">
        <v>2660411.19</v>
      </c>
      <c r="V49">
        <v>2273364.33</v>
      </c>
      <c r="Y49">
        <v>912105.9</v>
      </c>
      <c r="AA49">
        <v>4253.6899999999996</v>
      </c>
      <c r="AB49">
        <v>844749.4</v>
      </c>
      <c r="AE49">
        <v>1278265.3999999999</v>
      </c>
      <c r="AH49">
        <v>549552.27</v>
      </c>
      <c r="AI49">
        <v>254156.3</v>
      </c>
      <c r="AK49">
        <v>100000</v>
      </c>
      <c r="AL49" s="240">
        <f t="shared" si="7"/>
        <v>1017518.14</v>
      </c>
      <c r="AM49" s="247">
        <f t="shared" si="8"/>
        <v>40095</v>
      </c>
      <c r="AN49" s="242">
        <f t="shared" si="9"/>
        <v>977423.14</v>
      </c>
      <c r="AO49" s="248">
        <f t="shared" si="10"/>
        <v>1761108.99</v>
      </c>
      <c r="AP49" s="249">
        <f t="shared" si="11"/>
        <v>2181973.9699999997</v>
      </c>
      <c r="AQ49" s="242">
        <f t="shared" si="6"/>
        <v>-420864.97999999975</v>
      </c>
    </row>
    <row r="50" spans="1:43">
      <c r="A50" s="238" t="s">
        <v>180</v>
      </c>
      <c r="B50" s="238" t="s">
        <v>240</v>
      </c>
      <c r="C50" s="238">
        <v>2880</v>
      </c>
      <c r="D50" s="238" t="s">
        <v>242</v>
      </c>
      <c r="E50" t="s">
        <v>242</v>
      </c>
      <c r="F50">
        <v>906168.51</v>
      </c>
      <c r="G50">
        <v>0</v>
      </c>
      <c r="H50">
        <v>2495</v>
      </c>
      <c r="J50">
        <v>11473.09</v>
      </c>
      <c r="K50">
        <v>634256.22</v>
      </c>
      <c r="M50">
        <v>0</v>
      </c>
      <c r="N50">
        <v>-11328.2</v>
      </c>
      <c r="Q50">
        <v>429364</v>
      </c>
      <c r="R50">
        <v>4000.3</v>
      </c>
      <c r="U50">
        <v>-911536.56</v>
      </c>
      <c r="V50">
        <v>2191305.25</v>
      </c>
      <c r="X50">
        <v>1805.37</v>
      </c>
      <c r="Y50">
        <v>1137501.02</v>
      </c>
      <c r="AB50">
        <v>1334901.96</v>
      </c>
      <c r="AD50">
        <v>122290</v>
      </c>
      <c r="AE50">
        <v>1617311.96</v>
      </c>
      <c r="AF50">
        <v>3990</v>
      </c>
      <c r="AG50">
        <v>8776</v>
      </c>
      <c r="AH50">
        <v>911174.06</v>
      </c>
      <c r="AI50">
        <v>191058.3</v>
      </c>
      <c r="AJ50">
        <v>11600</v>
      </c>
      <c r="AL50" s="240">
        <f t="shared" si="7"/>
        <v>908663.51</v>
      </c>
      <c r="AM50" s="247">
        <f t="shared" si="8"/>
        <v>422036.1</v>
      </c>
      <c r="AN50" s="242">
        <f t="shared" si="9"/>
        <v>486627.41000000003</v>
      </c>
      <c r="AO50" s="248">
        <f t="shared" si="10"/>
        <v>2596498.35</v>
      </c>
      <c r="AP50" s="249">
        <f t="shared" si="11"/>
        <v>2743910.32</v>
      </c>
      <c r="AQ50" s="242">
        <f t="shared" si="6"/>
        <v>-147411.96999999974</v>
      </c>
    </row>
    <row r="51" spans="1:43">
      <c r="A51" s="238" t="s">
        <v>180</v>
      </c>
      <c r="B51" s="238" t="s">
        <v>240</v>
      </c>
      <c r="C51" s="238">
        <v>9821</v>
      </c>
      <c r="D51" s="238" t="s">
        <v>243</v>
      </c>
      <c r="E51" t="s">
        <v>243</v>
      </c>
      <c r="F51">
        <v>1362931.23</v>
      </c>
      <c r="G51">
        <v>0</v>
      </c>
      <c r="H51">
        <v>52767.49</v>
      </c>
      <c r="J51">
        <v>988152.78</v>
      </c>
      <c r="K51">
        <v>133472.62</v>
      </c>
      <c r="M51">
        <v>0</v>
      </c>
      <c r="N51">
        <v>7393.89</v>
      </c>
      <c r="Q51">
        <v>1501705.09</v>
      </c>
      <c r="R51">
        <v>3885.4</v>
      </c>
      <c r="U51">
        <v>553371.39</v>
      </c>
      <c r="V51">
        <v>2281491.52</v>
      </c>
      <c r="Y51">
        <v>1827037.19</v>
      </c>
      <c r="Z51">
        <v>332500</v>
      </c>
      <c r="AA51">
        <v>4383.68</v>
      </c>
      <c r="AB51">
        <v>2804166.74</v>
      </c>
      <c r="AE51">
        <v>3229432.74</v>
      </c>
      <c r="AF51">
        <v>261813.4</v>
      </c>
      <c r="AH51">
        <v>2891027.94</v>
      </c>
      <c r="AI51">
        <v>248336.7</v>
      </c>
      <c r="AK51">
        <v>148000</v>
      </c>
      <c r="AL51" s="240">
        <f t="shared" si="7"/>
        <v>1415698.72</v>
      </c>
      <c r="AM51" s="247">
        <f t="shared" si="8"/>
        <v>1512984.38</v>
      </c>
      <c r="AN51" s="242">
        <f t="shared" si="9"/>
        <v>-97285.659999999916</v>
      </c>
      <c r="AO51" s="248">
        <f t="shared" si="10"/>
        <v>4968087.6100000003</v>
      </c>
      <c r="AP51" s="249">
        <f t="shared" si="11"/>
        <v>6778610.7800000003</v>
      </c>
      <c r="AQ51" s="242">
        <f t="shared" si="6"/>
        <v>-1810523.17</v>
      </c>
    </row>
    <row r="52" spans="1:43">
      <c r="A52" s="238" t="s">
        <v>180</v>
      </c>
      <c r="B52" s="238" t="s">
        <v>240</v>
      </c>
      <c r="C52" s="238">
        <v>4858</v>
      </c>
      <c r="D52" s="238" t="s">
        <v>244</v>
      </c>
      <c r="E52" t="s">
        <v>244</v>
      </c>
      <c r="F52">
        <v>475768.77</v>
      </c>
      <c r="G52">
        <v>6192</v>
      </c>
      <c r="H52">
        <v>22672.94</v>
      </c>
      <c r="J52">
        <v>9452.41</v>
      </c>
      <c r="K52">
        <v>1416314.36</v>
      </c>
      <c r="M52">
        <v>0</v>
      </c>
      <c r="N52">
        <v>0</v>
      </c>
      <c r="Q52">
        <v>77740</v>
      </c>
      <c r="R52">
        <v>1003.42</v>
      </c>
      <c r="U52">
        <v>-1026459.04</v>
      </c>
      <c r="V52">
        <v>2647377.69</v>
      </c>
      <c r="Y52">
        <v>2058813.07</v>
      </c>
      <c r="Z52">
        <v>30000</v>
      </c>
      <c r="AA52">
        <v>621.08000000000004</v>
      </c>
      <c r="AB52">
        <v>1796912.86</v>
      </c>
      <c r="AC52">
        <v>100000</v>
      </c>
      <c r="AE52">
        <v>1893503.86</v>
      </c>
      <c r="AF52">
        <v>61904</v>
      </c>
      <c r="AH52">
        <v>1605801.1</v>
      </c>
      <c r="AI52">
        <v>194399.64</v>
      </c>
      <c r="AL52" s="240">
        <f t="shared" si="7"/>
        <v>504633.71</v>
      </c>
      <c r="AM52" s="247">
        <f t="shared" si="8"/>
        <v>78743.42</v>
      </c>
      <c r="AN52" s="242">
        <f t="shared" si="9"/>
        <v>425890.29000000004</v>
      </c>
      <c r="AO52" s="248">
        <f t="shared" si="10"/>
        <v>3986347.0100000002</v>
      </c>
      <c r="AP52" s="249">
        <f t="shared" si="11"/>
        <v>3755608.6</v>
      </c>
      <c r="AQ52" s="242">
        <f t="shared" si="6"/>
        <v>230738.41000000015</v>
      </c>
    </row>
    <row r="53" spans="1:43">
      <c r="A53" s="238" t="s">
        <v>180</v>
      </c>
      <c r="B53" s="238" t="s">
        <v>240</v>
      </c>
      <c r="C53" s="238">
        <v>5652</v>
      </c>
      <c r="D53" s="238" t="s">
        <v>245</v>
      </c>
      <c r="E53" t="s">
        <v>245</v>
      </c>
      <c r="F53">
        <v>1322892.25</v>
      </c>
      <c r="G53">
        <v>0</v>
      </c>
      <c r="H53">
        <v>14014.12</v>
      </c>
      <c r="J53">
        <v>85125.66</v>
      </c>
      <c r="K53">
        <v>325898.34999999998</v>
      </c>
      <c r="M53">
        <v>0</v>
      </c>
      <c r="N53">
        <v>0</v>
      </c>
      <c r="O53">
        <v>271320</v>
      </c>
      <c r="Q53">
        <v>1100722.28</v>
      </c>
      <c r="R53">
        <v>4515</v>
      </c>
      <c r="U53">
        <v>-3725442.39</v>
      </c>
      <c r="V53">
        <v>4706462.17</v>
      </c>
      <c r="Y53">
        <v>1503915.89</v>
      </c>
      <c r="Z53">
        <v>306000</v>
      </c>
      <c r="AA53">
        <v>2937.14</v>
      </c>
      <c r="AB53">
        <v>1813339.3</v>
      </c>
      <c r="AE53">
        <v>2331941.2999999998</v>
      </c>
      <c r="AF53">
        <v>37500</v>
      </c>
      <c r="AG53">
        <v>2536</v>
      </c>
      <c r="AH53">
        <v>1576577.95</v>
      </c>
      <c r="AI53">
        <v>187283.76</v>
      </c>
      <c r="AJ53">
        <v>50000</v>
      </c>
      <c r="AK53">
        <v>50000</v>
      </c>
      <c r="AL53" s="240">
        <f t="shared" si="7"/>
        <v>1336906.3700000001</v>
      </c>
      <c r="AM53" s="247">
        <f t="shared" si="8"/>
        <v>1376557.28</v>
      </c>
      <c r="AN53" s="242">
        <f t="shared" si="9"/>
        <v>-39650.909999999916</v>
      </c>
      <c r="AO53" s="248">
        <f t="shared" si="10"/>
        <v>3626192.33</v>
      </c>
      <c r="AP53" s="249">
        <f t="shared" si="11"/>
        <v>4235839.01</v>
      </c>
      <c r="AQ53" s="242">
        <f t="shared" si="6"/>
        <v>-609646.6799999997</v>
      </c>
    </row>
    <row r="54" spans="1:43">
      <c r="A54" s="238" t="s">
        <v>182</v>
      </c>
      <c r="B54" s="238" t="s">
        <v>247</v>
      </c>
      <c r="C54" s="238">
        <v>2823</v>
      </c>
      <c r="D54" s="238" t="s">
        <v>249</v>
      </c>
      <c r="E54" t="s">
        <v>249</v>
      </c>
      <c r="F54">
        <v>1135924.25</v>
      </c>
      <c r="G54">
        <v>0</v>
      </c>
      <c r="H54">
        <v>50208.35</v>
      </c>
      <c r="J54">
        <v>1025314.95</v>
      </c>
      <c r="K54">
        <v>1138061.46</v>
      </c>
      <c r="Q54">
        <v>175150</v>
      </c>
      <c r="R54">
        <v>-27931.07</v>
      </c>
      <c r="U54">
        <v>916423.94</v>
      </c>
      <c r="V54">
        <v>954921</v>
      </c>
      <c r="Y54">
        <v>378598.77</v>
      </c>
      <c r="AA54">
        <v>2956.95</v>
      </c>
      <c r="AD54">
        <v>2727375.05</v>
      </c>
      <c r="AE54">
        <v>401260</v>
      </c>
      <c r="AG54">
        <v>2785</v>
      </c>
      <c r="AH54">
        <v>1043327</v>
      </c>
      <c r="AI54">
        <v>235578.63</v>
      </c>
      <c r="AK54">
        <v>95035</v>
      </c>
      <c r="AL54" s="240">
        <f t="shared" si="7"/>
        <v>1186132.6000000001</v>
      </c>
      <c r="AM54" s="247">
        <f t="shared" si="8"/>
        <v>147218.93</v>
      </c>
      <c r="AN54" s="242">
        <f t="shared" si="9"/>
        <v>1038913.6700000002</v>
      </c>
      <c r="AO54" s="248">
        <f t="shared" si="10"/>
        <v>3108930.77</v>
      </c>
      <c r="AP54" s="249">
        <f t="shared" si="11"/>
        <v>1777985.63</v>
      </c>
      <c r="AQ54" s="242">
        <f t="shared" si="6"/>
        <v>1330945.1400000001</v>
      </c>
    </row>
    <row r="55" spans="1:43">
      <c r="A55" s="238" t="s">
        <v>182</v>
      </c>
      <c r="B55" s="238" t="s">
        <v>247</v>
      </c>
      <c r="C55" s="238">
        <v>4818</v>
      </c>
      <c r="D55" s="238" t="s">
        <v>250</v>
      </c>
      <c r="E55" t="s">
        <v>250</v>
      </c>
      <c r="F55">
        <v>1610654.68</v>
      </c>
      <c r="G55">
        <v>0</v>
      </c>
      <c r="H55">
        <v>33962.19</v>
      </c>
      <c r="J55">
        <v>1784575.99</v>
      </c>
      <c r="K55">
        <v>285432.8</v>
      </c>
      <c r="Q55">
        <v>1604338.13</v>
      </c>
      <c r="R55">
        <v>-33212</v>
      </c>
      <c r="U55">
        <v>290627.62</v>
      </c>
      <c r="V55">
        <v>2528782.23</v>
      </c>
      <c r="Y55">
        <v>525455.68999999994</v>
      </c>
      <c r="AA55">
        <v>4618.93</v>
      </c>
      <c r="AD55">
        <v>4398190.0999999996</v>
      </c>
      <c r="AE55">
        <v>658945</v>
      </c>
      <c r="AG55">
        <v>25552</v>
      </c>
      <c r="AH55">
        <v>3461508.05</v>
      </c>
      <c r="AI55">
        <v>335854.99</v>
      </c>
      <c r="AK55">
        <v>1122315</v>
      </c>
      <c r="AL55" s="240">
        <f t="shared" si="7"/>
        <v>1644616.8699999999</v>
      </c>
      <c r="AM55" s="247">
        <f t="shared" si="8"/>
        <v>1571126.13</v>
      </c>
      <c r="AN55" s="242">
        <f t="shared" si="9"/>
        <v>73490.739999999991</v>
      </c>
      <c r="AO55" s="248">
        <f t="shared" si="10"/>
        <v>4928264.72</v>
      </c>
      <c r="AP55" s="249">
        <f t="shared" si="11"/>
        <v>5604175.04</v>
      </c>
      <c r="AQ55" s="242">
        <f t="shared" si="6"/>
        <v>-675910.3200000003</v>
      </c>
    </row>
    <row r="56" spans="1:43">
      <c r="A56" s="238" t="s">
        <v>182</v>
      </c>
      <c r="B56" s="238" t="s">
        <v>247</v>
      </c>
      <c r="C56" s="238">
        <v>2500</v>
      </c>
      <c r="D56" s="238" t="s">
        <v>251</v>
      </c>
      <c r="E56" t="s">
        <v>251</v>
      </c>
      <c r="F56">
        <v>277569.15000000002</v>
      </c>
      <c r="G56">
        <v>0</v>
      </c>
      <c r="H56">
        <v>17075</v>
      </c>
      <c r="J56">
        <v>792808.95999999996</v>
      </c>
      <c r="K56">
        <v>153019.76999999999</v>
      </c>
      <c r="Q56">
        <v>-738546</v>
      </c>
      <c r="R56">
        <v>284.02999999999997</v>
      </c>
      <c r="U56">
        <v>-546300.82999999996</v>
      </c>
      <c r="V56">
        <v>2500517.0699999998</v>
      </c>
      <c r="Y56">
        <v>413426.52</v>
      </c>
      <c r="AA56">
        <v>564.22</v>
      </c>
      <c r="AD56">
        <v>1572843.8</v>
      </c>
      <c r="AE56">
        <v>329314</v>
      </c>
      <c r="AF56">
        <v>38513</v>
      </c>
      <c r="AH56">
        <v>1165754.55</v>
      </c>
      <c r="AI56">
        <v>203734.38</v>
      </c>
      <c r="AK56">
        <v>225000</v>
      </c>
      <c r="AL56" s="240">
        <f t="shared" si="7"/>
        <v>294644.15000000002</v>
      </c>
      <c r="AM56" s="247">
        <f t="shared" si="8"/>
        <v>-738261.97</v>
      </c>
      <c r="AN56" s="242">
        <f t="shared" si="9"/>
        <v>1032906.12</v>
      </c>
      <c r="AO56" s="248">
        <f t="shared" si="10"/>
        <v>1986834.54</v>
      </c>
      <c r="AP56" s="249">
        <f t="shared" si="11"/>
        <v>1962315.9300000002</v>
      </c>
      <c r="AQ56" s="242">
        <f t="shared" si="6"/>
        <v>24518.60999999987</v>
      </c>
    </row>
    <row r="57" spans="1:43">
      <c r="A57" s="238" t="s">
        <v>182</v>
      </c>
      <c r="B57" s="238" t="s">
        <v>247</v>
      </c>
      <c r="C57" s="238">
        <v>4429</v>
      </c>
      <c r="D57" s="238" t="s">
        <v>252</v>
      </c>
      <c r="E57" t="s">
        <v>252</v>
      </c>
      <c r="F57">
        <v>552682.02</v>
      </c>
      <c r="G57">
        <v>0</v>
      </c>
      <c r="H57">
        <v>27748.39</v>
      </c>
      <c r="J57">
        <v>478403.77</v>
      </c>
      <c r="K57">
        <v>316722.53999999998</v>
      </c>
      <c r="R57">
        <v>-8335.5</v>
      </c>
      <c r="U57">
        <v>-631469.68000000005</v>
      </c>
      <c r="V57">
        <v>1946573.94</v>
      </c>
      <c r="Y57">
        <v>880296.22</v>
      </c>
      <c r="AA57">
        <v>1309.03</v>
      </c>
      <c r="AD57">
        <v>2159387.7400000002</v>
      </c>
      <c r="AE57">
        <v>627493</v>
      </c>
      <c r="AF57">
        <v>29813</v>
      </c>
      <c r="AH57">
        <v>1999156.16</v>
      </c>
      <c r="AI57">
        <v>267358.87</v>
      </c>
      <c r="AK57">
        <v>48384</v>
      </c>
      <c r="AL57" s="240">
        <f t="shared" si="7"/>
        <v>580430.41</v>
      </c>
      <c r="AM57" s="247">
        <f t="shared" si="8"/>
        <v>-8335.5</v>
      </c>
      <c r="AN57" s="242">
        <f t="shared" si="9"/>
        <v>588765.91</v>
      </c>
      <c r="AO57" s="248">
        <f t="shared" si="10"/>
        <v>3040992.99</v>
      </c>
      <c r="AP57" s="249">
        <f t="shared" si="11"/>
        <v>2972205.0300000003</v>
      </c>
      <c r="AQ57" s="242">
        <f t="shared" si="6"/>
        <v>68787.959999999963</v>
      </c>
    </row>
    <row r="58" spans="1:43">
      <c r="A58" s="238" t="s">
        <v>182</v>
      </c>
      <c r="B58" s="238" t="s">
        <v>247</v>
      </c>
      <c r="C58" s="238">
        <v>3247</v>
      </c>
      <c r="D58" s="238" t="s">
        <v>253</v>
      </c>
      <c r="E58" t="s">
        <v>253</v>
      </c>
      <c r="F58">
        <v>561608.6</v>
      </c>
      <c r="G58">
        <v>0</v>
      </c>
      <c r="H58">
        <v>30825.84</v>
      </c>
      <c r="J58">
        <v>323960.67</v>
      </c>
      <c r="K58">
        <v>151190.54999999999</v>
      </c>
      <c r="Q58">
        <v>163735.51999999999</v>
      </c>
      <c r="R58">
        <v>3329</v>
      </c>
      <c r="U58">
        <v>1358450.29</v>
      </c>
      <c r="V58">
        <v>-980950.37</v>
      </c>
      <c r="Y58">
        <v>435507.15</v>
      </c>
      <c r="Z58">
        <v>102000</v>
      </c>
      <c r="AA58">
        <v>988.43</v>
      </c>
      <c r="AD58">
        <v>1321559.02</v>
      </c>
      <c r="AE58">
        <v>261657</v>
      </c>
      <c r="AF58">
        <v>12552</v>
      </c>
      <c r="AH58">
        <v>987159.95</v>
      </c>
      <c r="AI58">
        <v>75664.429999999993</v>
      </c>
      <c r="AL58" s="240">
        <f t="shared" si="7"/>
        <v>592434.43999999994</v>
      </c>
      <c r="AM58" s="247">
        <f t="shared" si="8"/>
        <v>167064.51999999999</v>
      </c>
      <c r="AN58" s="242">
        <f t="shared" si="9"/>
        <v>425369.91999999993</v>
      </c>
      <c r="AO58" s="248">
        <f t="shared" si="10"/>
        <v>1860054.6</v>
      </c>
      <c r="AP58" s="249">
        <f t="shared" si="11"/>
        <v>1337033.3799999999</v>
      </c>
      <c r="AQ58" s="242">
        <f t="shared" si="6"/>
        <v>523021.2200000002</v>
      </c>
    </row>
    <row r="59" spans="1:43">
      <c r="A59" s="251" t="s">
        <v>182</v>
      </c>
      <c r="B59" s="251" t="s">
        <v>247</v>
      </c>
      <c r="C59" s="251">
        <v>1126</v>
      </c>
      <c r="D59" s="251" t="s">
        <v>254</v>
      </c>
      <c r="E59" t="s">
        <v>254</v>
      </c>
      <c r="F59">
        <v>472053.34</v>
      </c>
      <c r="G59">
        <v>0</v>
      </c>
      <c r="H59">
        <v>11117.59</v>
      </c>
      <c r="J59">
        <v>842546.81</v>
      </c>
      <c r="K59">
        <v>86961.95</v>
      </c>
      <c r="L59">
        <v>0</v>
      </c>
      <c r="Q59">
        <v>170945</v>
      </c>
      <c r="R59">
        <v>1037</v>
      </c>
      <c r="U59">
        <v>-628960.14</v>
      </c>
      <c r="V59">
        <v>1692734</v>
      </c>
      <c r="Y59">
        <v>397390.57</v>
      </c>
      <c r="Z59">
        <v>48000</v>
      </c>
      <c r="AA59">
        <v>1017.13</v>
      </c>
      <c r="AD59">
        <v>739078.47</v>
      </c>
      <c r="AE59">
        <v>244809</v>
      </c>
      <c r="AF59">
        <v>5056</v>
      </c>
      <c r="AH59">
        <v>495470.12</v>
      </c>
      <c r="AI59">
        <v>167275.22</v>
      </c>
      <c r="AK59">
        <v>95952</v>
      </c>
      <c r="AL59" s="240">
        <f t="shared" si="7"/>
        <v>483170.93000000005</v>
      </c>
      <c r="AM59" s="247">
        <f t="shared" si="8"/>
        <v>171982</v>
      </c>
      <c r="AN59" s="242">
        <f t="shared" si="9"/>
        <v>311188.93000000005</v>
      </c>
      <c r="AO59" s="248">
        <f t="shared" si="10"/>
        <v>1185486.17</v>
      </c>
      <c r="AP59" s="249">
        <f t="shared" si="11"/>
        <v>1008562.34</v>
      </c>
      <c r="AQ59" s="242">
        <f t="shared" si="6"/>
        <v>176923.82999999996</v>
      </c>
    </row>
    <row r="60" spans="1:43" s="252" customFormat="1">
      <c r="A60" s="238" t="s">
        <v>184</v>
      </c>
      <c r="B60" s="238" t="s">
        <v>256</v>
      </c>
      <c r="C60" s="238">
        <v>3728</v>
      </c>
      <c r="D60" s="238" t="s">
        <v>258</v>
      </c>
      <c r="E60" t="s">
        <v>258</v>
      </c>
      <c r="F60">
        <v>891994.64</v>
      </c>
      <c r="G60">
        <v>0</v>
      </c>
      <c r="H60">
        <v>16474.810000000001</v>
      </c>
      <c r="I60"/>
      <c r="J60">
        <v>590003.73</v>
      </c>
      <c r="K60">
        <v>-204620.02</v>
      </c>
      <c r="L60"/>
      <c r="M60">
        <v>0</v>
      </c>
      <c r="N60">
        <v>0</v>
      </c>
      <c r="O60"/>
      <c r="P60"/>
      <c r="Q60">
        <v>433099</v>
      </c>
      <c r="R60">
        <v>463</v>
      </c>
      <c r="S60"/>
      <c r="T60"/>
      <c r="U60">
        <v>-1254509.28</v>
      </c>
      <c r="V60">
        <v>2210713.7999999998</v>
      </c>
      <c r="W60"/>
      <c r="X60"/>
      <c r="Y60">
        <v>1569496.62</v>
      </c>
      <c r="Z60">
        <v>0</v>
      </c>
      <c r="AA60">
        <v>806.63</v>
      </c>
      <c r="AB60">
        <v>997706</v>
      </c>
      <c r="AC60"/>
      <c r="AD60">
        <v>113259.57</v>
      </c>
      <c r="AE60">
        <v>1281870</v>
      </c>
      <c r="AF60">
        <v>2800</v>
      </c>
      <c r="AG60">
        <v>27915</v>
      </c>
      <c r="AH60">
        <v>954299.45</v>
      </c>
      <c r="AI60">
        <v>502409.73</v>
      </c>
      <c r="AJ60"/>
      <c r="AK60">
        <v>7888</v>
      </c>
      <c r="AL60" s="240">
        <f t="shared" si="7"/>
        <v>908469.45000000007</v>
      </c>
      <c r="AM60" s="247">
        <f t="shared" si="8"/>
        <v>433562</v>
      </c>
      <c r="AN60" s="242">
        <f t="shared" si="9"/>
        <v>474907.45000000007</v>
      </c>
      <c r="AO60" s="248">
        <f t="shared" si="10"/>
        <v>2681268.8199999998</v>
      </c>
      <c r="AP60" s="249">
        <f t="shared" si="11"/>
        <v>2777182.18</v>
      </c>
      <c r="AQ60" s="242">
        <f t="shared" si="6"/>
        <v>-95913.360000000335</v>
      </c>
    </row>
    <row r="61" spans="1:43">
      <c r="A61" s="238" t="s">
        <v>184</v>
      </c>
      <c r="B61" s="238" t="s">
        <v>256</v>
      </c>
      <c r="C61" s="238">
        <v>3543</v>
      </c>
      <c r="D61" s="238" t="s">
        <v>259</v>
      </c>
      <c r="E61" t="s">
        <v>259</v>
      </c>
      <c r="F61">
        <v>540218.38</v>
      </c>
      <c r="G61">
        <v>31707</v>
      </c>
      <c r="H61">
        <v>195104.06</v>
      </c>
      <c r="J61">
        <v>383161.9</v>
      </c>
      <c r="K61">
        <v>250714.66</v>
      </c>
      <c r="M61">
        <v>14080</v>
      </c>
      <c r="N61">
        <v>14275</v>
      </c>
      <c r="Q61">
        <v>225536</v>
      </c>
      <c r="R61">
        <v>0</v>
      </c>
      <c r="S61">
        <v>0</v>
      </c>
      <c r="U61">
        <v>-320808.28000000003</v>
      </c>
      <c r="V61">
        <v>1549075.07</v>
      </c>
      <c r="Y61">
        <v>2483725.0699999998</v>
      </c>
      <c r="Z61">
        <v>554923</v>
      </c>
      <c r="AA61">
        <v>2296.1</v>
      </c>
      <c r="AB61">
        <v>1461557.5</v>
      </c>
      <c r="AD61">
        <v>89750</v>
      </c>
      <c r="AE61">
        <v>2079828.81</v>
      </c>
      <c r="AG61">
        <v>39898</v>
      </c>
      <c r="AH61">
        <v>2161181.4300000002</v>
      </c>
      <c r="AI61">
        <v>278068.21999999997</v>
      </c>
      <c r="AK61">
        <v>114527</v>
      </c>
      <c r="AL61" s="240">
        <f t="shared" si="7"/>
        <v>767029.44</v>
      </c>
      <c r="AM61" s="247">
        <f t="shared" si="8"/>
        <v>253891</v>
      </c>
      <c r="AN61" s="242">
        <f t="shared" si="9"/>
        <v>513138.43999999994</v>
      </c>
      <c r="AO61" s="248">
        <f t="shared" si="10"/>
        <v>4592251.67</v>
      </c>
      <c r="AP61" s="249">
        <f t="shared" si="11"/>
        <v>4673503.46</v>
      </c>
      <c r="AQ61" s="242">
        <f t="shared" si="6"/>
        <v>-81251.790000000037</v>
      </c>
    </row>
    <row r="62" spans="1:43">
      <c r="A62" s="238" t="s">
        <v>184</v>
      </c>
      <c r="B62" s="238" t="s">
        <v>256</v>
      </c>
      <c r="C62" s="238">
        <v>6330</v>
      </c>
      <c r="D62" s="238" t="s">
        <v>260</v>
      </c>
      <c r="E62" t="s">
        <v>260</v>
      </c>
      <c r="F62">
        <v>274727.15000000002</v>
      </c>
      <c r="G62">
        <v>39933</v>
      </c>
      <c r="H62">
        <v>22708.720000000001</v>
      </c>
      <c r="J62">
        <v>139710.51999999999</v>
      </c>
      <c r="K62">
        <v>163462.70000000001</v>
      </c>
      <c r="N62">
        <v>18525</v>
      </c>
      <c r="Q62">
        <v>209905</v>
      </c>
      <c r="R62">
        <v>0</v>
      </c>
      <c r="U62">
        <v>-3273455.46</v>
      </c>
      <c r="V62">
        <v>3406179.86</v>
      </c>
      <c r="Y62">
        <v>2419286.85</v>
      </c>
      <c r="Z62">
        <v>1022680</v>
      </c>
      <c r="AA62">
        <v>1669.8</v>
      </c>
      <c r="AB62">
        <v>1697562.16</v>
      </c>
      <c r="AD62">
        <v>98735.57</v>
      </c>
      <c r="AE62">
        <v>2406027.13</v>
      </c>
      <c r="AF62">
        <v>7152</v>
      </c>
      <c r="AG62">
        <v>12740</v>
      </c>
      <c r="AH62">
        <v>2379387.2400000002</v>
      </c>
      <c r="AI62">
        <v>126901.32</v>
      </c>
      <c r="AK62">
        <v>28339</v>
      </c>
      <c r="AL62" s="240">
        <f t="shared" si="7"/>
        <v>337368.87</v>
      </c>
      <c r="AM62" s="247">
        <f t="shared" si="8"/>
        <v>228430</v>
      </c>
      <c r="AN62" s="242">
        <f t="shared" si="9"/>
        <v>108938.87</v>
      </c>
      <c r="AO62" s="248">
        <f t="shared" si="10"/>
        <v>5239934.38</v>
      </c>
      <c r="AP62" s="249">
        <f t="shared" si="11"/>
        <v>4960546.6900000004</v>
      </c>
      <c r="AQ62" s="242">
        <f t="shared" si="6"/>
        <v>279387.68999999948</v>
      </c>
    </row>
    <row r="63" spans="1:43">
      <c r="A63" s="238" t="s">
        <v>184</v>
      </c>
      <c r="B63" s="238" t="s">
        <v>256</v>
      </c>
      <c r="C63" s="238">
        <v>3421</v>
      </c>
      <c r="D63" s="238" t="s">
        <v>261</v>
      </c>
      <c r="E63" t="s">
        <v>261</v>
      </c>
      <c r="F63">
        <v>610273.57999999996</v>
      </c>
      <c r="G63">
        <v>103089</v>
      </c>
      <c r="H63">
        <v>8539.18</v>
      </c>
      <c r="J63">
        <v>176627</v>
      </c>
      <c r="K63">
        <v>205845.17</v>
      </c>
      <c r="M63">
        <v>42790</v>
      </c>
      <c r="N63">
        <v>173200</v>
      </c>
      <c r="Q63">
        <v>524258</v>
      </c>
      <c r="R63">
        <v>16.809999999999999</v>
      </c>
      <c r="U63">
        <v>-1387931.56</v>
      </c>
      <c r="V63">
        <v>1679166.57</v>
      </c>
      <c r="Y63">
        <v>1772411.99</v>
      </c>
      <c r="Z63">
        <v>170000</v>
      </c>
      <c r="AA63">
        <v>1074.6600000000001</v>
      </c>
      <c r="AB63">
        <v>650289.42000000004</v>
      </c>
      <c r="AD63">
        <v>9205</v>
      </c>
      <c r="AE63">
        <v>1373794.72</v>
      </c>
      <c r="AF63">
        <v>4615</v>
      </c>
      <c r="AG63">
        <v>10066</v>
      </c>
      <c r="AH63">
        <v>1065884.3</v>
      </c>
      <c r="AI63">
        <v>53204.94</v>
      </c>
      <c r="AK63">
        <v>22542</v>
      </c>
      <c r="AL63" s="240">
        <f t="shared" si="7"/>
        <v>721901.76</v>
      </c>
      <c r="AM63" s="247">
        <f t="shared" si="8"/>
        <v>740264.81</v>
      </c>
      <c r="AN63" s="242">
        <f t="shared" si="9"/>
        <v>-18363.050000000047</v>
      </c>
      <c r="AO63" s="248">
        <f t="shared" si="10"/>
        <v>2602981.0699999998</v>
      </c>
      <c r="AP63" s="249">
        <f t="shared" si="11"/>
        <v>2530106.96</v>
      </c>
      <c r="AQ63" s="242">
        <f t="shared" si="6"/>
        <v>72874.10999999987</v>
      </c>
    </row>
    <row r="64" spans="1:43">
      <c r="A64" s="238" t="s">
        <v>184</v>
      </c>
      <c r="B64" s="238" t="s">
        <v>256</v>
      </c>
      <c r="C64" s="238">
        <v>3591</v>
      </c>
      <c r="D64" s="238" t="s">
        <v>262</v>
      </c>
      <c r="E64" t="s">
        <v>262</v>
      </c>
      <c r="F64">
        <v>520600.88</v>
      </c>
      <c r="G64">
        <v>0</v>
      </c>
      <c r="H64">
        <v>18776.509999999998</v>
      </c>
      <c r="J64">
        <v>486751.18</v>
      </c>
      <c r="K64">
        <v>295535.06</v>
      </c>
      <c r="M64">
        <v>0</v>
      </c>
      <c r="N64">
        <v>-12050</v>
      </c>
      <c r="Q64">
        <v>385080</v>
      </c>
      <c r="R64">
        <v>0</v>
      </c>
      <c r="U64">
        <v>-562130.85</v>
      </c>
      <c r="V64">
        <v>1290095.46</v>
      </c>
      <c r="Y64">
        <v>1265041.3700000001</v>
      </c>
      <c r="Z64">
        <v>237880</v>
      </c>
      <c r="AA64">
        <v>681.41</v>
      </c>
      <c r="AB64">
        <v>1694075.7</v>
      </c>
      <c r="AD64">
        <v>308526.93</v>
      </c>
      <c r="AE64">
        <v>2058018.7</v>
      </c>
      <c r="AG64">
        <v>46284</v>
      </c>
      <c r="AH64">
        <v>1014538.45</v>
      </c>
      <c r="AI64">
        <v>166695.24</v>
      </c>
      <c r="AL64" s="240">
        <f t="shared" si="7"/>
        <v>539377.39</v>
      </c>
      <c r="AM64" s="247">
        <f t="shared" si="8"/>
        <v>373030</v>
      </c>
      <c r="AN64" s="242">
        <f t="shared" si="9"/>
        <v>166347.39000000001</v>
      </c>
      <c r="AO64" s="248">
        <f t="shared" si="10"/>
        <v>3506205.41</v>
      </c>
      <c r="AP64" s="249">
        <f t="shared" si="11"/>
        <v>3285536.3900000006</v>
      </c>
      <c r="AQ64" s="242">
        <f t="shared" si="6"/>
        <v>220669.01999999955</v>
      </c>
    </row>
    <row r="65" spans="1:43">
      <c r="A65" s="238" t="s">
        <v>184</v>
      </c>
      <c r="B65" s="238" t="s">
        <v>256</v>
      </c>
      <c r="C65" s="238">
        <v>4772</v>
      </c>
      <c r="D65" s="238" t="s">
        <v>263</v>
      </c>
      <c r="E65" t="s">
        <v>263</v>
      </c>
      <c r="F65">
        <v>744113.73</v>
      </c>
      <c r="G65">
        <v>39358</v>
      </c>
      <c r="H65">
        <v>13555</v>
      </c>
      <c r="J65">
        <v>44918.32</v>
      </c>
      <c r="K65">
        <v>-24752.5</v>
      </c>
      <c r="M65">
        <v>0</v>
      </c>
      <c r="N65">
        <v>28975</v>
      </c>
      <c r="Q65">
        <v>167925</v>
      </c>
      <c r="R65">
        <v>23571</v>
      </c>
      <c r="U65">
        <v>-1559220.03</v>
      </c>
      <c r="V65">
        <v>2056145.55</v>
      </c>
      <c r="Y65">
        <v>1742523.9</v>
      </c>
      <c r="Z65">
        <v>300216</v>
      </c>
      <c r="AA65">
        <v>1718.75</v>
      </c>
      <c r="AB65">
        <v>1130032.1200000001</v>
      </c>
      <c r="AE65">
        <v>1632247.12</v>
      </c>
      <c r="AF65">
        <v>6060</v>
      </c>
      <c r="AG65">
        <v>18336</v>
      </c>
      <c r="AH65">
        <v>1292167.98</v>
      </c>
      <c r="AI65">
        <v>98969.64</v>
      </c>
      <c r="AK65">
        <v>26914</v>
      </c>
      <c r="AL65" s="240">
        <f t="shared" si="7"/>
        <v>797026.73</v>
      </c>
      <c r="AM65" s="247">
        <f t="shared" si="8"/>
        <v>220471</v>
      </c>
      <c r="AN65" s="242">
        <f t="shared" si="9"/>
        <v>576555.73</v>
      </c>
      <c r="AO65" s="248">
        <f t="shared" si="10"/>
        <v>3174490.77</v>
      </c>
      <c r="AP65" s="249">
        <f t="shared" si="11"/>
        <v>3074694.74</v>
      </c>
      <c r="AQ65" s="242">
        <f t="shared" si="6"/>
        <v>99796.029999999795</v>
      </c>
    </row>
    <row r="66" spans="1:43">
      <c r="A66" s="238" t="s">
        <v>186</v>
      </c>
      <c r="B66" s="238" t="s">
        <v>265</v>
      </c>
      <c r="C66" s="238">
        <v>5834</v>
      </c>
      <c r="D66" s="238" t="s">
        <v>267</v>
      </c>
      <c r="E66" t="s">
        <v>267</v>
      </c>
      <c r="F66">
        <v>579325.38</v>
      </c>
      <c r="G66">
        <v>0</v>
      </c>
      <c r="H66">
        <v>84065.5</v>
      </c>
      <c r="J66">
        <v>490859.57</v>
      </c>
      <c r="K66">
        <v>310139.69</v>
      </c>
      <c r="M66">
        <v>13236</v>
      </c>
      <c r="N66">
        <v>36123.21</v>
      </c>
      <c r="Q66">
        <v>70441</v>
      </c>
      <c r="R66">
        <v>19149.5</v>
      </c>
      <c r="U66">
        <v>-1271880.18</v>
      </c>
      <c r="V66">
        <v>2912713.08</v>
      </c>
      <c r="Y66">
        <v>2009924.67</v>
      </c>
      <c r="Z66">
        <v>209964</v>
      </c>
      <c r="AA66">
        <v>1965.6</v>
      </c>
      <c r="AD66">
        <v>18000</v>
      </c>
      <c r="AE66">
        <v>567709</v>
      </c>
      <c r="AF66">
        <v>7256</v>
      </c>
      <c r="AG66">
        <v>1384</v>
      </c>
      <c r="AH66">
        <v>1623424.41</v>
      </c>
      <c r="AI66">
        <v>303723.33</v>
      </c>
      <c r="AK66">
        <v>51750</v>
      </c>
      <c r="AL66" s="240">
        <f t="shared" si="7"/>
        <v>663390.88</v>
      </c>
      <c r="AM66" s="247">
        <f t="shared" si="8"/>
        <v>138949.71</v>
      </c>
      <c r="AN66" s="242">
        <f t="shared" si="9"/>
        <v>524441.17000000004</v>
      </c>
      <c r="AO66" s="248">
        <f t="shared" si="10"/>
        <v>2239854.27</v>
      </c>
      <c r="AP66" s="249">
        <f t="shared" si="11"/>
        <v>2555246.7400000002</v>
      </c>
      <c r="AQ66" s="242">
        <f t="shared" si="6"/>
        <v>-315392.4700000002</v>
      </c>
    </row>
    <row r="67" spans="1:43">
      <c r="A67" s="238" t="s">
        <v>186</v>
      </c>
      <c r="B67" s="238" t="s">
        <v>265</v>
      </c>
      <c r="C67" s="238">
        <v>4475</v>
      </c>
      <c r="D67" s="238" t="s">
        <v>268</v>
      </c>
      <c r="E67" t="s">
        <v>268</v>
      </c>
      <c r="F67">
        <v>740882.05</v>
      </c>
      <c r="G67">
        <v>0</v>
      </c>
      <c r="H67">
        <v>37069.699999999997</v>
      </c>
      <c r="J67">
        <v>804587.3</v>
      </c>
      <c r="K67">
        <v>303951.55</v>
      </c>
      <c r="M67">
        <v>44509</v>
      </c>
      <c r="N67">
        <v>72444.33</v>
      </c>
      <c r="Q67">
        <v>16200</v>
      </c>
      <c r="R67">
        <v>1750</v>
      </c>
      <c r="U67">
        <v>326746.45</v>
      </c>
      <c r="V67">
        <v>1364480.05</v>
      </c>
      <c r="Y67">
        <v>1442275.53</v>
      </c>
      <c r="Z67">
        <v>127500</v>
      </c>
      <c r="AA67">
        <v>1633.64</v>
      </c>
      <c r="AE67">
        <v>508017</v>
      </c>
      <c r="AF67">
        <v>3560</v>
      </c>
      <c r="AG67">
        <v>3400</v>
      </c>
      <c r="AH67">
        <v>747830.31</v>
      </c>
      <c r="AI67">
        <v>213241.09</v>
      </c>
      <c r="AK67">
        <v>35000</v>
      </c>
      <c r="AL67" s="240">
        <f t="shared" si="7"/>
        <v>777951.75</v>
      </c>
      <c r="AM67" s="247">
        <f t="shared" si="8"/>
        <v>134903.33000000002</v>
      </c>
      <c r="AN67" s="242">
        <f t="shared" si="9"/>
        <v>643048.41999999993</v>
      </c>
      <c r="AO67" s="248">
        <f t="shared" si="10"/>
        <v>1571409.17</v>
      </c>
      <c r="AP67" s="249">
        <f t="shared" si="11"/>
        <v>1511048.4000000001</v>
      </c>
      <c r="AQ67" s="242">
        <f t="shared" si="6"/>
        <v>60360.769999999786</v>
      </c>
    </row>
    <row r="68" spans="1:43">
      <c r="A68" s="238" t="s">
        <v>186</v>
      </c>
      <c r="B68" s="238" t="s">
        <v>265</v>
      </c>
      <c r="C68" s="238">
        <v>1990</v>
      </c>
      <c r="D68" s="238" t="s">
        <v>269</v>
      </c>
      <c r="E68" t="s">
        <v>269</v>
      </c>
      <c r="F68">
        <v>241040.03</v>
      </c>
      <c r="G68">
        <v>0</v>
      </c>
      <c r="H68">
        <v>4375.29</v>
      </c>
      <c r="J68">
        <v>766365</v>
      </c>
      <c r="K68">
        <v>195802.25</v>
      </c>
      <c r="M68">
        <v>14920</v>
      </c>
      <c r="N68">
        <v>22538.42</v>
      </c>
      <c r="R68">
        <v>1757.29</v>
      </c>
      <c r="T68">
        <v>-955595.87</v>
      </c>
      <c r="V68">
        <v>2067672.51</v>
      </c>
      <c r="Y68">
        <v>1250457.17</v>
      </c>
      <c r="Z68">
        <v>35800</v>
      </c>
      <c r="AA68">
        <v>937.21</v>
      </c>
      <c r="AE68">
        <v>258982</v>
      </c>
      <c r="AF68">
        <v>3600</v>
      </c>
      <c r="AG68">
        <v>360</v>
      </c>
      <c r="AH68">
        <v>743022.35</v>
      </c>
      <c r="AI68">
        <v>224939.81</v>
      </c>
      <c r="AL68" s="240">
        <f t="shared" si="7"/>
        <v>245415.32</v>
      </c>
      <c r="AM68" s="247">
        <f t="shared" si="8"/>
        <v>39215.71</v>
      </c>
      <c r="AN68" s="242">
        <f t="shared" si="9"/>
        <v>206199.61000000002</v>
      </c>
      <c r="AO68" s="248">
        <f t="shared" si="10"/>
        <v>1287194.3799999999</v>
      </c>
      <c r="AP68" s="249">
        <f t="shared" si="11"/>
        <v>1230904.1599999999</v>
      </c>
      <c r="AQ68" s="242">
        <f t="shared" si="6"/>
        <v>56290.219999999972</v>
      </c>
    </row>
    <row r="69" spans="1:43">
      <c r="A69" s="238" t="s">
        <v>186</v>
      </c>
      <c r="B69" s="238" t="s">
        <v>265</v>
      </c>
      <c r="C69" s="238">
        <v>5043</v>
      </c>
      <c r="D69" s="238" t="s">
        <v>270</v>
      </c>
      <c r="E69" t="s">
        <v>270</v>
      </c>
      <c r="F69">
        <v>272882.28999999998</v>
      </c>
      <c r="G69">
        <v>0</v>
      </c>
      <c r="H69">
        <v>18990.259999999998</v>
      </c>
      <c r="J69">
        <v>1140117.22</v>
      </c>
      <c r="K69">
        <v>319268.78999999998</v>
      </c>
      <c r="M69">
        <v>2884</v>
      </c>
      <c r="N69">
        <v>90929.25</v>
      </c>
      <c r="R69">
        <v>0</v>
      </c>
      <c r="U69">
        <v>-742556.07</v>
      </c>
      <c r="V69">
        <v>2226508.67</v>
      </c>
      <c r="Y69">
        <v>2026178.29</v>
      </c>
      <c r="AA69">
        <v>882.62</v>
      </c>
      <c r="AB69">
        <v>160000</v>
      </c>
      <c r="AE69">
        <v>609293.77</v>
      </c>
      <c r="AF69">
        <v>2200</v>
      </c>
      <c r="AG69">
        <v>304</v>
      </c>
      <c r="AH69">
        <v>1136408.8700000001</v>
      </c>
      <c r="AI69">
        <v>235361.56</v>
      </c>
      <c r="AK69">
        <v>30000</v>
      </c>
      <c r="AL69" s="240">
        <f t="shared" si="7"/>
        <v>291872.55</v>
      </c>
      <c r="AM69" s="247">
        <f t="shared" si="8"/>
        <v>93813.25</v>
      </c>
      <c r="AN69" s="242">
        <f t="shared" si="9"/>
        <v>198059.3</v>
      </c>
      <c r="AO69" s="248">
        <f t="shared" si="10"/>
        <v>2187060.91</v>
      </c>
      <c r="AP69" s="249">
        <f t="shared" si="11"/>
        <v>2013568.2000000002</v>
      </c>
      <c r="AQ69" s="242">
        <f t="shared" si="6"/>
        <v>173492.70999999996</v>
      </c>
    </row>
    <row r="70" spans="1:43">
      <c r="A70" s="238" t="s">
        <v>186</v>
      </c>
      <c r="B70" s="238" t="s">
        <v>265</v>
      </c>
      <c r="C70" s="238">
        <v>5442</v>
      </c>
      <c r="D70" s="238" t="s">
        <v>271</v>
      </c>
      <c r="E70" t="s">
        <v>271</v>
      </c>
      <c r="F70">
        <v>764880.36</v>
      </c>
      <c r="G70">
        <v>9600</v>
      </c>
      <c r="H70">
        <v>153990.04999999999</v>
      </c>
      <c r="J70">
        <v>368085.57</v>
      </c>
      <c r="K70">
        <v>495821.13</v>
      </c>
      <c r="M70">
        <v>10000</v>
      </c>
      <c r="N70">
        <v>17029.95</v>
      </c>
      <c r="Q70">
        <v>386640</v>
      </c>
      <c r="R70">
        <v>1251.96</v>
      </c>
      <c r="T70">
        <v>-27069.27</v>
      </c>
      <c r="U70">
        <v>-736951.76</v>
      </c>
      <c r="V70">
        <v>2114406.96</v>
      </c>
      <c r="Y70">
        <v>2188474.77</v>
      </c>
      <c r="AA70">
        <v>1207.26</v>
      </c>
      <c r="AD70">
        <v>10000</v>
      </c>
      <c r="AE70">
        <v>520583</v>
      </c>
      <c r="AF70">
        <v>6000</v>
      </c>
      <c r="AH70">
        <v>1410975.76</v>
      </c>
      <c r="AI70">
        <v>230054</v>
      </c>
      <c r="AK70">
        <v>5000</v>
      </c>
      <c r="AL70" s="240">
        <f t="shared" si="7"/>
        <v>928470.40999999992</v>
      </c>
      <c r="AM70" s="247">
        <f t="shared" si="8"/>
        <v>414921.91000000003</v>
      </c>
      <c r="AN70" s="242">
        <f t="shared" si="9"/>
        <v>513548.49999999988</v>
      </c>
      <c r="AO70" s="248">
        <f t="shared" si="10"/>
        <v>2199682.0299999998</v>
      </c>
      <c r="AP70" s="249">
        <f t="shared" si="11"/>
        <v>2172612.7599999998</v>
      </c>
      <c r="AQ70" s="242">
        <f>AO70-AP70</f>
        <v>27069.270000000019</v>
      </c>
    </row>
    <row r="71" spans="1:43" ht="24.6">
      <c r="D71" s="187"/>
      <c r="AL71" s="240">
        <f t="shared" si="7"/>
        <v>0</v>
      </c>
      <c r="AM71" s="247">
        <f t="shared" si="8"/>
        <v>0</v>
      </c>
      <c r="AN71" s="242">
        <f t="shared" si="9"/>
        <v>0</v>
      </c>
      <c r="AO71" s="248">
        <f t="shared" si="10"/>
        <v>0</v>
      </c>
      <c r="AP71" s="249">
        <f t="shared" si="11"/>
        <v>0</v>
      </c>
      <c r="AQ71" s="242">
        <f>AO71-AP71</f>
        <v>0</v>
      </c>
    </row>
    <row r="72" spans="1:43">
      <c r="AM72" s="247"/>
      <c r="AO72" s="248"/>
      <c r="AP72" s="249"/>
    </row>
    <row r="73" spans="1:43">
      <c r="AM73" s="247"/>
      <c r="AO73" s="248"/>
      <c r="AP73" s="249"/>
    </row>
    <row r="74" spans="1:43">
      <c r="AM74" s="247"/>
      <c r="AO74" s="248"/>
      <c r="AP74" s="249"/>
    </row>
    <row r="75" spans="1:43">
      <c r="AM75" s="247"/>
      <c r="AO75" s="248"/>
      <c r="AP75" s="249"/>
    </row>
    <row r="76" spans="1:43">
      <c r="AM76" s="247"/>
      <c r="AO76" s="248"/>
      <c r="AP76" s="249"/>
    </row>
    <row r="77" spans="1:43">
      <c r="AM77" s="247"/>
      <c r="AO77" s="248"/>
      <c r="AP77" s="249"/>
    </row>
    <row r="78" spans="1:43">
      <c r="AM78" s="247"/>
      <c r="AO78" s="248"/>
      <c r="AP78" s="249"/>
    </row>
    <row r="79" spans="1:43">
      <c r="AM79" s="247"/>
      <c r="AO79" s="248"/>
      <c r="AP79" s="249"/>
    </row>
    <row r="80" spans="1:43">
      <c r="AM80" s="247"/>
      <c r="AO80" s="248"/>
      <c r="AP80" s="249"/>
    </row>
    <row r="81" spans="39:42">
      <c r="AM81" s="247"/>
      <c r="AO81" s="248"/>
      <c r="AP81" s="249"/>
    </row>
    <row r="82" spans="39:42">
      <c r="AM82" s="247"/>
      <c r="AO82" s="248"/>
      <c r="AP82" s="249"/>
    </row>
    <row r="83" spans="39:42">
      <c r="AM83" s="247"/>
      <c r="AO83" s="248"/>
      <c r="AP83" s="249"/>
    </row>
    <row r="84" spans="39:42">
      <c r="AM84" s="247"/>
      <c r="AO84" s="248"/>
      <c r="AP84" s="249"/>
    </row>
    <row r="85" spans="39:42">
      <c r="AM85" s="247"/>
      <c r="AO85" s="248"/>
      <c r="AP85" s="249"/>
    </row>
    <row r="86" spans="39:42">
      <c r="AM86" s="247"/>
      <c r="AO86" s="248"/>
      <c r="AP86" s="249"/>
    </row>
    <row r="87" spans="39:42">
      <c r="AM87" s="247"/>
      <c r="AO87" s="248"/>
      <c r="AP87" s="249"/>
    </row>
    <row r="88" spans="39:42">
      <c r="AM88" s="247"/>
      <c r="AO88" s="248"/>
      <c r="AP88" s="249"/>
    </row>
    <row r="89" spans="39:42">
      <c r="AM89" s="247"/>
      <c r="AO89" s="248"/>
      <c r="AP89" s="249"/>
    </row>
    <row r="90" spans="39:42">
      <c r="AM90" s="247"/>
      <c r="AO90" s="248"/>
      <c r="AP90" s="249"/>
    </row>
    <row r="91" spans="39:42">
      <c r="AM91" s="247"/>
      <c r="AO91" s="248"/>
      <c r="AP91" s="249"/>
    </row>
    <row r="92" spans="39:42">
      <c r="AM92" s="247"/>
      <c r="AO92" s="248"/>
      <c r="AP92" s="249"/>
    </row>
    <row r="93" spans="39:42">
      <c r="AM93" s="247"/>
      <c r="AO93" s="248"/>
      <c r="AP93" s="249"/>
    </row>
    <row r="94" spans="39:42">
      <c r="AM94" s="247"/>
      <c r="AO94" s="248"/>
      <c r="AP94" s="249"/>
    </row>
    <row r="95" spans="39:42">
      <c r="AM95" s="247"/>
      <c r="AO95" s="248"/>
      <c r="AP95" s="249"/>
    </row>
    <row r="96" spans="39:42">
      <c r="AM96" s="247"/>
      <c r="AO96" s="248"/>
      <c r="AP96" s="249"/>
    </row>
    <row r="97" spans="39:42">
      <c r="AM97" s="247"/>
      <c r="AO97" s="248"/>
      <c r="AP97" s="249"/>
    </row>
    <row r="98" spans="39:42">
      <c r="AM98" s="247"/>
      <c r="AO98" s="248"/>
      <c r="AP98" s="249"/>
    </row>
    <row r="99" spans="39:42">
      <c r="AM99" s="247"/>
      <c r="AO99" s="248"/>
      <c r="AP99" s="249"/>
    </row>
    <row r="100" spans="39:42">
      <c r="AM100" s="247"/>
      <c r="AO100" s="248"/>
      <c r="AP100" s="249"/>
    </row>
    <row r="101" spans="39:42">
      <c r="AM101" s="247"/>
      <c r="AO101" s="248"/>
      <c r="AP101" s="249"/>
    </row>
    <row r="102" spans="39:42">
      <c r="AM102" s="247"/>
      <c r="AO102" s="248"/>
      <c r="AP102" s="249"/>
    </row>
    <row r="103" spans="39:42">
      <c r="AM103" s="247"/>
      <c r="AO103" s="248"/>
      <c r="AP103" s="249"/>
    </row>
    <row r="104" spans="39:42">
      <c r="AM104" s="247"/>
      <c r="AO104" s="248"/>
      <c r="AP104" s="249"/>
    </row>
    <row r="105" spans="39:42">
      <c r="AM105" s="247"/>
      <c r="AO105" s="248"/>
      <c r="AP105" s="249"/>
    </row>
    <row r="106" spans="39:42">
      <c r="AM106" s="247"/>
      <c r="AO106" s="248"/>
      <c r="AP106" s="249"/>
    </row>
    <row r="107" spans="39:42">
      <c r="AM107" s="247"/>
      <c r="AO107" s="248"/>
      <c r="AP107" s="249"/>
    </row>
    <row r="108" spans="39:42">
      <c r="AM108" s="247"/>
      <c r="AO108" s="248"/>
      <c r="AP108" s="249"/>
    </row>
    <row r="109" spans="39:42">
      <c r="AM109" s="247"/>
      <c r="AO109" s="248"/>
      <c r="AP109" s="249"/>
    </row>
    <row r="110" spans="39:42">
      <c r="AM110" s="247"/>
      <c r="AO110" s="248"/>
      <c r="AP110" s="249"/>
    </row>
    <row r="111" spans="39:42">
      <c r="AM111" s="247"/>
      <c r="AO111" s="248"/>
      <c r="AP111" s="249"/>
    </row>
    <row r="112" spans="39:42">
      <c r="AM112" s="247"/>
      <c r="AO112" s="248"/>
      <c r="AP112" s="249"/>
    </row>
    <row r="113" spans="39:42">
      <c r="AM113" s="247"/>
      <c r="AO113" s="248"/>
      <c r="AP113" s="249"/>
    </row>
    <row r="114" spans="39:42">
      <c r="AM114" s="247"/>
      <c r="AO114" s="248"/>
      <c r="AP114" s="249"/>
    </row>
    <row r="115" spans="39:42">
      <c r="AM115" s="247"/>
      <c r="AO115" s="248"/>
      <c r="AP115" s="249"/>
    </row>
    <row r="116" spans="39:42">
      <c r="AM116" s="247"/>
      <c r="AO116" s="248"/>
      <c r="AP116" s="249"/>
    </row>
    <row r="117" spans="39:42">
      <c r="AM117" s="247"/>
      <c r="AO117" s="248"/>
      <c r="AP117" s="249"/>
    </row>
    <row r="118" spans="39:42">
      <c r="AM118" s="247"/>
      <c r="AO118" s="248"/>
      <c r="AP118" s="249"/>
    </row>
    <row r="119" spans="39:42">
      <c r="AM119" s="247"/>
      <c r="AO119" s="248"/>
      <c r="AP119" s="249"/>
    </row>
    <row r="120" spans="39:42">
      <c r="AM120" s="247"/>
      <c r="AO120" s="248"/>
      <c r="AP120" s="249"/>
    </row>
    <row r="121" spans="39:42">
      <c r="AM121" s="247"/>
      <c r="AO121" s="248"/>
      <c r="AP121" s="249"/>
    </row>
    <row r="122" spans="39:42">
      <c r="AM122" s="247"/>
      <c r="AO122" s="248"/>
      <c r="AP122" s="249"/>
    </row>
    <row r="123" spans="39:42">
      <c r="AM123" s="247"/>
      <c r="AO123" s="248"/>
      <c r="AP123" s="249"/>
    </row>
    <row r="124" spans="39:42">
      <c r="AM124" s="247"/>
      <c r="AO124" s="248"/>
      <c r="AP124" s="249"/>
    </row>
    <row r="125" spans="39:42">
      <c r="AM125" s="247"/>
      <c r="AO125" s="248"/>
      <c r="AP125" s="249"/>
    </row>
    <row r="126" spans="39:42">
      <c r="AM126" s="247"/>
      <c r="AO126" s="248"/>
      <c r="AP126" s="249"/>
    </row>
    <row r="127" spans="39:42">
      <c r="AM127" s="247"/>
      <c r="AO127" s="248"/>
      <c r="AP127" s="249"/>
    </row>
    <row r="128" spans="39:42">
      <c r="AM128" s="247"/>
      <c r="AO128" s="248"/>
      <c r="AP128" s="249"/>
    </row>
    <row r="129" spans="39:42">
      <c r="AM129" s="247"/>
      <c r="AO129" s="248"/>
      <c r="AP129" s="249"/>
    </row>
    <row r="130" spans="39:42">
      <c r="AM130" s="247"/>
      <c r="AO130" s="248"/>
      <c r="AP130" s="249"/>
    </row>
    <row r="131" spans="39:42">
      <c r="AM131" s="247"/>
      <c r="AO131" s="248"/>
      <c r="AP131" s="249"/>
    </row>
    <row r="132" spans="39:42">
      <c r="AM132" s="247"/>
      <c r="AO132" s="248"/>
      <c r="AP132" s="249"/>
    </row>
    <row r="133" spans="39:42">
      <c r="AM133" s="247"/>
      <c r="AO133" s="248"/>
      <c r="AP133" s="249"/>
    </row>
    <row r="134" spans="39:42">
      <c r="AM134" s="247"/>
      <c r="AO134" s="248"/>
      <c r="AP134" s="249"/>
    </row>
    <row r="135" spans="39:42">
      <c r="AM135" s="247"/>
      <c r="AO135" s="248"/>
      <c r="AP135" s="249"/>
    </row>
    <row r="136" spans="39:42">
      <c r="AM136" s="247"/>
      <c r="AO136" s="248"/>
      <c r="AP136" s="249"/>
    </row>
    <row r="137" spans="39:42">
      <c r="AM137" s="247"/>
      <c r="AO137" s="248"/>
      <c r="AP137" s="249"/>
    </row>
    <row r="138" spans="39:42">
      <c r="AM138" s="247"/>
      <c r="AO138" s="248"/>
      <c r="AP138" s="249"/>
    </row>
    <row r="139" spans="39:42">
      <c r="AM139" s="247"/>
      <c r="AO139" s="248"/>
      <c r="AP139" s="249"/>
    </row>
    <row r="140" spans="39:42">
      <c r="AM140" s="247"/>
      <c r="AO140" s="248"/>
      <c r="AP140" s="249"/>
    </row>
    <row r="141" spans="39:42">
      <c r="AM141" s="247"/>
      <c r="AO141" s="248"/>
      <c r="AP141" s="249"/>
    </row>
    <row r="142" spans="39:42">
      <c r="AM142" s="247"/>
      <c r="AO142" s="248"/>
      <c r="AP142" s="249"/>
    </row>
    <row r="143" spans="39:42">
      <c r="AM143" s="247"/>
      <c r="AO143" s="248"/>
      <c r="AP143" s="249"/>
    </row>
    <row r="144" spans="39:42">
      <c r="AM144" s="247"/>
      <c r="AO144" s="248"/>
      <c r="AP144" s="249"/>
    </row>
    <row r="145" spans="39:42">
      <c r="AM145" s="247"/>
      <c r="AO145" s="248"/>
      <c r="AP145" s="249"/>
    </row>
    <row r="146" spans="39:42">
      <c r="AM146" s="247"/>
      <c r="AO146" s="248"/>
      <c r="AP146" s="249"/>
    </row>
    <row r="147" spans="39:42">
      <c r="AM147" s="247"/>
      <c r="AO147" s="248"/>
      <c r="AP147" s="249"/>
    </row>
    <row r="148" spans="39:42">
      <c r="AM148" s="247"/>
      <c r="AO148" s="248"/>
      <c r="AP148" s="249"/>
    </row>
    <row r="149" spans="39:42">
      <c r="AM149" s="247"/>
      <c r="AO149" s="248"/>
      <c r="AP149" s="249"/>
    </row>
    <row r="150" spans="39:42">
      <c r="AM150" s="247"/>
      <c r="AO150" s="248"/>
      <c r="AP150" s="249"/>
    </row>
    <row r="151" spans="39:42">
      <c r="AM151" s="247"/>
      <c r="AO151" s="248"/>
      <c r="AP151" s="249"/>
    </row>
  </sheetData>
  <autoFilter ref="A1:AQ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"/>
  <sheetViews>
    <sheetView zoomScale="95" zoomScaleNormal="95" workbookViewId="0">
      <selection sqref="A1:Y1048576"/>
    </sheetView>
  </sheetViews>
  <sheetFormatPr defaultRowHeight="13.8"/>
  <cols>
    <col min="1" max="1" width="40.8984375" bestFit="1" customWidth="1"/>
  </cols>
  <sheetData>
    <row r="1" spans="1:25">
      <c r="A1" t="s">
        <v>2448</v>
      </c>
      <c r="B1" t="s">
        <v>2449</v>
      </c>
      <c r="C1" t="s">
        <v>2450</v>
      </c>
      <c r="D1" t="s">
        <v>2451</v>
      </c>
      <c r="E1" t="s">
        <v>2453</v>
      </c>
      <c r="F1" t="s">
        <v>2454</v>
      </c>
      <c r="G1" t="s">
        <v>2457</v>
      </c>
      <c r="H1" t="s">
        <v>2461</v>
      </c>
      <c r="I1" t="s">
        <v>2462</v>
      </c>
      <c r="J1" t="s">
        <v>2463</v>
      </c>
      <c r="K1" t="s">
        <v>2464</v>
      </c>
      <c r="L1" t="s">
        <v>2465</v>
      </c>
      <c r="M1" t="s">
        <v>2467</v>
      </c>
      <c r="N1" t="s">
        <v>2468</v>
      </c>
      <c r="O1" t="s">
        <v>2469</v>
      </c>
      <c r="P1" t="s">
        <v>2471</v>
      </c>
      <c r="Q1" t="s">
        <v>2472</v>
      </c>
      <c r="R1" t="s">
        <v>2473</v>
      </c>
      <c r="S1" t="s">
        <v>2474</v>
      </c>
      <c r="T1" t="s">
        <v>2475</v>
      </c>
      <c r="U1" t="s">
        <v>2476</v>
      </c>
      <c r="V1" t="s">
        <v>2477</v>
      </c>
      <c r="W1" t="s">
        <v>2478</v>
      </c>
      <c r="X1" t="s">
        <v>3320</v>
      </c>
      <c r="Y1" t="s">
        <v>2480</v>
      </c>
    </row>
    <row r="2" spans="1:25">
      <c r="A2" t="s">
        <v>2481</v>
      </c>
      <c r="B2" t="s">
        <v>2482</v>
      </c>
      <c r="C2" t="s">
        <v>2483</v>
      </c>
      <c r="D2" t="s">
        <v>2484</v>
      </c>
      <c r="E2" t="s">
        <v>2486</v>
      </c>
      <c r="F2" t="s">
        <v>2487</v>
      </c>
      <c r="G2" t="s">
        <v>2490</v>
      </c>
      <c r="H2" t="s">
        <v>2494</v>
      </c>
      <c r="I2" t="s">
        <v>2495</v>
      </c>
      <c r="J2" t="s">
        <v>2496</v>
      </c>
      <c r="K2" t="s">
        <v>2497</v>
      </c>
      <c r="L2" t="s">
        <v>2498</v>
      </c>
      <c r="M2" t="s">
        <v>2500</v>
      </c>
      <c r="N2" t="s">
        <v>2501</v>
      </c>
      <c r="O2" t="s">
        <v>2502</v>
      </c>
      <c r="P2" t="s">
        <v>2504</v>
      </c>
      <c r="Q2" t="s">
        <v>2505</v>
      </c>
      <c r="R2" t="s">
        <v>2506</v>
      </c>
      <c r="S2" t="s">
        <v>2507</v>
      </c>
      <c r="T2" t="s">
        <v>2508</v>
      </c>
      <c r="U2" t="s">
        <v>2509</v>
      </c>
      <c r="V2" t="s">
        <v>2510</v>
      </c>
      <c r="W2" t="s">
        <v>2511</v>
      </c>
      <c r="X2" t="s">
        <v>3321</v>
      </c>
      <c r="Y2" t="s">
        <v>2513</v>
      </c>
    </row>
    <row r="3" spans="1:25">
      <c r="A3" t="s">
        <v>2514</v>
      </c>
      <c r="B3">
        <v>50543490.060000002</v>
      </c>
      <c r="C3">
        <v>1533297.58</v>
      </c>
      <c r="D3">
        <v>6036869.5800000001</v>
      </c>
      <c r="E3">
        <v>44637878.310000002</v>
      </c>
      <c r="F3">
        <v>33289399.73</v>
      </c>
      <c r="G3">
        <v>1762306.33</v>
      </c>
      <c r="H3">
        <v>-3402.06</v>
      </c>
      <c r="I3">
        <v>20750</v>
      </c>
      <c r="J3">
        <v>-4651491.17</v>
      </c>
      <c r="K3">
        <v>-40652182.240000002</v>
      </c>
      <c r="L3">
        <v>181350186.34999999</v>
      </c>
      <c r="M3">
        <v>102664078.47</v>
      </c>
      <c r="N3">
        <v>17561679</v>
      </c>
      <c r="O3">
        <v>125909.24</v>
      </c>
      <c r="P3">
        <v>131134403.28</v>
      </c>
      <c r="Q3">
        <v>25611659.829999998</v>
      </c>
      <c r="R3">
        <v>176035664.31</v>
      </c>
      <c r="S3">
        <v>471642.9</v>
      </c>
      <c r="T3">
        <v>131282</v>
      </c>
      <c r="U3">
        <v>83152269.859999999</v>
      </c>
      <c r="V3">
        <v>15540317.699999999</v>
      </c>
      <c r="W3">
        <v>3188125</v>
      </c>
      <c r="X3">
        <v>209600</v>
      </c>
      <c r="Y3">
        <v>154060</v>
      </c>
    </row>
    <row r="4" spans="1:25">
      <c r="A4" t="s">
        <v>2520</v>
      </c>
      <c r="B4">
        <v>740882.14</v>
      </c>
      <c r="C4">
        <v>1518</v>
      </c>
      <c r="D4">
        <v>30785.35</v>
      </c>
      <c r="E4">
        <v>2598157.94</v>
      </c>
      <c r="F4">
        <v>159905.18</v>
      </c>
      <c r="G4">
        <v>29131.4</v>
      </c>
      <c r="H4">
        <v>0</v>
      </c>
      <c r="J4">
        <v>3998879.78</v>
      </c>
      <c r="K4">
        <v>342458.58</v>
      </c>
      <c r="L4">
        <v>198336.84</v>
      </c>
      <c r="M4">
        <v>938037.04</v>
      </c>
      <c r="N4">
        <v>239100</v>
      </c>
      <c r="O4">
        <v>2349.48</v>
      </c>
      <c r="P4">
        <v>1333350</v>
      </c>
      <c r="Q4">
        <v>934334.29</v>
      </c>
      <c r="R4">
        <v>2108477</v>
      </c>
      <c r="S4">
        <v>320</v>
      </c>
      <c r="T4">
        <v>20664</v>
      </c>
      <c r="U4">
        <v>2000861.75</v>
      </c>
      <c r="V4">
        <v>263406.05</v>
      </c>
      <c r="W4">
        <v>91000</v>
      </c>
    </row>
    <row r="5" spans="1:25">
      <c r="A5" t="s">
        <v>2521</v>
      </c>
      <c r="B5">
        <v>843111.56</v>
      </c>
      <c r="C5">
        <v>5211.8</v>
      </c>
      <c r="D5">
        <v>98407.54</v>
      </c>
      <c r="E5">
        <v>421480.21</v>
      </c>
      <c r="F5">
        <v>212611.46</v>
      </c>
      <c r="G5">
        <v>35550</v>
      </c>
      <c r="H5">
        <v>0</v>
      </c>
      <c r="J5">
        <v>-972932.47</v>
      </c>
      <c r="K5">
        <v>479396.91</v>
      </c>
      <c r="L5">
        <v>2159407.13</v>
      </c>
      <c r="M5">
        <v>1174854.52</v>
      </c>
      <c r="N5">
        <v>242800</v>
      </c>
      <c r="O5">
        <v>1920.84</v>
      </c>
      <c r="P5">
        <v>1283960</v>
      </c>
      <c r="Q5">
        <v>315400</v>
      </c>
      <c r="R5">
        <v>1991297</v>
      </c>
      <c r="S5">
        <v>7840</v>
      </c>
      <c r="U5">
        <v>907009.44</v>
      </c>
      <c r="V5">
        <v>175387.92</v>
      </c>
      <c r="W5">
        <v>58000</v>
      </c>
    </row>
    <row r="6" spans="1:25">
      <c r="A6" t="s">
        <v>2522</v>
      </c>
      <c r="B6">
        <v>704863.41</v>
      </c>
      <c r="C6">
        <v>1922.8</v>
      </c>
      <c r="D6">
        <v>47432.84</v>
      </c>
      <c r="E6">
        <v>745256.59</v>
      </c>
      <c r="F6">
        <v>801743.2</v>
      </c>
      <c r="G6">
        <v>10200</v>
      </c>
      <c r="H6">
        <v>0</v>
      </c>
      <c r="J6">
        <v>-909033.75</v>
      </c>
      <c r="K6">
        <v>320382.63</v>
      </c>
      <c r="L6">
        <v>3104237.14</v>
      </c>
      <c r="M6">
        <v>960934.01</v>
      </c>
      <c r="N6">
        <v>305800</v>
      </c>
      <c r="O6">
        <v>2043.45</v>
      </c>
      <c r="P6">
        <v>2416200</v>
      </c>
      <c r="Q6">
        <v>648140.61</v>
      </c>
      <c r="R6">
        <v>2955797.68</v>
      </c>
      <c r="S6">
        <v>10420</v>
      </c>
      <c r="T6">
        <v>1400</v>
      </c>
      <c r="U6">
        <v>1349998.08</v>
      </c>
      <c r="V6">
        <v>135069.49</v>
      </c>
      <c r="W6">
        <v>105000</v>
      </c>
    </row>
    <row r="7" spans="1:25">
      <c r="A7" t="s">
        <v>2523</v>
      </c>
      <c r="B7">
        <v>897168.99</v>
      </c>
      <c r="C7">
        <v>1416.8</v>
      </c>
      <c r="D7">
        <v>26878.07</v>
      </c>
      <c r="E7">
        <v>3</v>
      </c>
      <c r="F7">
        <v>254274.24</v>
      </c>
      <c r="H7">
        <v>0</v>
      </c>
      <c r="J7">
        <v>-510631.36</v>
      </c>
      <c r="K7">
        <v>627446.74</v>
      </c>
      <c r="L7">
        <v>1481598.18</v>
      </c>
      <c r="M7">
        <v>1742367.26</v>
      </c>
      <c r="N7">
        <v>1315905</v>
      </c>
      <c r="O7">
        <v>3178.32</v>
      </c>
      <c r="P7">
        <v>2630100</v>
      </c>
      <c r="Q7">
        <v>438000</v>
      </c>
      <c r="R7">
        <v>4019606</v>
      </c>
      <c r="S7">
        <v>5316</v>
      </c>
      <c r="U7">
        <v>2345835.13</v>
      </c>
      <c r="V7">
        <v>85465.91</v>
      </c>
      <c r="W7">
        <v>92000</v>
      </c>
    </row>
    <row r="8" spans="1:25">
      <c r="A8" t="s">
        <v>2524</v>
      </c>
      <c r="B8">
        <v>1011332.04</v>
      </c>
      <c r="C8">
        <v>2175.8000000000002</v>
      </c>
      <c r="D8">
        <v>43150.35</v>
      </c>
      <c r="E8">
        <v>3</v>
      </c>
      <c r="F8">
        <v>933310.96</v>
      </c>
      <c r="G8">
        <v>28350</v>
      </c>
      <c r="H8">
        <v>0</v>
      </c>
      <c r="J8">
        <v>-1838293.15</v>
      </c>
      <c r="K8">
        <v>364772.34</v>
      </c>
      <c r="L8">
        <v>3577514.61</v>
      </c>
      <c r="M8">
        <v>1371226.72</v>
      </c>
      <c r="N8">
        <v>322625</v>
      </c>
      <c r="O8">
        <v>2804.96</v>
      </c>
      <c r="P8">
        <v>1239850</v>
      </c>
      <c r="Q8">
        <v>986350</v>
      </c>
      <c r="R8">
        <v>2193035</v>
      </c>
      <c r="U8">
        <v>1787196.08</v>
      </c>
      <c r="V8">
        <v>66997.25</v>
      </c>
      <c r="W8">
        <v>18000</v>
      </c>
    </row>
    <row r="9" spans="1:25">
      <c r="A9" t="s">
        <v>2525</v>
      </c>
      <c r="B9">
        <v>474254.27</v>
      </c>
      <c r="C9">
        <v>202.4</v>
      </c>
      <c r="D9">
        <v>52559.29</v>
      </c>
      <c r="E9">
        <v>207203.11</v>
      </c>
      <c r="F9">
        <v>218655.21</v>
      </c>
      <c r="G9">
        <v>12881.3</v>
      </c>
      <c r="H9">
        <v>0</v>
      </c>
      <c r="J9">
        <v>882758.94</v>
      </c>
      <c r="K9">
        <v>73896.679999999993</v>
      </c>
      <c r="L9">
        <v>80851.62</v>
      </c>
      <c r="M9">
        <v>561201.38</v>
      </c>
      <c r="N9">
        <v>277000</v>
      </c>
      <c r="O9">
        <v>1043.82</v>
      </c>
      <c r="P9">
        <v>901360</v>
      </c>
      <c r="Q9">
        <v>388600</v>
      </c>
      <c r="R9">
        <v>1240458</v>
      </c>
      <c r="U9">
        <v>649366.26</v>
      </c>
      <c r="V9">
        <v>126895.2</v>
      </c>
      <c r="W9">
        <v>210000</v>
      </c>
    </row>
    <row r="10" spans="1:25">
      <c r="A10" t="s">
        <v>2526</v>
      </c>
      <c r="B10">
        <v>847053.18</v>
      </c>
      <c r="C10">
        <v>1315.6</v>
      </c>
      <c r="D10">
        <v>191894.27</v>
      </c>
      <c r="E10">
        <v>941100.94</v>
      </c>
      <c r="F10">
        <v>1325819.2</v>
      </c>
      <c r="G10">
        <v>23100</v>
      </c>
      <c r="H10">
        <v>0</v>
      </c>
      <c r="J10">
        <v>830004.63</v>
      </c>
      <c r="K10">
        <v>243947.27</v>
      </c>
      <c r="L10">
        <v>2359303.7200000002</v>
      </c>
      <c r="M10">
        <v>1253510.51</v>
      </c>
      <c r="N10">
        <v>229650</v>
      </c>
      <c r="O10">
        <v>2626.3</v>
      </c>
      <c r="P10">
        <v>2071780</v>
      </c>
      <c r="Q10">
        <v>1061720</v>
      </c>
      <c r="R10">
        <v>2947801</v>
      </c>
      <c r="S10">
        <v>6080</v>
      </c>
      <c r="U10">
        <v>1284500.71</v>
      </c>
      <c r="V10">
        <v>382077.53</v>
      </c>
      <c r="W10">
        <v>148000</v>
      </c>
    </row>
    <row r="11" spans="1:25">
      <c r="A11" t="s">
        <v>2527</v>
      </c>
      <c r="B11">
        <v>625489.59</v>
      </c>
      <c r="C11">
        <v>354.2</v>
      </c>
      <c r="D11">
        <v>39267.54</v>
      </c>
      <c r="E11">
        <v>714200.9</v>
      </c>
      <c r="F11">
        <v>158025.26999999999</v>
      </c>
      <c r="H11">
        <v>0</v>
      </c>
      <c r="J11">
        <v>-891788.64</v>
      </c>
      <c r="K11">
        <v>517225.16</v>
      </c>
      <c r="L11">
        <v>2243800.1</v>
      </c>
      <c r="M11">
        <v>593944.36</v>
      </c>
      <c r="N11">
        <v>359480</v>
      </c>
      <c r="O11">
        <v>1522.13</v>
      </c>
      <c r="P11">
        <v>400228</v>
      </c>
      <c r="Q11">
        <v>1224640</v>
      </c>
      <c r="R11">
        <v>961711</v>
      </c>
      <c r="U11">
        <v>1781310.12</v>
      </c>
      <c r="V11">
        <v>67692.490000000005</v>
      </c>
      <c r="W11">
        <v>101000</v>
      </c>
    </row>
    <row r="12" spans="1:25">
      <c r="A12" t="s">
        <v>2528</v>
      </c>
      <c r="B12">
        <v>937563.4</v>
      </c>
      <c r="C12">
        <v>1669.8</v>
      </c>
      <c r="D12">
        <v>205382.32</v>
      </c>
      <c r="E12">
        <v>3</v>
      </c>
      <c r="F12">
        <v>211971.94</v>
      </c>
      <c r="G12">
        <v>11625</v>
      </c>
      <c r="H12">
        <v>0</v>
      </c>
      <c r="J12">
        <v>-1311381.32</v>
      </c>
      <c r="K12">
        <v>293100.59000000003</v>
      </c>
      <c r="L12">
        <v>2541297.98</v>
      </c>
      <c r="M12">
        <v>1034975.31</v>
      </c>
      <c r="N12">
        <v>704750</v>
      </c>
      <c r="O12">
        <v>2872.57</v>
      </c>
      <c r="P12">
        <v>1551100</v>
      </c>
      <c r="Q12">
        <v>325400</v>
      </c>
      <c r="R12">
        <v>2211910</v>
      </c>
      <c r="S12">
        <v>2000</v>
      </c>
      <c r="U12">
        <v>1441409.66</v>
      </c>
      <c r="V12">
        <v>69030.009999999995</v>
      </c>
      <c r="W12">
        <v>72800</v>
      </c>
    </row>
    <row r="13" spans="1:25">
      <c r="A13" t="s">
        <v>2529</v>
      </c>
      <c r="B13">
        <v>275421.3</v>
      </c>
      <c r="C13">
        <v>253</v>
      </c>
      <c r="D13">
        <v>24173.39</v>
      </c>
      <c r="E13">
        <v>1778752.82</v>
      </c>
      <c r="F13">
        <v>223867.29</v>
      </c>
      <c r="G13">
        <v>100050</v>
      </c>
      <c r="H13">
        <v>0</v>
      </c>
      <c r="J13">
        <v>-49978.7</v>
      </c>
      <c r="K13">
        <v>85279.58</v>
      </c>
      <c r="L13">
        <v>2357450.56</v>
      </c>
      <c r="M13">
        <v>700558.49</v>
      </c>
      <c r="N13">
        <v>0</v>
      </c>
      <c r="O13">
        <v>811.08</v>
      </c>
      <c r="P13">
        <v>504840</v>
      </c>
      <c r="Q13">
        <v>313900</v>
      </c>
      <c r="R13">
        <v>899231</v>
      </c>
      <c r="S13">
        <v>6088</v>
      </c>
      <c r="U13">
        <v>621597.72</v>
      </c>
      <c r="V13">
        <v>123026.49</v>
      </c>
      <c r="W13">
        <v>60500</v>
      </c>
    </row>
    <row r="14" spans="1:25">
      <c r="A14" t="s">
        <v>2530</v>
      </c>
      <c r="B14">
        <v>414715.37</v>
      </c>
      <c r="C14">
        <v>1669.8</v>
      </c>
      <c r="D14">
        <v>22356.74</v>
      </c>
      <c r="E14">
        <v>757455.95</v>
      </c>
      <c r="F14">
        <v>427304.13</v>
      </c>
      <c r="G14">
        <v>14500</v>
      </c>
      <c r="H14">
        <v>0</v>
      </c>
      <c r="J14">
        <v>-1445598.15</v>
      </c>
      <c r="K14">
        <v>125876.57</v>
      </c>
      <c r="L14">
        <v>3416597.09</v>
      </c>
      <c r="M14">
        <v>701062.49</v>
      </c>
      <c r="N14">
        <v>125000</v>
      </c>
      <c r="O14">
        <v>1404.9</v>
      </c>
      <c r="P14">
        <v>1230300</v>
      </c>
      <c r="Q14">
        <v>551000</v>
      </c>
      <c r="R14">
        <v>1777274</v>
      </c>
      <c r="U14">
        <v>953585.34</v>
      </c>
      <c r="V14">
        <v>317781.57</v>
      </c>
      <c r="W14">
        <v>48000</v>
      </c>
    </row>
    <row r="15" spans="1:25">
      <c r="A15" t="s">
        <v>2531</v>
      </c>
      <c r="B15">
        <v>989688.18</v>
      </c>
      <c r="C15">
        <v>6424.2</v>
      </c>
      <c r="D15">
        <v>31437.06</v>
      </c>
      <c r="E15">
        <v>2100482.73</v>
      </c>
      <c r="F15">
        <v>300397.86</v>
      </c>
      <c r="G15">
        <v>11592.04</v>
      </c>
      <c r="H15">
        <v>0</v>
      </c>
      <c r="J15">
        <v>135096.57999999999</v>
      </c>
      <c r="K15">
        <v>272435.38</v>
      </c>
      <c r="L15">
        <v>3110817.16</v>
      </c>
      <c r="M15">
        <v>1429960.34</v>
      </c>
      <c r="N15">
        <v>491050</v>
      </c>
      <c r="O15">
        <v>2385.4299999999998</v>
      </c>
      <c r="P15">
        <v>1207600</v>
      </c>
      <c r="Q15">
        <v>311600</v>
      </c>
      <c r="R15">
        <v>1954457</v>
      </c>
      <c r="S15">
        <v>480</v>
      </c>
      <c r="T15">
        <v>860</v>
      </c>
      <c r="U15">
        <v>1331680.46</v>
      </c>
      <c r="V15">
        <v>188629.44</v>
      </c>
      <c r="W15">
        <v>68000</v>
      </c>
    </row>
    <row r="16" spans="1:25">
      <c r="A16" t="s">
        <v>2532</v>
      </c>
      <c r="B16">
        <v>889438.21</v>
      </c>
      <c r="C16">
        <v>2681.8</v>
      </c>
      <c r="D16">
        <v>89662.97</v>
      </c>
      <c r="E16">
        <v>1388805.1</v>
      </c>
      <c r="F16">
        <v>561773.35</v>
      </c>
      <c r="G16">
        <v>16200</v>
      </c>
      <c r="H16">
        <v>0</v>
      </c>
      <c r="J16">
        <v>-1896073.39</v>
      </c>
      <c r="K16">
        <v>287542.98</v>
      </c>
      <c r="L16">
        <v>4381554.71</v>
      </c>
      <c r="M16">
        <v>1251363.04</v>
      </c>
      <c r="N16">
        <v>580000</v>
      </c>
      <c r="O16">
        <v>1469.02</v>
      </c>
      <c r="P16">
        <v>2220588</v>
      </c>
      <c r="Q16">
        <v>267400</v>
      </c>
      <c r="R16">
        <v>2893721</v>
      </c>
      <c r="S16">
        <v>15155</v>
      </c>
      <c r="U16">
        <v>942221.29</v>
      </c>
      <c r="V16">
        <v>231585.64</v>
      </c>
      <c r="W16">
        <v>95000</v>
      </c>
    </row>
    <row r="17" spans="1:24">
      <c r="A17" t="s">
        <v>2533</v>
      </c>
      <c r="B17">
        <v>1315343.83</v>
      </c>
      <c r="C17">
        <v>151.80000000000001</v>
      </c>
      <c r="D17">
        <v>31134.94</v>
      </c>
      <c r="E17">
        <v>37472.35</v>
      </c>
      <c r="F17">
        <v>206726.89</v>
      </c>
      <c r="G17">
        <v>19000</v>
      </c>
      <c r="H17">
        <v>0</v>
      </c>
      <c r="J17">
        <v>-1702424.15</v>
      </c>
      <c r="K17">
        <v>234864.78</v>
      </c>
      <c r="L17">
        <v>2824820.87</v>
      </c>
      <c r="M17">
        <v>1048149.59</v>
      </c>
      <c r="N17">
        <v>600800</v>
      </c>
      <c r="O17">
        <v>2689.73</v>
      </c>
      <c r="P17">
        <v>1763040</v>
      </c>
      <c r="Q17">
        <v>263000</v>
      </c>
      <c r="R17">
        <v>2480420</v>
      </c>
      <c r="T17">
        <v>7180</v>
      </c>
      <c r="U17">
        <v>759441.64</v>
      </c>
      <c r="V17">
        <v>150069.37</v>
      </c>
      <c r="W17">
        <v>66000</v>
      </c>
    </row>
    <row r="18" spans="1:24">
      <c r="A18" t="s">
        <v>2534</v>
      </c>
      <c r="B18">
        <v>1010308.55</v>
      </c>
      <c r="C18">
        <v>1315.6</v>
      </c>
      <c r="D18">
        <v>44938.83</v>
      </c>
      <c r="E18">
        <v>12807.24</v>
      </c>
      <c r="F18">
        <v>350971.35</v>
      </c>
      <c r="G18">
        <v>19200</v>
      </c>
      <c r="H18">
        <v>0</v>
      </c>
      <c r="J18">
        <v>-1141080.3700000001</v>
      </c>
      <c r="K18">
        <v>513516.95</v>
      </c>
      <c r="L18">
        <v>2287611.84</v>
      </c>
      <c r="M18">
        <v>1558609.32</v>
      </c>
      <c r="N18">
        <v>305000</v>
      </c>
      <c r="O18">
        <v>2324.98</v>
      </c>
      <c r="P18">
        <v>1246331.03</v>
      </c>
      <c r="Q18">
        <v>406700</v>
      </c>
      <c r="R18">
        <v>2289751.0299999998</v>
      </c>
      <c r="S18">
        <v>11910</v>
      </c>
      <c r="U18">
        <v>1265865.8999999999</v>
      </c>
      <c r="V18">
        <v>120345.25</v>
      </c>
      <c r="W18">
        <v>90000</v>
      </c>
    </row>
    <row r="19" spans="1:24">
      <c r="A19" t="s">
        <v>2535</v>
      </c>
      <c r="B19">
        <v>772226.52</v>
      </c>
      <c r="C19">
        <v>2496.1999999999998</v>
      </c>
      <c r="D19">
        <v>53664.58</v>
      </c>
      <c r="E19">
        <v>4</v>
      </c>
      <c r="F19">
        <v>127040.45</v>
      </c>
      <c r="G19">
        <v>10950</v>
      </c>
      <c r="H19">
        <v>0</v>
      </c>
      <c r="J19">
        <v>-2106293.4500000002</v>
      </c>
      <c r="K19">
        <v>370945.46</v>
      </c>
      <c r="L19">
        <v>2658489.6</v>
      </c>
      <c r="M19">
        <v>919189.85</v>
      </c>
      <c r="N19">
        <v>381310</v>
      </c>
      <c r="P19">
        <v>2530120</v>
      </c>
      <c r="Q19">
        <v>555000</v>
      </c>
      <c r="R19">
        <v>3012422</v>
      </c>
      <c r="S19">
        <v>5400</v>
      </c>
      <c r="U19">
        <v>1214948.8600000001</v>
      </c>
      <c r="V19">
        <v>25008.85</v>
      </c>
      <c r="W19">
        <v>106500</v>
      </c>
    </row>
    <row r="20" spans="1:24">
      <c r="A20" t="s">
        <v>2536</v>
      </c>
      <c r="B20">
        <v>952486.72</v>
      </c>
      <c r="C20">
        <v>253</v>
      </c>
      <c r="D20">
        <v>57275.89</v>
      </c>
      <c r="E20">
        <v>4033841.78</v>
      </c>
      <c r="F20">
        <v>190228.43</v>
      </c>
      <c r="G20">
        <v>20609.5</v>
      </c>
      <c r="H20">
        <v>0</v>
      </c>
      <c r="J20">
        <v>4644845.13</v>
      </c>
      <c r="K20">
        <v>82998.86</v>
      </c>
      <c r="L20">
        <v>712043.8</v>
      </c>
      <c r="M20">
        <v>673980.98</v>
      </c>
      <c r="N20">
        <v>89780</v>
      </c>
      <c r="O20">
        <v>2403.9299999999998</v>
      </c>
      <c r="P20">
        <v>1987950</v>
      </c>
      <c r="Q20">
        <v>1120654.9099999999</v>
      </c>
      <c r="R20">
        <v>2395221.7599999998</v>
      </c>
      <c r="S20">
        <v>22416</v>
      </c>
      <c r="U20">
        <v>1464329.16</v>
      </c>
      <c r="V20">
        <v>189214.37</v>
      </c>
      <c r="W20">
        <v>30000</v>
      </c>
    </row>
    <row r="21" spans="1:24">
      <c r="A21" t="s">
        <v>2537</v>
      </c>
      <c r="B21">
        <v>521501.4</v>
      </c>
      <c r="C21">
        <v>1932.8</v>
      </c>
      <c r="D21">
        <v>39407.599999999999</v>
      </c>
      <c r="E21">
        <v>152895.78</v>
      </c>
      <c r="F21">
        <v>482462.36</v>
      </c>
      <c r="G21">
        <v>12212.6</v>
      </c>
      <c r="H21">
        <v>0</v>
      </c>
      <c r="J21">
        <v>-2815489.87</v>
      </c>
      <c r="K21">
        <v>133079</v>
      </c>
      <c r="L21">
        <v>4272663.5999999996</v>
      </c>
      <c r="M21">
        <v>802536.09</v>
      </c>
      <c r="N21">
        <v>89900</v>
      </c>
      <c r="O21">
        <v>1372</v>
      </c>
      <c r="P21">
        <v>1650840</v>
      </c>
      <c r="Q21">
        <v>338300</v>
      </c>
      <c r="R21">
        <v>2058889</v>
      </c>
      <c r="S21">
        <v>1500</v>
      </c>
      <c r="U21">
        <v>987693.03</v>
      </c>
      <c r="V21">
        <v>194131.45</v>
      </c>
      <c r="W21">
        <v>45000</v>
      </c>
    </row>
    <row r="22" spans="1:24">
      <c r="A22" t="s">
        <v>2538</v>
      </c>
      <c r="B22">
        <v>935614.42</v>
      </c>
      <c r="C22">
        <v>1388.95</v>
      </c>
      <c r="D22">
        <v>16154.53</v>
      </c>
      <c r="E22">
        <v>1065480.1200000001</v>
      </c>
      <c r="F22">
        <v>320931.44</v>
      </c>
      <c r="G22">
        <v>1140</v>
      </c>
      <c r="H22">
        <v>0</v>
      </c>
      <c r="J22">
        <v>-314674.13</v>
      </c>
      <c r="K22">
        <v>236650.09</v>
      </c>
      <c r="L22">
        <v>2054348.01</v>
      </c>
      <c r="M22">
        <v>936000.03</v>
      </c>
      <c r="N22">
        <v>136000</v>
      </c>
      <c r="O22">
        <v>670.74</v>
      </c>
      <c r="P22">
        <v>1362450</v>
      </c>
      <c r="Q22">
        <v>1259700</v>
      </c>
      <c r="R22">
        <v>1853543.58</v>
      </c>
      <c r="U22">
        <v>1021249.48</v>
      </c>
      <c r="V22">
        <v>165822.22</v>
      </c>
      <c r="W22">
        <v>82500</v>
      </c>
      <c r="X22">
        <v>209600</v>
      </c>
    </row>
    <row r="23" spans="1:24">
      <c r="A23" t="s">
        <v>2599</v>
      </c>
      <c r="B23">
        <v>1482295.14</v>
      </c>
      <c r="C23">
        <v>5717.8</v>
      </c>
      <c r="D23">
        <v>19705.27</v>
      </c>
      <c r="E23">
        <v>4</v>
      </c>
      <c r="F23">
        <v>71335.95</v>
      </c>
      <c r="G23">
        <v>17336.75</v>
      </c>
      <c r="H23">
        <v>0</v>
      </c>
      <c r="J23">
        <v>-778520.55</v>
      </c>
      <c r="K23">
        <v>264294.02</v>
      </c>
      <c r="L23">
        <v>2203520.5099999998</v>
      </c>
      <c r="M23">
        <v>1121803.5</v>
      </c>
      <c r="N23">
        <v>310000</v>
      </c>
      <c r="O23">
        <v>4037.11</v>
      </c>
      <c r="P23">
        <v>680490</v>
      </c>
      <c r="Q23">
        <v>1056272</v>
      </c>
      <c r="R23">
        <v>1511372</v>
      </c>
      <c r="S23">
        <v>6312</v>
      </c>
      <c r="U23">
        <v>1657113.81</v>
      </c>
      <c r="V23">
        <v>72377.37</v>
      </c>
      <c r="W23">
        <v>53000</v>
      </c>
    </row>
    <row r="24" spans="1:24">
      <c r="A24" t="s">
        <v>2539</v>
      </c>
      <c r="B24">
        <v>825894.85</v>
      </c>
      <c r="C24">
        <v>1720.4</v>
      </c>
      <c r="D24">
        <v>147636.20000000001</v>
      </c>
      <c r="E24">
        <v>144141.28</v>
      </c>
      <c r="F24">
        <v>1283285.83</v>
      </c>
      <c r="G24">
        <v>32431.3</v>
      </c>
      <c r="H24">
        <v>0</v>
      </c>
      <c r="K24">
        <v>614541.22</v>
      </c>
      <c r="L24">
        <v>2350727.5299999998</v>
      </c>
      <c r="M24">
        <v>1737777.53</v>
      </c>
      <c r="N24">
        <v>176415</v>
      </c>
      <c r="O24">
        <v>3074.66</v>
      </c>
      <c r="P24">
        <v>1719334.5</v>
      </c>
      <c r="Q24">
        <v>320000</v>
      </c>
      <c r="R24">
        <v>2443626.17</v>
      </c>
      <c r="S24">
        <v>7854</v>
      </c>
      <c r="T24">
        <v>1136</v>
      </c>
      <c r="U24">
        <v>1601520.52</v>
      </c>
      <c r="V24">
        <v>431986.49</v>
      </c>
      <c r="W24">
        <v>65500</v>
      </c>
    </row>
    <row r="25" spans="1:24">
      <c r="A25" t="s">
        <v>2540</v>
      </c>
      <c r="B25">
        <v>151197.49</v>
      </c>
      <c r="C25">
        <v>1162.8</v>
      </c>
      <c r="D25">
        <v>119410.05</v>
      </c>
      <c r="E25">
        <v>1077267.6499999999</v>
      </c>
      <c r="F25">
        <v>440404.7</v>
      </c>
      <c r="G25">
        <v>11550</v>
      </c>
      <c r="H25">
        <v>0</v>
      </c>
      <c r="K25">
        <v>-2009832.91</v>
      </c>
      <c r="L25">
        <v>3163898.35</v>
      </c>
      <c r="M25">
        <v>1856638.98</v>
      </c>
      <c r="N25">
        <v>244955</v>
      </c>
      <c r="O25">
        <v>371.64</v>
      </c>
      <c r="P25">
        <v>1453560</v>
      </c>
      <c r="Q25">
        <v>257800</v>
      </c>
      <c r="R25">
        <v>2035438.92</v>
      </c>
      <c r="S25">
        <v>16220</v>
      </c>
      <c r="U25">
        <v>1000425.96</v>
      </c>
      <c r="V25">
        <v>89413.49</v>
      </c>
      <c r="W25">
        <v>48000</v>
      </c>
    </row>
    <row r="26" spans="1:24">
      <c r="A26" t="s">
        <v>2541</v>
      </c>
      <c r="B26">
        <v>532656.78</v>
      </c>
      <c r="C26">
        <v>2000</v>
      </c>
      <c r="D26">
        <v>58580.21</v>
      </c>
      <c r="E26">
        <v>1149500.1100000001</v>
      </c>
      <c r="F26">
        <v>861797.27</v>
      </c>
      <c r="G26">
        <v>39780.120000000003</v>
      </c>
      <c r="H26">
        <v>894.42</v>
      </c>
      <c r="K26">
        <v>4736877.88</v>
      </c>
      <c r="L26">
        <v>-2060186.09</v>
      </c>
      <c r="M26">
        <v>1885803.44</v>
      </c>
      <c r="N26">
        <v>686498</v>
      </c>
      <c r="O26">
        <v>1404.2</v>
      </c>
      <c r="P26">
        <v>2437766.35</v>
      </c>
      <c r="Q26">
        <v>258100</v>
      </c>
      <c r="R26">
        <v>3132623.35</v>
      </c>
      <c r="S26">
        <v>8960</v>
      </c>
      <c r="U26">
        <v>1856537.45</v>
      </c>
      <c r="V26">
        <v>365283.15</v>
      </c>
      <c r="W26">
        <v>19000</v>
      </c>
    </row>
    <row r="27" spans="1:24">
      <c r="A27" t="s">
        <v>2542</v>
      </c>
      <c r="B27">
        <v>557265.21</v>
      </c>
      <c r="C27">
        <v>44718</v>
      </c>
      <c r="D27">
        <v>71805.3</v>
      </c>
      <c r="E27">
        <v>435391.1</v>
      </c>
      <c r="F27">
        <v>523162.06</v>
      </c>
      <c r="G27">
        <v>18071.14</v>
      </c>
      <c r="H27">
        <v>0</v>
      </c>
      <c r="K27">
        <v>-1038277.77</v>
      </c>
      <c r="L27">
        <v>2920599.11</v>
      </c>
      <c r="M27">
        <v>1321864.67</v>
      </c>
      <c r="N27">
        <v>274980</v>
      </c>
      <c r="O27">
        <v>1733.28</v>
      </c>
      <c r="P27">
        <v>1988246</v>
      </c>
      <c r="Q27">
        <v>256500</v>
      </c>
      <c r="R27">
        <v>2492951.9</v>
      </c>
      <c r="S27">
        <v>32722</v>
      </c>
      <c r="T27">
        <v>3172</v>
      </c>
      <c r="U27">
        <v>1095203.73</v>
      </c>
      <c r="V27">
        <v>431325.13</v>
      </c>
      <c r="W27">
        <v>56000</v>
      </c>
    </row>
    <row r="28" spans="1:24">
      <c r="A28" t="s">
        <v>2543</v>
      </c>
      <c r="B28">
        <v>435391.06</v>
      </c>
      <c r="C28">
        <v>400</v>
      </c>
      <c r="D28">
        <v>34622.17</v>
      </c>
      <c r="E28">
        <v>489920.54</v>
      </c>
      <c r="F28">
        <v>264592.24</v>
      </c>
      <c r="G28">
        <v>16950</v>
      </c>
      <c r="H28">
        <v>0</v>
      </c>
      <c r="K28">
        <v>2796.3</v>
      </c>
      <c r="L28">
        <v>1187021.07</v>
      </c>
      <c r="M28">
        <v>1297720.23</v>
      </c>
      <c r="O28">
        <v>1129.75</v>
      </c>
      <c r="P28">
        <v>2189561.5</v>
      </c>
      <c r="Q28">
        <v>204140</v>
      </c>
      <c r="R28">
        <v>2753631.5</v>
      </c>
      <c r="S28">
        <v>25912</v>
      </c>
      <c r="U28">
        <v>629534.37</v>
      </c>
      <c r="V28">
        <v>233814.97</v>
      </c>
      <c r="W28">
        <v>31500</v>
      </c>
    </row>
    <row r="29" spans="1:24">
      <c r="A29" t="s">
        <v>2544</v>
      </c>
      <c r="B29">
        <v>221232.62</v>
      </c>
      <c r="C29">
        <v>443.7</v>
      </c>
      <c r="D29">
        <v>84987.72</v>
      </c>
      <c r="E29">
        <v>739630.25</v>
      </c>
      <c r="F29">
        <v>343058.2</v>
      </c>
      <c r="G29">
        <v>23738.3</v>
      </c>
      <c r="H29">
        <v>0</v>
      </c>
      <c r="K29">
        <v>-1432893.91</v>
      </c>
      <c r="L29">
        <v>2650223.29</v>
      </c>
      <c r="M29">
        <v>1658547.84</v>
      </c>
      <c r="N29">
        <v>188805</v>
      </c>
      <c r="O29">
        <v>1149.24</v>
      </c>
      <c r="P29">
        <v>1709976.6</v>
      </c>
      <c r="Q29">
        <v>222800</v>
      </c>
      <c r="R29">
        <v>2099555.6</v>
      </c>
      <c r="S29">
        <v>25784</v>
      </c>
      <c r="U29">
        <v>1187398.58</v>
      </c>
      <c r="V29">
        <v>278755.69</v>
      </c>
      <c r="W29">
        <v>41500</v>
      </c>
    </row>
    <row r="30" spans="1:24">
      <c r="A30" t="s">
        <v>2545</v>
      </c>
      <c r="B30">
        <v>405405.29</v>
      </c>
      <c r="C30">
        <v>806.9</v>
      </c>
      <c r="D30">
        <v>131091.79999999999</v>
      </c>
      <c r="E30">
        <v>1886973.56</v>
      </c>
      <c r="F30">
        <v>138067.4</v>
      </c>
      <c r="G30">
        <v>20400</v>
      </c>
      <c r="H30">
        <v>0</v>
      </c>
      <c r="K30">
        <v>596697.07999999996</v>
      </c>
      <c r="L30">
        <v>1714501.17</v>
      </c>
      <c r="M30">
        <v>1390480.62</v>
      </c>
      <c r="N30">
        <v>412400</v>
      </c>
      <c r="O30">
        <v>1035.96</v>
      </c>
      <c r="P30">
        <v>855840</v>
      </c>
      <c r="Q30">
        <v>255167</v>
      </c>
      <c r="R30">
        <v>1336910.33</v>
      </c>
      <c r="S30">
        <v>1230</v>
      </c>
      <c r="T30">
        <v>1928</v>
      </c>
      <c r="U30">
        <v>903153.63</v>
      </c>
      <c r="V30">
        <v>402954.92</v>
      </c>
      <c r="W30">
        <v>38000</v>
      </c>
    </row>
    <row r="31" spans="1:24">
      <c r="A31" t="s">
        <v>2546</v>
      </c>
      <c r="B31">
        <v>473807.95</v>
      </c>
      <c r="C31">
        <v>486.76</v>
      </c>
      <c r="D31">
        <v>52879.14</v>
      </c>
      <c r="E31">
        <v>659783.32999999996</v>
      </c>
      <c r="F31">
        <v>634237.73</v>
      </c>
      <c r="G31">
        <v>24040.9</v>
      </c>
      <c r="H31">
        <v>0</v>
      </c>
      <c r="K31">
        <v>-400710.09</v>
      </c>
      <c r="L31">
        <v>2482860.59</v>
      </c>
      <c r="M31">
        <v>1546939.6</v>
      </c>
      <c r="N31">
        <v>246300</v>
      </c>
      <c r="O31">
        <v>3121.52</v>
      </c>
      <c r="P31">
        <v>2321335</v>
      </c>
      <c r="Q31">
        <v>319200</v>
      </c>
      <c r="R31">
        <v>3004578</v>
      </c>
      <c r="S31">
        <v>12744</v>
      </c>
      <c r="U31">
        <v>1366397.86</v>
      </c>
      <c r="V31">
        <v>297672.75</v>
      </c>
      <c r="W31">
        <v>40500</v>
      </c>
    </row>
    <row r="32" spans="1:24">
      <c r="A32" t="s">
        <v>2547</v>
      </c>
      <c r="B32">
        <v>249727.17</v>
      </c>
      <c r="C32">
        <v>400</v>
      </c>
      <c r="D32">
        <v>49573.5</v>
      </c>
      <c r="E32">
        <v>520900.43</v>
      </c>
      <c r="F32">
        <v>266514.5</v>
      </c>
      <c r="G32">
        <v>21600</v>
      </c>
      <c r="H32">
        <v>3660</v>
      </c>
      <c r="K32">
        <v>-1251879.96</v>
      </c>
      <c r="L32">
        <v>2102364.12</v>
      </c>
      <c r="M32">
        <v>1067062.8799999999</v>
      </c>
      <c r="N32">
        <v>276995</v>
      </c>
      <c r="O32">
        <v>756.99</v>
      </c>
      <c r="P32">
        <v>1516335</v>
      </c>
      <c r="Q32">
        <v>220300</v>
      </c>
      <c r="R32">
        <v>1902952</v>
      </c>
      <c r="S32">
        <v>7610</v>
      </c>
      <c r="U32">
        <v>788155.8</v>
      </c>
      <c r="V32">
        <v>144360.63</v>
      </c>
      <c r="W32">
        <v>27000</v>
      </c>
    </row>
    <row r="33" spans="1:25">
      <c r="A33" t="s">
        <v>2548</v>
      </c>
      <c r="B33">
        <v>150149.5</v>
      </c>
      <c r="C33">
        <v>253</v>
      </c>
      <c r="D33">
        <v>108979.22</v>
      </c>
      <c r="E33">
        <v>502380.22</v>
      </c>
      <c r="F33">
        <v>563271.62</v>
      </c>
      <c r="G33">
        <v>47218.44</v>
      </c>
      <c r="H33">
        <v>0</v>
      </c>
      <c r="K33">
        <v>649715.76</v>
      </c>
      <c r="L33">
        <v>923152.19</v>
      </c>
      <c r="M33">
        <v>1586554.87</v>
      </c>
      <c r="N33">
        <v>359785</v>
      </c>
      <c r="O33">
        <v>688.4</v>
      </c>
      <c r="P33">
        <v>2237676</v>
      </c>
      <c r="Q33">
        <v>386900</v>
      </c>
      <c r="R33">
        <v>2915456.92</v>
      </c>
      <c r="S33">
        <v>1096</v>
      </c>
      <c r="T33">
        <v>18908</v>
      </c>
      <c r="U33">
        <v>1436310.83</v>
      </c>
      <c r="V33">
        <v>383385.35</v>
      </c>
      <c r="W33">
        <v>111500</v>
      </c>
    </row>
    <row r="34" spans="1:25">
      <c r="A34" t="s">
        <v>2549</v>
      </c>
      <c r="B34">
        <v>391483.85</v>
      </c>
      <c r="C34">
        <v>0</v>
      </c>
      <c r="D34">
        <v>80450.34</v>
      </c>
      <c r="E34">
        <v>1141302.1299999999</v>
      </c>
      <c r="F34">
        <v>420708.25</v>
      </c>
      <c r="G34">
        <v>631.29999999999995</v>
      </c>
      <c r="H34">
        <v>0</v>
      </c>
      <c r="K34">
        <v>-252516.86</v>
      </c>
      <c r="L34">
        <v>2548141.21</v>
      </c>
      <c r="M34">
        <v>1587252.63</v>
      </c>
      <c r="N34">
        <v>227050</v>
      </c>
      <c r="O34">
        <v>1684.44</v>
      </c>
      <c r="P34">
        <v>2413899.1</v>
      </c>
      <c r="Q34">
        <v>196894</v>
      </c>
      <c r="R34">
        <v>3047394.1</v>
      </c>
      <c r="S34">
        <v>13404</v>
      </c>
      <c r="U34">
        <v>1301373.72</v>
      </c>
      <c r="V34">
        <v>326919.43</v>
      </c>
    </row>
    <row r="35" spans="1:25">
      <c r="A35" t="s">
        <v>2602</v>
      </c>
      <c r="B35">
        <v>382359.8</v>
      </c>
      <c r="C35">
        <v>400</v>
      </c>
      <c r="D35">
        <v>181639.72</v>
      </c>
      <c r="E35">
        <v>592827.11</v>
      </c>
      <c r="F35">
        <v>425327.73</v>
      </c>
      <c r="G35">
        <v>0</v>
      </c>
      <c r="H35">
        <v>0</v>
      </c>
      <c r="K35">
        <v>-286457.61</v>
      </c>
      <c r="L35">
        <v>1650244.41</v>
      </c>
      <c r="M35">
        <v>1309252.95</v>
      </c>
      <c r="N35">
        <v>367190</v>
      </c>
      <c r="O35">
        <v>1378.61</v>
      </c>
      <c r="P35">
        <v>1506309</v>
      </c>
      <c r="Q35">
        <v>190195</v>
      </c>
      <c r="R35">
        <v>1817237</v>
      </c>
      <c r="S35">
        <v>34626</v>
      </c>
      <c r="U35">
        <v>1041841.17</v>
      </c>
      <c r="V35">
        <v>213853.83</v>
      </c>
      <c r="W35">
        <v>48000</v>
      </c>
    </row>
    <row r="36" spans="1:25">
      <c r="A36" t="s">
        <v>2550</v>
      </c>
      <c r="B36">
        <v>356604.71</v>
      </c>
      <c r="C36">
        <v>24483.119999999999</v>
      </c>
      <c r="D36">
        <v>27020.22</v>
      </c>
      <c r="E36">
        <v>52278.74</v>
      </c>
      <c r="F36">
        <v>271741.36</v>
      </c>
      <c r="G36">
        <v>15550</v>
      </c>
      <c r="H36">
        <v>0</v>
      </c>
      <c r="K36">
        <v>-1212860.1399999999</v>
      </c>
      <c r="L36">
        <v>1948644.79</v>
      </c>
      <c r="M36">
        <v>693468.92</v>
      </c>
      <c r="N36">
        <v>90000</v>
      </c>
      <c r="O36">
        <v>915.24</v>
      </c>
      <c r="P36">
        <v>1083600</v>
      </c>
      <c r="R36">
        <v>1319936</v>
      </c>
      <c r="U36">
        <v>499293.86</v>
      </c>
      <c r="V36">
        <v>67960.800000000003</v>
      </c>
    </row>
    <row r="37" spans="1:25">
      <c r="A37" t="s">
        <v>2551</v>
      </c>
      <c r="B37">
        <v>549238.28</v>
      </c>
      <c r="C37">
        <v>102869.27</v>
      </c>
      <c r="D37">
        <v>164816.64000000001</v>
      </c>
      <c r="E37">
        <v>136281.43</v>
      </c>
      <c r="F37">
        <v>935241.47</v>
      </c>
      <c r="G37">
        <v>51450</v>
      </c>
      <c r="H37">
        <v>0</v>
      </c>
      <c r="K37">
        <v>-371496.79</v>
      </c>
      <c r="L37">
        <v>2125603</v>
      </c>
      <c r="M37">
        <v>1507807.08</v>
      </c>
      <c r="N37">
        <v>126000</v>
      </c>
      <c r="O37">
        <v>1612.07</v>
      </c>
      <c r="P37">
        <v>2500480</v>
      </c>
      <c r="Q37">
        <v>4842</v>
      </c>
      <c r="R37">
        <v>2884623</v>
      </c>
      <c r="S37">
        <v>2160</v>
      </c>
      <c r="T37">
        <v>6400</v>
      </c>
      <c r="U37">
        <v>1125644.07</v>
      </c>
      <c r="V37">
        <v>38929.199999999997</v>
      </c>
      <c r="Y37">
        <v>94</v>
      </c>
    </row>
    <row r="38" spans="1:25">
      <c r="A38" t="s">
        <v>2552</v>
      </c>
      <c r="B38">
        <v>468172.55</v>
      </c>
      <c r="C38">
        <v>20905.990000000002</v>
      </c>
      <c r="D38">
        <v>67876.19</v>
      </c>
      <c r="E38">
        <v>31082.16</v>
      </c>
      <c r="F38">
        <v>275881.46999999997</v>
      </c>
      <c r="G38">
        <v>2000</v>
      </c>
      <c r="H38">
        <v>0</v>
      </c>
      <c r="K38">
        <v>-1095122.0900000001</v>
      </c>
      <c r="L38">
        <v>1917883.16</v>
      </c>
      <c r="M38">
        <v>983524.09</v>
      </c>
      <c r="N38">
        <v>65172</v>
      </c>
      <c r="O38">
        <v>1002.09</v>
      </c>
      <c r="P38">
        <v>1377010</v>
      </c>
      <c r="R38">
        <v>1941660</v>
      </c>
      <c r="U38">
        <v>329807.93</v>
      </c>
      <c r="V38">
        <v>116082.96</v>
      </c>
    </row>
    <row r="39" spans="1:25">
      <c r="A39" t="s">
        <v>2553</v>
      </c>
      <c r="B39">
        <v>873337.25</v>
      </c>
      <c r="C39">
        <v>18592.5</v>
      </c>
      <c r="D39">
        <v>47858.41</v>
      </c>
      <c r="E39">
        <v>145108.56</v>
      </c>
      <c r="F39">
        <v>972995.4</v>
      </c>
      <c r="G39">
        <v>28160</v>
      </c>
      <c r="K39">
        <v>193597.01</v>
      </c>
      <c r="L39">
        <v>2205072.4900000002</v>
      </c>
      <c r="M39">
        <v>92179.41</v>
      </c>
      <c r="Q39">
        <v>3000</v>
      </c>
      <c r="R39">
        <v>69415</v>
      </c>
      <c r="U39">
        <v>184699.63</v>
      </c>
      <c r="V39">
        <v>210002.16</v>
      </c>
    </row>
    <row r="40" spans="1:25">
      <c r="A40" t="s">
        <v>2554</v>
      </c>
      <c r="B40">
        <v>905761.26</v>
      </c>
      <c r="C40">
        <v>89527.360000000001</v>
      </c>
      <c r="D40">
        <v>219754.09</v>
      </c>
      <c r="E40">
        <v>2112208.44</v>
      </c>
      <c r="F40">
        <v>604611.98</v>
      </c>
      <c r="G40">
        <v>-42150</v>
      </c>
      <c r="H40">
        <v>132.71</v>
      </c>
      <c r="K40">
        <v>1945386.42</v>
      </c>
      <c r="L40">
        <v>1879861.02</v>
      </c>
      <c r="M40">
        <v>1251817.3500000001</v>
      </c>
      <c r="N40">
        <v>287350</v>
      </c>
      <c r="O40">
        <v>1191.51</v>
      </c>
      <c r="P40">
        <v>1626580</v>
      </c>
      <c r="R40">
        <v>1971670.24</v>
      </c>
      <c r="S40">
        <v>15860</v>
      </c>
      <c r="U40">
        <v>751335.6</v>
      </c>
      <c r="V40">
        <v>131090.04</v>
      </c>
      <c r="Y40">
        <v>148350</v>
      </c>
    </row>
    <row r="41" spans="1:25">
      <c r="A41" t="s">
        <v>2555</v>
      </c>
      <c r="B41">
        <v>1007984.84</v>
      </c>
      <c r="C41">
        <v>132012.54</v>
      </c>
      <c r="D41">
        <v>186767.86</v>
      </c>
      <c r="E41">
        <v>552853.29</v>
      </c>
      <c r="F41">
        <v>533500.44999999995</v>
      </c>
      <c r="H41">
        <v>0</v>
      </c>
      <c r="K41">
        <v>-1685020.02</v>
      </c>
      <c r="L41">
        <v>3832429.73</v>
      </c>
      <c r="M41">
        <v>1272550.8500000001</v>
      </c>
      <c r="N41">
        <v>370660</v>
      </c>
      <c r="O41">
        <v>2628.32</v>
      </c>
      <c r="P41">
        <v>2601810</v>
      </c>
      <c r="Q41">
        <v>25000</v>
      </c>
      <c r="R41">
        <v>2923813</v>
      </c>
      <c r="U41">
        <v>949265.58</v>
      </c>
      <c r="V41">
        <v>133861.32</v>
      </c>
    </row>
    <row r="42" spans="1:25">
      <c r="A42" t="s">
        <v>2556</v>
      </c>
      <c r="B42">
        <v>525582.41</v>
      </c>
      <c r="C42">
        <v>56562.73</v>
      </c>
      <c r="D42">
        <v>98103.08</v>
      </c>
      <c r="E42">
        <v>76165.33</v>
      </c>
      <c r="F42">
        <v>1510293.58</v>
      </c>
      <c r="G42">
        <v>21750</v>
      </c>
      <c r="H42">
        <v>0</v>
      </c>
      <c r="K42">
        <v>252523.2</v>
      </c>
      <c r="L42">
        <v>1975418.72</v>
      </c>
      <c r="M42">
        <v>1041533.96</v>
      </c>
      <c r="N42">
        <v>116800</v>
      </c>
      <c r="O42">
        <v>1151.03</v>
      </c>
      <c r="P42">
        <v>1578180</v>
      </c>
      <c r="R42">
        <v>1876592</v>
      </c>
      <c r="U42">
        <v>645355.54</v>
      </c>
      <c r="V42">
        <v>198702.24</v>
      </c>
    </row>
    <row r="43" spans="1:25">
      <c r="A43" t="s">
        <v>2557</v>
      </c>
      <c r="B43">
        <v>527982.18999999994</v>
      </c>
      <c r="C43">
        <v>45030.11</v>
      </c>
      <c r="D43">
        <v>68706</v>
      </c>
      <c r="E43">
        <v>642022.16</v>
      </c>
      <c r="F43">
        <v>118576</v>
      </c>
      <c r="G43">
        <v>16650</v>
      </c>
      <c r="K43">
        <v>-351114.96</v>
      </c>
      <c r="L43">
        <v>1580455.21</v>
      </c>
      <c r="M43">
        <v>743649.44</v>
      </c>
      <c r="N43">
        <v>121800</v>
      </c>
      <c r="O43">
        <v>1243.55</v>
      </c>
      <c r="P43">
        <v>1062640</v>
      </c>
      <c r="R43">
        <v>1243323</v>
      </c>
      <c r="U43">
        <v>471011.7</v>
      </c>
      <c r="V43">
        <v>58672.08</v>
      </c>
    </row>
    <row r="44" spans="1:25">
      <c r="A44" t="s">
        <v>2558</v>
      </c>
      <c r="B44">
        <v>813876.49</v>
      </c>
      <c r="C44">
        <v>82337.119999999995</v>
      </c>
      <c r="D44">
        <v>93826.74</v>
      </c>
      <c r="E44">
        <v>300590.03999999998</v>
      </c>
      <c r="F44">
        <v>595266.87</v>
      </c>
      <c r="G44">
        <v>21378.52</v>
      </c>
      <c r="H44">
        <v>-1.69</v>
      </c>
      <c r="K44">
        <v>-563328.88</v>
      </c>
      <c r="L44">
        <v>2583577.5299999998</v>
      </c>
      <c r="M44">
        <v>1143755.3400000001</v>
      </c>
      <c r="O44">
        <v>2247.7199999999998</v>
      </c>
      <c r="P44">
        <v>1806600</v>
      </c>
      <c r="R44">
        <v>2059578</v>
      </c>
      <c r="S44">
        <v>1980</v>
      </c>
      <c r="U44">
        <v>845941.28</v>
      </c>
      <c r="V44">
        <v>200832</v>
      </c>
    </row>
    <row r="45" spans="1:25">
      <c r="A45" t="s">
        <v>2559</v>
      </c>
      <c r="B45">
        <v>476109.39</v>
      </c>
      <c r="C45">
        <v>152265.24</v>
      </c>
      <c r="D45">
        <v>89598.28</v>
      </c>
      <c r="E45">
        <v>168468.51</v>
      </c>
      <c r="F45">
        <v>631995.69999999995</v>
      </c>
      <c r="H45">
        <v>578.5</v>
      </c>
      <c r="K45">
        <v>-499743.89</v>
      </c>
      <c r="L45">
        <v>1850667.12</v>
      </c>
      <c r="M45">
        <v>747544.85</v>
      </c>
      <c r="N45">
        <v>42400</v>
      </c>
      <c r="O45">
        <v>75.94</v>
      </c>
      <c r="P45">
        <v>709360</v>
      </c>
      <c r="R45">
        <v>921958</v>
      </c>
      <c r="U45">
        <v>352512.04</v>
      </c>
      <c r="V45">
        <v>57975.360000000001</v>
      </c>
    </row>
    <row r="46" spans="1:25">
      <c r="A46" t="s">
        <v>2560</v>
      </c>
      <c r="B46">
        <v>425114.93</v>
      </c>
      <c r="C46">
        <v>57259.44</v>
      </c>
      <c r="D46">
        <v>80033.84</v>
      </c>
      <c r="E46">
        <v>189562.8</v>
      </c>
      <c r="F46">
        <v>408565.82</v>
      </c>
      <c r="G46">
        <v>26527.46</v>
      </c>
      <c r="K46">
        <v>-2180229.0099999998</v>
      </c>
      <c r="L46">
        <v>3139393.79</v>
      </c>
      <c r="M46">
        <v>1052580.97</v>
      </c>
      <c r="N46">
        <v>255000</v>
      </c>
      <c r="O46">
        <v>296.75</v>
      </c>
      <c r="P46">
        <v>671590</v>
      </c>
      <c r="R46">
        <v>997406</v>
      </c>
      <c r="S46">
        <v>160</v>
      </c>
      <c r="T46">
        <v>1220</v>
      </c>
      <c r="U46">
        <v>675777.77</v>
      </c>
      <c r="V46">
        <v>130059.36</v>
      </c>
    </row>
    <row r="47" spans="1:25">
      <c r="A47" t="s">
        <v>2561</v>
      </c>
      <c r="B47">
        <v>167176.6</v>
      </c>
      <c r="C47">
        <v>18574.5</v>
      </c>
      <c r="D47">
        <v>45976.49</v>
      </c>
      <c r="E47">
        <v>105321</v>
      </c>
      <c r="F47">
        <v>764740.71</v>
      </c>
      <c r="G47">
        <v>-4150</v>
      </c>
      <c r="H47">
        <v>1972</v>
      </c>
      <c r="K47">
        <v>-1239519.8600000001</v>
      </c>
      <c r="L47">
        <v>2592803.14</v>
      </c>
      <c r="M47">
        <v>769425.92000000004</v>
      </c>
      <c r="O47">
        <v>534.16999999999996</v>
      </c>
      <c r="P47">
        <v>1389520</v>
      </c>
      <c r="R47">
        <v>1650368</v>
      </c>
      <c r="U47">
        <v>529488.23</v>
      </c>
      <c r="V47">
        <v>228939.84</v>
      </c>
    </row>
    <row r="48" spans="1:25">
      <c r="A48" t="s">
        <v>2562</v>
      </c>
      <c r="B48">
        <v>436592.89</v>
      </c>
      <c r="C48">
        <v>22899.3</v>
      </c>
      <c r="D48">
        <v>181019.68</v>
      </c>
      <c r="E48">
        <v>-296404.52</v>
      </c>
      <c r="F48">
        <v>277840.15999999997</v>
      </c>
      <c r="G48">
        <v>176550</v>
      </c>
      <c r="H48">
        <v>0</v>
      </c>
      <c r="K48">
        <v>-1629897.18</v>
      </c>
      <c r="L48">
        <v>2213150.63</v>
      </c>
      <c r="M48">
        <v>536051.31000000006</v>
      </c>
      <c r="N48">
        <v>104000</v>
      </c>
      <c r="O48">
        <v>1250.82</v>
      </c>
      <c r="P48">
        <v>1150800</v>
      </c>
      <c r="Q48">
        <v>18000</v>
      </c>
      <c r="R48">
        <v>1271848</v>
      </c>
      <c r="S48">
        <v>560</v>
      </c>
      <c r="U48">
        <v>614533.67000000004</v>
      </c>
      <c r="V48">
        <v>61016.4</v>
      </c>
    </row>
    <row r="49" spans="1:25">
      <c r="A49" t="s">
        <v>2563</v>
      </c>
      <c r="B49">
        <v>231017.74</v>
      </c>
      <c r="D49">
        <v>25515.82</v>
      </c>
      <c r="E49">
        <v>1284213.52</v>
      </c>
      <c r="F49">
        <v>486541.24</v>
      </c>
      <c r="G49">
        <v>3400</v>
      </c>
      <c r="K49">
        <v>200915.46</v>
      </c>
      <c r="L49">
        <v>2118686.35</v>
      </c>
      <c r="M49">
        <v>47637.74</v>
      </c>
      <c r="R49">
        <v>40669</v>
      </c>
      <c r="U49">
        <v>132625.91</v>
      </c>
      <c r="V49">
        <v>170056.32000000001</v>
      </c>
    </row>
    <row r="50" spans="1:25">
      <c r="A50" t="s">
        <v>2564</v>
      </c>
      <c r="B50">
        <v>539683.89</v>
      </c>
      <c r="C50">
        <v>639.6</v>
      </c>
      <c r="D50">
        <v>18233.82</v>
      </c>
      <c r="E50">
        <v>757250.76</v>
      </c>
      <c r="F50">
        <v>373889.3</v>
      </c>
      <c r="G50">
        <v>0</v>
      </c>
      <c r="H50">
        <v>0</v>
      </c>
      <c r="I50">
        <v>0</v>
      </c>
      <c r="K50">
        <v>-1193012.6499999999</v>
      </c>
      <c r="L50">
        <v>3206691.97</v>
      </c>
      <c r="M50">
        <v>1771162.11</v>
      </c>
      <c r="N50">
        <v>280600</v>
      </c>
      <c r="O50">
        <v>2179.1799999999998</v>
      </c>
      <c r="P50">
        <v>2615499</v>
      </c>
      <c r="Q50">
        <v>762872.6</v>
      </c>
      <c r="R50">
        <v>3457284</v>
      </c>
      <c r="S50">
        <v>4000</v>
      </c>
      <c r="U50">
        <v>1830542.05</v>
      </c>
      <c r="V50">
        <v>234018.79</v>
      </c>
      <c r="W50">
        <v>230450</v>
      </c>
    </row>
    <row r="51" spans="1:25">
      <c r="A51" t="s">
        <v>2565</v>
      </c>
      <c r="B51">
        <v>1120273.17</v>
      </c>
      <c r="C51">
        <v>255.84</v>
      </c>
      <c r="D51">
        <v>123766.78</v>
      </c>
      <c r="E51">
        <v>4</v>
      </c>
      <c r="F51">
        <v>1049032</v>
      </c>
      <c r="G51">
        <v>0</v>
      </c>
      <c r="H51">
        <v>0</v>
      </c>
      <c r="K51">
        <v>-772789.24</v>
      </c>
      <c r="L51">
        <v>2598703.46</v>
      </c>
      <c r="M51">
        <v>2260317.46</v>
      </c>
      <c r="O51">
        <v>2775.49</v>
      </c>
      <c r="P51">
        <v>2535267</v>
      </c>
      <c r="Q51">
        <v>607025</v>
      </c>
      <c r="R51">
        <v>3595035.12</v>
      </c>
      <c r="S51">
        <v>2240</v>
      </c>
      <c r="U51">
        <v>893687.28</v>
      </c>
      <c r="V51">
        <v>371879.98</v>
      </c>
      <c r="W51">
        <v>75125</v>
      </c>
    </row>
    <row r="52" spans="1:25">
      <c r="A52" t="s">
        <v>2566</v>
      </c>
      <c r="B52">
        <v>629387.79</v>
      </c>
      <c r="C52">
        <v>831.48</v>
      </c>
      <c r="D52">
        <v>52383.98</v>
      </c>
      <c r="E52">
        <v>91659.839999999997</v>
      </c>
      <c r="F52">
        <v>350081.05</v>
      </c>
      <c r="G52">
        <v>22020</v>
      </c>
      <c r="H52">
        <v>0</v>
      </c>
      <c r="K52">
        <v>-1412465.94</v>
      </c>
      <c r="L52">
        <v>2341456.5299999998</v>
      </c>
      <c r="M52">
        <v>1617755.74</v>
      </c>
      <c r="N52">
        <v>83080</v>
      </c>
      <c r="O52">
        <v>1827.26</v>
      </c>
      <c r="P52">
        <v>809769.3</v>
      </c>
      <c r="Q52">
        <v>533525</v>
      </c>
      <c r="R52">
        <v>1700135.1</v>
      </c>
      <c r="S52">
        <v>28314</v>
      </c>
      <c r="T52">
        <v>8544</v>
      </c>
      <c r="U52">
        <v>846203.23</v>
      </c>
      <c r="V52">
        <v>211302.42</v>
      </c>
      <c r="W52">
        <v>78125</v>
      </c>
    </row>
    <row r="53" spans="1:25">
      <c r="A53" t="s">
        <v>2567</v>
      </c>
      <c r="B53">
        <v>760912.69</v>
      </c>
      <c r="C53">
        <v>703.56</v>
      </c>
      <c r="D53">
        <v>178603.21</v>
      </c>
      <c r="E53">
        <v>1657262.35</v>
      </c>
      <c r="F53">
        <v>574720.57999999996</v>
      </c>
      <c r="G53">
        <v>6200</v>
      </c>
      <c r="H53">
        <v>0</v>
      </c>
      <c r="K53">
        <v>1614750.46</v>
      </c>
      <c r="L53">
        <v>1574485.41</v>
      </c>
      <c r="M53">
        <v>3101265.17</v>
      </c>
      <c r="N53">
        <v>317400</v>
      </c>
      <c r="O53">
        <v>2471.92</v>
      </c>
      <c r="P53">
        <v>1692261</v>
      </c>
      <c r="Q53">
        <v>471575</v>
      </c>
      <c r="R53">
        <v>3152746.2</v>
      </c>
      <c r="S53">
        <v>400</v>
      </c>
      <c r="T53">
        <v>968</v>
      </c>
      <c r="U53">
        <v>1908562.48</v>
      </c>
      <c r="V53">
        <v>438154.89</v>
      </c>
      <c r="W53">
        <v>107375</v>
      </c>
    </row>
    <row r="54" spans="1:25">
      <c r="A54" t="s">
        <v>2568</v>
      </c>
      <c r="B54">
        <v>647157.23</v>
      </c>
      <c r="C54">
        <v>127.92</v>
      </c>
      <c r="D54">
        <v>14562.9</v>
      </c>
      <c r="E54">
        <v>2</v>
      </c>
      <c r="F54">
        <v>246317.7</v>
      </c>
      <c r="G54">
        <v>0</v>
      </c>
      <c r="H54">
        <v>0</v>
      </c>
      <c r="K54">
        <v>-1038578.8</v>
      </c>
      <c r="L54">
        <v>1566508.7</v>
      </c>
      <c r="M54">
        <v>923186.22</v>
      </c>
      <c r="N54">
        <v>40000</v>
      </c>
      <c r="O54">
        <v>1321.17</v>
      </c>
      <c r="P54">
        <v>1598513.5</v>
      </c>
      <c r="Q54">
        <v>297400</v>
      </c>
      <c r="R54">
        <v>2006849.5</v>
      </c>
      <c r="U54">
        <v>440277.09</v>
      </c>
      <c r="V54">
        <v>33056.449999999997</v>
      </c>
    </row>
    <row r="55" spans="1:25">
      <c r="A55" t="s">
        <v>2569</v>
      </c>
      <c r="B55">
        <v>301693.71000000002</v>
      </c>
      <c r="C55">
        <v>895.44</v>
      </c>
      <c r="D55">
        <v>30769.200000000001</v>
      </c>
      <c r="E55">
        <v>10877.36</v>
      </c>
      <c r="F55">
        <v>228984.15</v>
      </c>
      <c r="G55">
        <v>0</v>
      </c>
      <c r="H55">
        <v>0</v>
      </c>
      <c r="K55">
        <v>-2093828.65</v>
      </c>
      <c r="L55">
        <v>2534998.48</v>
      </c>
      <c r="M55">
        <v>1306069.97</v>
      </c>
      <c r="O55">
        <v>1024.3900000000001</v>
      </c>
      <c r="P55">
        <v>2694491.5</v>
      </c>
      <c r="Q55">
        <v>343575</v>
      </c>
      <c r="R55">
        <v>3255275.5</v>
      </c>
      <c r="S55">
        <v>440</v>
      </c>
      <c r="U55">
        <v>866915.4</v>
      </c>
      <c r="V55">
        <v>53604.93</v>
      </c>
      <c r="W55">
        <v>36875</v>
      </c>
    </row>
    <row r="56" spans="1:25">
      <c r="A56" t="s">
        <v>2570</v>
      </c>
      <c r="B56">
        <v>455935.96</v>
      </c>
      <c r="C56">
        <v>1854.84</v>
      </c>
      <c r="D56">
        <v>39636.160000000003</v>
      </c>
      <c r="E56">
        <v>144574.28</v>
      </c>
      <c r="F56">
        <v>330235.25</v>
      </c>
      <c r="G56">
        <v>0</v>
      </c>
      <c r="H56">
        <v>0</v>
      </c>
      <c r="K56">
        <v>-1400985.75</v>
      </c>
      <c r="L56">
        <v>2415193.5099999998</v>
      </c>
      <c r="M56">
        <v>1722144.22</v>
      </c>
      <c r="O56">
        <v>1971.72</v>
      </c>
      <c r="P56">
        <v>1504387.5</v>
      </c>
      <c r="Q56">
        <v>403545</v>
      </c>
      <c r="R56">
        <v>2159088.5</v>
      </c>
      <c r="S56">
        <v>21892.9</v>
      </c>
      <c r="U56">
        <v>1395396.1</v>
      </c>
      <c r="V56">
        <v>76517.210000000006</v>
      </c>
      <c r="W56">
        <v>21125</v>
      </c>
    </row>
    <row r="57" spans="1:25">
      <c r="A57" t="s">
        <v>2571</v>
      </c>
      <c r="B57">
        <v>327477.21000000002</v>
      </c>
      <c r="C57">
        <v>33</v>
      </c>
      <c r="D57">
        <v>14708.35</v>
      </c>
      <c r="E57">
        <v>144433.28</v>
      </c>
      <c r="F57">
        <v>206638.48</v>
      </c>
      <c r="H57">
        <v>0</v>
      </c>
      <c r="K57">
        <v>-695333.11</v>
      </c>
      <c r="L57">
        <v>1430245.31</v>
      </c>
      <c r="M57">
        <v>1092722.05</v>
      </c>
      <c r="N57">
        <v>119700</v>
      </c>
      <c r="O57">
        <v>1027.2</v>
      </c>
      <c r="P57">
        <v>1765900.5</v>
      </c>
      <c r="Q57">
        <v>337425</v>
      </c>
      <c r="R57">
        <v>2219864.5</v>
      </c>
      <c r="S57">
        <v>3000</v>
      </c>
      <c r="U57">
        <v>892456.36</v>
      </c>
      <c r="V57">
        <v>238950.77</v>
      </c>
      <c r="W57">
        <v>4125</v>
      </c>
    </row>
    <row r="58" spans="1:25">
      <c r="A58" t="s">
        <v>2572</v>
      </c>
      <c r="B58">
        <v>297791.34000000003</v>
      </c>
      <c r="C58">
        <v>2942.16</v>
      </c>
      <c r="D58">
        <v>86641.64</v>
      </c>
      <c r="E58">
        <v>3</v>
      </c>
      <c r="F58">
        <v>1412544.79</v>
      </c>
      <c r="G58">
        <v>18257</v>
      </c>
      <c r="H58">
        <v>0</v>
      </c>
      <c r="K58">
        <v>-1194587.6599999999</v>
      </c>
      <c r="L58">
        <v>2897338.69</v>
      </c>
      <c r="M58">
        <v>2228300.09</v>
      </c>
      <c r="N58">
        <v>608390</v>
      </c>
      <c r="O58">
        <v>1067.1099999999999</v>
      </c>
      <c r="P58">
        <v>1927841.4</v>
      </c>
      <c r="Q58">
        <v>614682</v>
      </c>
      <c r="R58">
        <v>2639955.4</v>
      </c>
      <c r="S58">
        <v>15351</v>
      </c>
      <c r="T58">
        <v>4036</v>
      </c>
      <c r="U58">
        <v>2278951.38</v>
      </c>
      <c r="V58">
        <v>295230.92</v>
      </c>
      <c r="W58">
        <v>67125</v>
      </c>
      <c r="Y58">
        <v>716</v>
      </c>
    </row>
    <row r="59" spans="1:25">
      <c r="A59" t="s">
        <v>2573</v>
      </c>
      <c r="B59">
        <v>461448.62</v>
      </c>
      <c r="C59">
        <v>1982.76</v>
      </c>
      <c r="D59">
        <v>163359.82</v>
      </c>
      <c r="E59">
        <v>2</v>
      </c>
      <c r="F59">
        <v>283890.09000000003</v>
      </c>
      <c r="G59">
        <v>0</v>
      </c>
      <c r="H59">
        <v>0</v>
      </c>
      <c r="K59">
        <v>-2919281.03</v>
      </c>
      <c r="L59">
        <v>3457082.1</v>
      </c>
      <c r="M59">
        <v>1199154.24</v>
      </c>
      <c r="N59">
        <v>72000</v>
      </c>
      <c r="O59">
        <v>1243.21</v>
      </c>
      <c r="P59">
        <v>1377814.5</v>
      </c>
      <c r="Q59">
        <v>496950</v>
      </c>
      <c r="R59">
        <v>1982003.1</v>
      </c>
      <c r="S59">
        <v>6975</v>
      </c>
      <c r="T59">
        <v>2006</v>
      </c>
      <c r="U59">
        <v>610042.1</v>
      </c>
      <c r="V59">
        <v>109503.53</v>
      </c>
      <c r="W59">
        <v>63750</v>
      </c>
    </row>
    <row r="60" spans="1:25">
      <c r="A60" t="s">
        <v>2574</v>
      </c>
      <c r="B60">
        <v>136679.5</v>
      </c>
      <c r="C60">
        <v>447.72</v>
      </c>
      <c r="D60">
        <v>11010</v>
      </c>
      <c r="E60">
        <v>859846.25</v>
      </c>
      <c r="F60">
        <v>226955.97</v>
      </c>
      <c r="H60">
        <v>0</v>
      </c>
      <c r="K60">
        <v>886521.56</v>
      </c>
      <c r="L60">
        <v>339109.18</v>
      </c>
      <c r="M60">
        <v>1229554.46</v>
      </c>
      <c r="N60">
        <v>98000</v>
      </c>
      <c r="O60">
        <v>587.32000000000005</v>
      </c>
      <c r="P60">
        <v>1058442</v>
      </c>
      <c r="Q60">
        <v>438475</v>
      </c>
      <c r="R60">
        <v>1752837</v>
      </c>
      <c r="U60">
        <v>869274</v>
      </c>
      <c r="V60">
        <v>137764.07999999999</v>
      </c>
      <c r="W60">
        <v>55875</v>
      </c>
    </row>
    <row r="61" spans="1:25">
      <c r="A61" t="s">
        <v>2575</v>
      </c>
      <c r="B61">
        <v>363999.89</v>
      </c>
      <c r="C61">
        <v>190</v>
      </c>
      <c r="D61">
        <v>88271.05</v>
      </c>
      <c r="E61">
        <v>1018894.83</v>
      </c>
      <c r="F61">
        <v>74427.600000000006</v>
      </c>
      <c r="H61">
        <v>0</v>
      </c>
      <c r="K61">
        <v>-265217.33</v>
      </c>
      <c r="L61">
        <v>1695206.85</v>
      </c>
      <c r="M61">
        <v>1025395.64</v>
      </c>
      <c r="O61">
        <v>932.23</v>
      </c>
      <c r="P61">
        <v>1230495</v>
      </c>
      <c r="Q61">
        <v>160300</v>
      </c>
      <c r="R61">
        <v>1756906.4</v>
      </c>
      <c r="U61">
        <v>430134.59</v>
      </c>
      <c r="V61">
        <v>98788.03</v>
      </c>
      <c r="W61">
        <v>15500</v>
      </c>
    </row>
    <row r="62" spans="1:25">
      <c r="A62" t="s">
        <v>2576</v>
      </c>
      <c r="B62">
        <v>547114.34</v>
      </c>
      <c r="C62">
        <v>575.64</v>
      </c>
      <c r="D62">
        <v>69545.72</v>
      </c>
      <c r="E62">
        <v>71299.56</v>
      </c>
      <c r="F62">
        <v>368677.12</v>
      </c>
      <c r="G62">
        <v>0</v>
      </c>
      <c r="H62">
        <v>0</v>
      </c>
      <c r="K62">
        <v>-1875604.12</v>
      </c>
      <c r="L62">
        <v>2729343.72</v>
      </c>
      <c r="M62">
        <v>1357084.17</v>
      </c>
      <c r="O62">
        <v>1629.02</v>
      </c>
      <c r="P62">
        <v>1503352.5</v>
      </c>
      <c r="Q62">
        <v>433125</v>
      </c>
      <c r="R62">
        <v>2032327.98</v>
      </c>
      <c r="S62">
        <v>4000</v>
      </c>
      <c r="T62">
        <v>3660</v>
      </c>
      <c r="U62">
        <v>863138.78</v>
      </c>
      <c r="V62">
        <v>163466.15</v>
      </c>
      <c r="W62">
        <v>25125</v>
      </c>
    </row>
    <row r="63" spans="1:25">
      <c r="A63" t="s">
        <v>2577</v>
      </c>
      <c r="B63">
        <v>919385.05</v>
      </c>
      <c r="C63">
        <v>1787.32</v>
      </c>
      <c r="D63">
        <v>96720.17</v>
      </c>
      <c r="E63">
        <v>3</v>
      </c>
      <c r="F63">
        <v>518173.56</v>
      </c>
      <c r="G63">
        <v>781</v>
      </c>
      <c r="H63">
        <v>0</v>
      </c>
      <c r="K63">
        <v>-1812144.48</v>
      </c>
      <c r="L63">
        <v>3207310.61</v>
      </c>
      <c r="M63">
        <v>1869967.19</v>
      </c>
      <c r="N63">
        <v>93780</v>
      </c>
      <c r="O63">
        <v>2504.2399999999998</v>
      </c>
      <c r="P63">
        <v>2768902.5</v>
      </c>
      <c r="Q63">
        <v>352525</v>
      </c>
      <c r="R63">
        <v>3416811.7</v>
      </c>
      <c r="S63">
        <v>5490</v>
      </c>
      <c r="T63">
        <v>3040</v>
      </c>
      <c r="U63">
        <v>1163832.48</v>
      </c>
      <c r="V63">
        <v>291507.78000000003</v>
      </c>
      <c r="W63">
        <v>66875</v>
      </c>
    </row>
    <row r="64" spans="1:25">
      <c r="A64" t="s">
        <v>2578</v>
      </c>
      <c r="B64">
        <v>977316.49</v>
      </c>
      <c r="C64">
        <v>447.72</v>
      </c>
      <c r="D64">
        <v>117126.59</v>
      </c>
      <c r="E64">
        <v>1075010.29</v>
      </c>
      <c r="F64">
        <v>409845.66</v>
      </c>
      <c r="H64">
        <v>0</v>
      </c>
      <c r="K64">
        <v>-431265.11</v>
      </c>
      <c r="L64">
        <v>2601971.02</v>
      </c>
      <c r="M64">
        <v>1811959.12</v>
      </c>
      <c r="N64">
        <v>280000</v>
      </c>
      <c r="O64">
        <v>2382.2800000000002</v>
      </c>
      <c r="P64">
        <v>1520043</v>
      </c>
      <c r="Q64">
        <v>583175</v>
      </c>
      <c r="R64">
        <v>2298526</v>
      </c>
      <c r="T64">
        <v>8680</v>
      </c>
      <c r="U64">
        <v>1172073.52</v>
      </c>
      <c r="V64">
        <v>249864.04</v>
      </c>
      <c r="W64">
        <v>59375</v>
      </c>
    </row>
    <row r="65" spans="1:25">
      <c r="A65" t="s">
        <v>2579</v>
      </c>
      <c r="B65">
        <v>587631.25</v>
      </c>
      <c r="C65">
        <v>4669.08</v>
      </c>
      <c r="D65">
        <v>48927.94</v>
      </c>
      <c r="E65">
        <v>785618.04</v>
      </c>
      <c r="F65">
        <v>224526.75</v>
      </c>
      <c r="G65">
        <v>1200</v>
      </c>
      <c r="H65">
        <v>0</v>
      </c>
      <c r="K65">
        <v>-1644258.13</v>
      </c>
      <c r="L65">
        <v>3048211.32</v>
      </c>
      <c r="M65">
        <v>1340996.2</v>
      </c>
      <c r="N65">
        <v>127000</v>
      </c>
      <c r="O65">
        <v>1633.36</v>
      </c>
      <c r="P65">
        <v>2027880</v>
      </c>
      <c r="Q65">
        <v>387110</v>
      </c>
      <c r="R65">
        <v>2663261.6</v>
      </c>
      <c r="S65">
        <v>4000</v>
      </c>
      <c r="U65">
        <v>899223.56</v>
      </c>
      <c r="V65">
        <v>67414.53</v>
      </c>
      <c r="W65">
        <v>4500</v>
      </c>
    </row>
    <row r="66" spans="1:25">
      <c r="A66" t="s">
        <v>2600</v>
      </c>
      <c r="B66">
        <v>809373.7</v>
      </c>
      <c r="C66">
        <v>639.6</v>
      </c>
      <c r="D66">
        <v>25704.21</v>
      </c>
      <c r="E66">
        <v>291224.99</v>
      </c>
      <c r="F66">
        <v>264874.78000000003</v>
      </c>
      <c r="G66">
        <v>0</v>
      </c>
      <c r="H66">
        <v>0</v>
      </c>
      <c r="K66">
        <v>-207995.26</v>
      </c>
      <c r="L66">
        <v>1312112.72</v>
      </c>
      <c r="M66">
        <v>1397204.62</v>
      </c>
      <c r="N66">
        <v>262220</v>
      </c>
      <c r="O66">
        <v>1923.86</v>
      </c>
      <c r="P66">
        <v>1146931.5</v>
      </c>
      <c r="Q66">
        <v>388800</v>
      </c>
      <c r="R66">
        <v>1823044.5</v>
      </c>
      <c r="U66">
        <v>851614.69</v>
      </c>
      <c r="V66">
        <v>217220.97</v>
      </c>
      <c r="W66">
        <v>17500</v>
      </c>
    </row>
    <row r="67" spans="1:25">
      <c r="A67" t="s">
        <v>2580</v>
      </c>
      <c r="B67">
        <v>820317.22</v>
      </c>
      <c r="C67">
        <v>29497.42</v>
      </c>
      <c r="D67">
        <v>72920</v>
      </c>
      <c r="E67">
        <v>669669.75</v>
      </c>
      <c r="F67">
        <v>254901.06</v>
      </c>
      <c r="G67">
        <v>23100</v>
      </c>
      <c r="H67">
        <v>0</v>
      </c>
      <c r="K67">
        <v>952499.98</v>
      </c>
      <c r="L67">
        <v>997975.02</v>
      </c>
      <c r="M67">
        <v>913239.44</v>
      </c>
      <c r="N67">
        <v>65740</v>
      </c>
      <c r="O67">
        <v>2338.9899999999998</v>
      </c>
      <c r="P67">
        <v>1439900</v>
      </c>
      <c r="Q67">
        <v>46839</v>
      </c>
      <c r="R67">
        <v>1738367</v>
      </c>
      <c r="U67">
        <v>723635.5</v>
      </c>
      <c r="V67">
        <v>132324.48000000001</v>
      </c>
    </row>
    <row r="68" spans="1:25">
      <c r="A68" t="s">
        <v>2581</v>
      </c>
      <c r="B68">
        <v>348242.23</v>
      </c>
      <c r="C68">
        <v>94027.56</v>
      </c>
      <c r="D68">
        <v>51878.63</v>
      </c>
      <c r="E68">
        <v>524984.6</v>
      </c>
      <c r="F68">
        <v>261098.21</v>
      </c>
      <c r="G68">
        <v>28070</v>
      </c>
      <c r="H68">
        <v>-12</v>
      </c>
      <c r="J68">
        <v>4031791.24</v>
      </c>
      <c r="K68">
        <v>-2735364.35</v>
      </c>
      <c r="M68">
        <v>1179234.1000000001</v>
      </c>
      <c r="N68">
        <v>106310</v>
      </c>
      <c r="O68">
        <v>1261.8699999999999</v>
      </c>
      <c r="P68">
        <v>1232280</v>
      </c>
      <c r="R68">
        <v>1527618</v>
      </c>
      <c r="U68">
        <v>940669.03</v>
      </c>
      <c r="V68">
        <v>95052.6</v>
      </c>
    </row>
    <row r="69" spans="1:25">
      <c r="A69" t="s">
        <v>2582</v>
      </c>
      <c r="B69">
        <v>829333.34</v>
      </c>
      <c r="C69">
        <v>10955.49</v>
      </c>
      <c r="D69">
        <v>52465.21</v>
      </c>
      <c r="E69">
        <v>207597.3</v>
      </c>
      <c r="F69">
        <v>608985.46</v>
      </c>
      <c r="G69">
        <v>91700</v>
      </c>
      <c r="H69">
        <v>-7374</v>
      </c>
      <c r="K69">
        <v>1283097.27</v>
      </c>
      <c r="L69">
        <v>73641.19</v>
      </c>
      <c r="M69">
        <v>2308153.9</v>
      </c>
      <c r="N69">
        <v>608100</v>
      </c>
      <c r="O69">
        <v>2469.52</v>
      </c>
      <c r="P69">
        <v>2376220</v>
      </c>
      <c r="Q69">
        <v>69683</v>
      </c>
      <c r="R69">
        <v>2959199</v>
      </c>
      <c r="S69">
        <v>3280</v>
      </c>
      <c r="T69">
        <v>5607</v>
      </c>
      <c r="U69">
        <v>2011854.64</v>
      </c>
      <c r="V69">
        <v>116413.44</v>
      </c>
    </row>
    <row r="70" spans="1:25">
      <c r="A70" t="s">
        <v>2583</v>
      </c>
      <c r="B70">
        <v>205406.41</v>
      </c>
      <c r="C70">
        <v>28120</v>
      </c>
      <c r="D70">
        <v>100560.08</v>
      </c>
      <c r="E70">
        <v>3</v>
      </c>
      <c r="F70">
        <v>-311064.5</v>
      </c>
      <c r="J70">
        <v>-490674.02</v>
      </c>
      <c r="L70">
        <v>607615.71</v>
      </c>
      <c r="M70">
        <v>953932.52</v>
      </c>
      <c r="N70">
        <v>94600</v>
      </c>
      <c r="O70">
        <v>179.34</v>
      </c>
      <c r="P70">
        <v>1209280</v>
      </c>
      <c r="R70">
        <v>1516618</v>
      </c>
      <c r="U70">
        <v>586433.36</v>
      </c>
      <c r="V70">
        <v>248857.2</v>
      </c>
    </row>
    <row r="71" spans="1:25">
      <c r="A71" t="s">
        <v>2584</v>
      </c>
      <c r="B71">
        <v>581740.78</v>
      </c>
      <c r="C71">
        <v>0</v>
      </c>
      <c r="D71">
        <v>37023.78</v>
      </c>
      <c r="E71">
        <v>-601273.06999999995</v>
      </c>
      <c r="F71">
        <v>573010.18999999994</v>
      </c>
      <c r="G71">
        <v>-214950</v>
      </c>
      <c r="K71">
        <v>-2738270.77</v>
      </c>
      <c r="L71">
        <v>3812852.35</v>
      </c>
      <c r="M71">
        <v>953622.68</v>
      </c>
      <c r="O71">
        <v>267</v>
      </c>
      <c r="P71">
        <v>2489156</v>
      </c>
      <c r="Q71">
        <v>13870.42</v>
      </c>
      <c r="R71">
        <v>2666430</v>
      </c>
      <c r="U71">
        <v>585171.12</v>
      </c>
      <c r="V71">
        <v>469544.88</v>
      </c>
      <c r="Y71">
        <v>4900</v>
      </c>
    </row>
    <row r="72" spans="1:25">
      <c r="A72" t="s">
        <v>2585</v>
      </c>
      <c r="B72">
        <v>568096.71</v>
      </c>
      <c r="C72">
        <v>192341.9</v>
      </c>
      <c r="D72">
        <v>96930.23</v>
      </c>
      <c r="E72">
        <v>381705.35</v>
      </c>
      <c r="F72">
        <v>193520.59</v>
      </c>
      <c r="G72">
        <v>152025</v>
      </c>
      <c r="H72">
        <v>-865</v>
      </c>
      <c r="K72">
        <v>-863061.86</v>
      </c>
      <c r="L72">
        <v>1909993.72</v>
      </c>
      <c r="M72">
        <v>1275477.3899999999</v>
      </c>
      <c r="N72">
        <v>220902</v>
      </c>
      <c r="O72">
        <v>1045.48</v>
      </c>
      <c r="P72">
        <v>1661900</v>
      </c>
      <c r="Q72">
        <v>136715</v>
      </c>
      <c r="R72">
        <v>2121584</v>
      </c>
      <c r="U72">
        <v>781702.91</v>
      </c>
      <c r="V72">
        <v>158250.04</v>
      </c>
    </row>
    <row r="73" spans="1:25">
      <c r="A73" t="s">
        <v>2586</v>
      </c>
      <c r="B73">
        <v>536585.02</v>
      </c>
      <c r="C73">
        <v>70581.67</v>
      </c>
      <c r="D73">
        <v>107569.28</v>
      </c>
      <c r="E73">
        <v>315707.67</v>
      </c>
      <c r="F73">
        <v>15864.3</v>
      </c>
      <c r="G73">
        <v>7450</v>
      </c>
      <c r="H73">
        <v>-745</v>
      </c>
      <c r="K73">
        <v>-759973.81</v>
      </c>
      <c r="L73">
        <v>1439320.15</v>
      </c>
      <c r="M73">
        <v>1380290.09</v>
      </c>
      <c r="N73">
        <v>83950</v>
      </c>
      <c r="O73">
        <v>1265.8499999999999</v>
      </c>
      <c r="P73">
        <v>1167480</v>
      </c>
      <c r="Q73">
        <v>76813</v>
      </c>
      <c r="R73">
        <v>1673762</v>
      </c>
      <c r="U73">
        <v>523066.87</v>
      </c>
      <c r="V73">
        <v>152713.47</v>
      </c>
    </row>
    <row r="74" spans="1:25">
      <c r="A74" t="s">
        <v>2587</v>
      </c>
      <c r="B74">
        <v>578444.53</v>
      </c>
      <c r="C74">
        <v>50176.6</v>
      </c>
      <c r="D74">
        <v>104190.14</v>
      </c>
      <c r="E74">
        <v>771200.68</v>
      </c>
      <c r="F74">
        <v>213647.05</v>
      </c>
      <c r="G74">
        <v>439035</v>
      </c>
      <c r="H74">
        <v>0</v>
      </c>
      <c r="K74">
        <v>-3320369.32</v>
      </c>
      <c r="L74">
        <v>4868817.07</v>
      </c>
      <c r="M74">
        <v>1330902.04</v>
      </c>
      <c r="N74">
        <v>105590</v>
      </c>
      <c r="O74">
        <v>1666.46</v>
      </c>
      <c r="P74">
        <v>1781000</v>
      </c>
      <c r="Q74">
        <v>252790</v>
      </c>
      <c r="R74">
        <v>2454889</v>
      </c>
      <c r="T74">
        <v>1632</v>
      </c>
      <c r="U74">
        <v>1143104.7</v>
      </c>
      <c r="V74">
        <v>142146.54999999999</v>
      </c>
    </row>
    <row r="75" spans="1:25">
      <c r="A75" t="s">
        <v>2588</v>
      </c>
      <c r="B75">
        <v>478828.31</v>
      </c>
      <c r="C75">
        <v>0</v>
      </c>
      <c r="D75">
        <v>72181.25</v>
      </c>
      <c r="E75">
        <v>132002.06</v>
      </c>
      <c r="F75">
        <v>113185.25</v>
      </c>
      <c r="K75">
        <v>282674.23</v>
      </c>
      <c r="L75">
        <v>310741.76000000001</v>
      </c>
      <c r="M75">
        <v>957710.31</v>
      </c>
      <c r="N75">
        <v>94770</v>
      </c>
      <c r="O75">
        <v>343.38</v>
      </c>
      <c r="P75">
        <v>1546400</v>
      </c>
      <c r="R75">
        <v>1861592</v>
      </c>
      <c r="U75">
        <v>453961.45</v>
      </c>
      <c r="V75">
        <v>80889.36</v>
      </c>
    </row>
    <row r="76" spans="1:25">
      <c r="A76" t="s">
        <v>2589</v>
      </c>
      <c r="B76">
        <v>61296.99</v>
      </c>
      <c r="C76">
        <v>0</v>
      </c>
      <c r="D76">
        <v>21201.69</v>
      </c>
      <c r="E76">
        <v>44965.87</v>
      </c>
      <c r="F76">
        <v>121818.32</v>
      </c>
      <c r="G76">
        <v>48068.01</v>
      </c>
      <c r="H76">
        <v>0</v>
      </c>
      <c r="K76">
        <v>-2831361.3</v>
      </c>
      <c r="L76">
        <v>3226080.14</v>
      </c>
      <c r="M76">
        <v>966011.27</v>
      </c>
      <c r="N76">
        <v>109932</v>
      </c>
      <c r="O76">
        <v>288.45999999999998</v>
      </c>
      <c r="P76">
        <v>1601780</v>
      </c>
      <c r="Q76">
        <v>544</v>
      </c>
      <c r="R76">
        <v>2088426</v>
      </c>
      <c r="T76">
        <v>10640</v>
      </c>
      <c r="U76">
        <v>632420.18999999994</v>
      </c>
      <c r="V76">
        <v>140573.51999999999</v>
      </c>
    </row>
    <row r="77" spans="1:25">
      <c r="A77" t="s">
        <v>2590</v>
      </c>
      <c r="B77">
        <v>579094.32999999996</v>
      </c>
      <c r="C77">
        <v>102682.73</v>
      </c>
      <c r="D77">
        <v>27652.09</v>
      </c>
      <c r="E77">
        <v>401200.29</v>
      </c>
      <c r="F77">
        <v>149403.07999999999</v>
      </c>
      <c r="H77">
        <v>-1415</v>
      </c>
      <c r="K77">
        <v>-1319614.56</v>
      </c>
      <c r="L77">
        <v>2484321.89</v>
      </c>
      <c r="M77">
        <v>1707455.52</v>
      </c>
      <c r="N77">
        <v>121000</v>
      </c>
      <c r="O77">
        <v>1645.04</v>
      </c>
      <c r="P77">
        <v>2112220</v>
      </c>
      <c r="R77">
        <v>2496462</v>
      </c>
      <c r="T77">
        <v>541</v>
      </c>
      <c r="U77">
        <v>1287434.01</v>
      </c>
      <c r="V77">
        <v>61143.360000000001</v>
      </c>
    </row>
    <row r="78" spans="1:25">
      <c r="A78" t="s">
        <v>2598</v>
      </c>
      <c r="B78">
        <v>301347.34999999998</v>
      </c>
      <c r="C78">
        <v>13300</v>
      </c>
      <c r="D78">
        <v>25277.759999999998</v>
      </c>
      <c r="E78">
        <v>104831.17</v>
      </c>
      <c r="F78">
        <v>-10623.05</v>
      </c>
      <c r="K78">
        <v>-933912.4</v>
      </c>
      <c r="L78">
        <v>1219746.8700000001</v>
      </c>
      <c r="M78">
        <v>676115.07</v>
      </c>
      <c r="N78">
        <v>29400</v>
      </c>
      <c r="P78">
        <v>1126380</v>
      </c>
      <c r="R78">
        <v>1330564.6299999999</v>
      </c>
      <c r="U78">
        <v>214114.76</v>
      </c>
      <c r="V78">
        <v>138916.92000000001</v>
      </c>
    </row>
    <row r="79" spans="1:25">
      <c r="A79" t="s">
        <v>2601</v>
      </c>
      <c r="B79">
        <v>319364.74</v>
      </c>
      <c r="C79">
        <v>0</v>
      </c>
      <c r="D79">
        <v>84197.440000000002</v>
      </c>
      <c r="E79">
        <v>413199.63</v>
      </c>
      <c r="F79">
        <v>41342.160000000003</v>
      </c>
      <c r="H79">
        <v>-227</v>
      </c>
      <c r="K79">
        <v>-1431006.14</v>
      </c>
      <c r="L79">
        <v>2368149.29</v>
      </c>
      <c r="M79">
        <v>904426.32</v>
      </c>
      <c r="N79">
        <v>122000</v>
      </c>
      <c r="O79">
        <v>1094.98</v>
      </c>
      <c r="P79">
        <v>2089240</v>
      </c>
      <c r="Q79">
        <v>26350</v>
      </c>
      <c r="R79">
        <v>2368121</v>
      </c>
      <c r="U79">
        <v>724602.44</v>
      </c>
      <c r="V79">
        <v>129200.04</v>
      </c>
    </row>
    <row r="80" spans="1:25">
      <c r="A80" t="s">
        <v>2591</v>
      </c>
      <c r="B80">
        <v>755188</v>
      </c>
      <c r="C80">
        <v>455.4</v>
      </c>
      <c r="D80">
        <v>19243.68</v>
      </c>
      <c r="E80">
        <v>355792.89</v>
      </c>
      <c r="F80">
        <v>405239.37</v>
      </c>
      <c r="G80">
        <v>20700</v>
      </c>
      <c r="H80">
        <v>0</v>
      </c>
      <c r="I80">
        <v>20750</v>
      </c>
      <c r="K80">
        <v>-719785.74</v>
      </c>
      <c r="L80">
        <v>2500428.33</v>
      </c>
      <c r="M80">
        <v>1402502.69</v>
      </c>
      <c r="N80">
        <v>3000</v>
      </c>
      <c r="O80">
        <v>1915.39</v>
      </c>
      <c r="P80">
        <v>1792100</v>
      </c>
      <c r="Q80">
        <v>343490</v>
      </c>
      <c r="R80">
        <v>2597164</v>
      </c>
      <c r="S80">
        <v>3595</v>
      </c>
      <c r="T80">
        <v>6444</v>
      </c>
      <c r="U80">
        <v>948258.56</v>
      </c>
      <c r="V80">
        <v>258719.77</v>
      </c>
      <c r="W80">
        <v>15000</v>
      </c>
    </row>
    <row r="81" spans="1:23">
      <c r="A81" t="s">
        <v>2592</v>
      </c>
      <c r="B81">
        <v>482339.01</v>
      </c>
      <c r="C81">
        <v>681</v>
      </c>
      <c r="D81">
        <v>34651.39</v>
      </c>
      <c r="E81">
        <v>5</v>
      </c>
      <c r="F81">
        <v>172176.52</v>
      </c>
      <c r="G81">
        <v>10950</v>
      </c>
      <c r="H81">
        <v>0</v>
      </c>
      <c r="K81">
        <v>-1517598.91</v>
      </c>
      <c r="L81">
        <v>2140561.41</v>
      </c>
      <c r="M81">
        <v>918146.42</v>
      </c>
      <c r="N81">
        <v>228990</v>
      </c>
      <c r="O81">
        <v>1080.8</v>
      </c>
      <c r="P81">
        <v>1300251.5</v>
      </c>
      <c r="Q81">
        <v>182250</v>
      </c>
      <c r="R81">
        <v>1915881.5</v>
      </c>
      <c r="S81">
        <v>860</v>
      </c>
      <c r="T81">
        <v>350</v>
      </c>
      <c r="U81">
        <v>568004.75</v>
      </c>
      <c r="V81">
        <v>83682.05</v>
      </c>
      <c r="W81">
        <v>6000</v>
      </c>
    </row>
    <row r="82" spans="1:23">
      <c r="A82" t="s">
        <v>2593</v>
      </c>
      <c r="B82">
        <v>1037119.8</v>
      </c>
      <c r="C82">
        <v>1113.2</v>
      </c>
      <c r="D82">
        <v>58924.45</v>
      </c>
      <c r="E82">
        <v>622926.16</v>
      </c>
      <c r="F82">
        <v>566192.31999999995</v>
      </c>
      <c r="G82">
        <v>35605</v>
      </c>
      <c r="H82">
        <v>0</v>
      </c>
      <c r="K82">
        <v>-247904.21</v>
      </c>
      <c r="L82">
        <v>2191938.59</v>
      </c>
      <c r="M82">
        <v>1596541.53</v>
      </c>
      <c r="N82">
        <v>343620</v>
      </c>
      <c r="O82">
        <v>2451.87</v>
      </c>
      <c r="P82">
        <v>742287</v>
      </c>
      <c r="Q82">
        <v>199681</v>
      </c>
      <c r="R82">
        <v>1239929</v>
      </c>
      <c r="S82">
        <v>23238</v>
      </c>
      <c r="T82">
        <v>700</v>
      </c>
      <c r="U82">
        <v>951256.96</v>
      </c>
      <c r="V82">
        <v>343320.89</v>
      </c>
      <c r="W82">
        <v>19500</v>
      </c>
    </row>
    <row r="83" spans="1:23">
      <c r="A83" t="s">
        <v>2594</v>
      </c>
      <c r="B83">
        <v>1044169.63</v>
      </c>
      <c r="C83">
        <v>1315</v>
      </c>
      <c r="D83">
        <v>44364.31</v>
      </c>
      <c r="E83">
        <v>784147.44</v>
      </c>
      <c r="F83">
        <v>242292.25</v>
      </c>
      <c r="G83">
        <v>22756.3</v>
      </c>
      <c r="H83">
        <v>0</v>
      </c>
      <c r="K83">
        <v>-2000930.72</v>
      </c>
      <c r="L83">
        <v>4194803.6500000004</v>
      </c>
      <c r="M83">
        <v>1406463.64</v>
      </c>
      <c r="N83">
        <v>27000</v>
      </c>
      <c r="O83">
        <v>2359.67</v>
      </c>
      <c r="P83">
        <v>1788441</v>
      </c>
      <c r="Q83">
        <v>204150</v>
      </c>
      <c r="R83">
        <v>2363593</v>
      </c>
      <c r="S83">
        <v>18693</v>
      </c>
      <c r="T83">
        <v>2386</v>
      </c>
      <c r="U83">
        <v>776715.08</v>
      </c>
      <c r="V83">
        <v>354867.83</v>
      </c>
      <c r="W83">
        <v>12500</v>
      </c>
    </row>
    <row r="84" spans="1:23">
      <c r="A84" t="s">
        <v>2595</v>
      </c>
      <c r="B84">
        <v>255494.28</v>
      </c>
      <c r="C84">
        <v>303.60000000000002</v>
      </c>
      <c r="D84">
        <v>23422.21</v>
      </c>
      <c r="E84">
        <v>438260</v>
      </c>
      <c r="F84">
        <v>110744.35</v>
      </c>
      <c r="G84">
        <v>30300</v>
      </c>
      <c r="H84">
        <v>0</v>
      </c>
      <c r="K84">
        <v>-1071479.23</v>
      </c>
      <c r="L84">
        <v>2119139.65</v>
      </c>
      <c r="M84">
        <v>733853.81</v>
      </c>
      <c r="N84">
        <v>70200</v>
      </c>
      <c r="O84">
        <v>709.85</v>
      </c>
      <c r="P84">
        <v>1263440</v>
      </c>
      <c r="Q84">
        <v>137350</v>
      </c>
      <c r="R84">
        <v>1736273</v>
      </c>
      <c r="T84">
        <v>450</v>
      </c>
      <c r="U84">
        <v>512721.51</v>
      </c>
      <c r="V84">
        <v>201345.13</v>
      </c>
      <c r="W84">
        <v>4500</v>
      </c>
    </row>
    <row r="85" spans="1:23">
      <c r="A85" t="s">
        <v>2596</v>
      </c>
      <c r="B85">
        <v>627195.18000000005</v>
      </c>
      <c r="C85">
        <v>820</v>
      </c>
      <c r="D85">
        <v>84820.7</v>
      </c>
      <c r="E85">
        <v>149410.22</v>
      </c>
      <c r="F85">
        <v>132567.74</v>
      </c>
      <c r="G85">
        <v>27300</v>
      </c>
      <c r="H85">
        <v>0</v>
      </c>
      <c r="K85">
        <v>1297.99</v>
      </c>
      <c r="L85">
        <v>1096893.17</v>
      </c>
      <c r="M85">
        <v>1368485.87</v>
      </c>
      <c r="N85">
        <v>597900</v>
      </c>
      <c r="O85">
        <v>860.31</v>
      </c>
      <c r="P85">
        <v>1192530</v>
      </c>
      <c r="Q85">
        <v>246800</v>
      </c>
      <c r="R85">
        <v>1912792</v>
      </c>
      <c r="S85">
        <v>11250</v>
      </c>
      <c r="T85">
        <v>3230</v>
      </c>
      <c r="U85">
        <v>1336146.3700000001</v>
      </c>
      <c r="V85">
        <v>248835.13</v>
      </c>
      <c r="W85">
        <v>25000</v>
      </c>
    </row>
    <row r="86" spans="1:23">
      <c r="A86" t="s">
        <v>2597</v>
      </c>
      <c r="B86">
        <v>1068743.05</v>
      </c>
      <c r="C86">
        <v>1719.4</v>
      </c>
      <c r="D86">
        <v>53225.64</v>
      </c>
      <c r="E86">
        <v>218396.74</v>
      </c>
      <c r="F86">
        <v>199708.33</v>
      </c>
      <c r="G86">
        <v>24582.95</v>
      </c>
      <c r="H86">
        <v>0</v>
      </c>
      <c r="K86">
        <v>-1787302.12</v>
      </c>
      <c r="L86">
        <v>3207738.11</v>
      </c>
      <c r="M86">
        <v>1573586.89</v>
      </c>
      <c r="O86">
        <v>2555.33</v>
      </c>
      <c r="P86">
        <v>1323840</v>
      </c>
      <c r="Q86">
        <v>157300</v>
      </c>
      <c r="R86">
        <v>1642837</v>
      </c>
      <c r="S86">
        <v>4505</v>
      </c>
      <c r="T86">
        <v>5500</v>
      </c>
      <c r="U86">
        <v>1156310.21</v>
      </c>
      <c r="V86">
        <v>141355.79</v>
      </c>
      <c r="W86">
        <v>10000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I86"/>
  <sheetViews>
    <sheetView zoomScale="110" zoomScaleNormal="110" workbookViewId="0">
      <pane ySplit="2" topLeftCell="A3" activePane="bottomLeft" state="frozen"/>
      <selection activeCell="Z1" sqref="Z1"/>
      <selection pane="bottomLeft" activeCell="E13" sqref="E13"/>
    </sheetView>
  </sheetViews>
  <sheetFormatPr defaultColWidth="2.69921875" defaultRowHeight="13.8"/>
  <cols>
    <col min="1" max="1" width="5.5" style="246" bestFit="1" customWidth="1"/>
    <col min="2" max="2" width="14.69921875" style="246" customWidth="1"/>
    <col min="3" max="3" width="7.5" style="256" bestFit="1" customWidth="1"/>
    <col min="4" max="4" width="44.59765625" style="256" bestFit="1" customWidth="1"/>
    <col min="5" max="5" width="40.8984375" bestFit="1" customWidth="1"/>
    <col min="6" max="8" width="8.69921875" style="315"/>
    <col min="9" max="10" width="8.69921875"/>
    <col min="11" max="12" width="12.19921875" style="315" customWidth="1"/>
    <col min="13" max="16" width="8.69921875"/>
    <col min="17" max="21" width="8.69921875" style="315"/>
    <col min="22" max="29" width="8.69921875"/>
    <col min="30" max="30" width="16" style="240" customWidth="1"/>
    <col min="31" max="31" width="15.69921875" style="263" customWidth="1"/>
    <col min="32" max="32" width="17.3984375" style="257" bestFit="1" customWidth="1"/>
    <col min="33" max="33" width="17.59765625" style="259" bestFit="1" customWidth="1"/>
    <col min="34" max="34" width="19.09765625" style="260" bestFit="1" customWidth="1"/>
    <col min="35" max="35" width="14.59765625" style="264" bestFit="1" customWidth="1"/>
    <col min="36" max="16384" width="2.69921875" style="246"/>
  </cols>
  <sheetData>
    <row r="1" spans="1:35">
      <c r="E1" t="s">
        <v>2448</v>
      </c>
      <c r="F1" s="315" t="s">
        <v>2449</v>
      </c>
      <c r="G1" s="315" t="s">
        <v>2450</v>
      </c>
      <c r="H1" s="315" t="s">
        <v>2451</v>
      </c>
      <c r="I1" t="s">
        <v>2453</v>
      </c>
      <c r="J1" t="s">
        <v>2454</v>
      </c>
      <c r="K1" s="315" t="s">
        <v>2457</v>
      </c>
      <c r="L1" s="315" t="s">
        <v>2461</v>
      </c>
      <c r="M1" t="s">
        <v>2462</v>
      </c>
      <c r="N1" t="s">
        <v>2463</v>
      </c>
      <c r="O1" t="s">
        <v>2464</v>
      </c>
      <c r="P1" t="s">
        <v>2465</v>
      </c>
      <c r="Q1" s="315" t="s">
        <v>2467</v>
      </c>
      <c r="R1" s="315" t="s">
        <v>2468</v>
      </c>
      <c r="S1" s="315" t="s">
        <v>2469</v>
      </c>
      <c r="T1" s="315" t="s">
        <v>2471</v>
      </c>
      <c r="U1" s="315" t="s">
        <v>2472</v>
      </c>
      <c r="V1" t="s">
        <v>2473</v>
      </c>
      <c r="W1" t="s">
        <v>2474</v>
      </c>
      <c r="X1" t="s">
        <v>2475</v>
      </c>
      <c r="Y1" t="s">
        <v>2476</v>
      </c>
      <c r="Z1" t="s">
        <v>2477</v>
      </c>
      <c r="AA1" t="s">
        <v>2478</v>
      </c>
      <c r="AB1" t="s">
        <v>3320</v>
      </c>
      <c r="AC1" t="s">
        <v>2480</v>
      </c>
      <c r="AD1" s="240" t="s">
        <v>6</v>
      </c>
      <c r="AE1" s="241" t="s">
        <v>7</v>
      </c>
      <c r="AF1" s="257" t="s">
        <v>8</v>
      </c>
      <c r="AG1" s="258" t="s">
        <v>9</v>
      </c>
      <c r="AH1" s="243" t="s">
        <v>10</v>
      </c>
      <c r="AI1" s="245" t="s">
        <v>11</v>
      </c>
    </row>
    <row r="2" spans="1:35">
      <c r="B2" s="246" t="s">
        <v>51</v>
      </c>
      <c r="C2" s="256" t="s">
        <v>162</v>
      </c>
      <c r="E2" t="s">
        <v>2481</v>
      </c>
      <c r="F2" s="315" t="s">
        <v>2482</v>
      </c>
      <c r="G2" s="315" t="s">
        <v>2483</v>
      </c>
      <c r="H2" s="315" t="s">
        <v>2484</v>
      </c>
      <c r="I2" t="s">
        <v>2486</v>
      </c>
      <c r="J2" t="s">
        <v>2487</v>
      </c>
      <c r="K2" s="315" t="s">
        <v>2490</v>
      </c>
      <c r="L2" s="315" t="s">
        <v>2494</v>
      </c>
      <c r="M2" t="s">
        <v>2495</v>
      </c>
      <c r="N2" t="s">
        <v>2496</v>
      </c>
      <c r="O2" t="s">
        <v>2497</v>
      </c>
      <c r="P2" t="s">
        <v>2498</v>
      </c>
      <c r="Q2" s="315" t="s">
        <v>2500</v>
      </c>
      <c r="R2" s="315" t="s">
        <v>2501</v>
      </c>
      <c r="S2" s="315" t="s">
        <v>2502</v>
      </c>
      <c r="T2" s="315" t="s">
        <v>2504</v>
      </c>
      <c r="U2" s="315" t="s">
        <v>2505</v>
      </c>
      <c r="V2" t="s">
        <v>2506</v>
      </c>
      <c r="W2" t="s">
        <v>2507</v>
      </c>
      <c r="X2" t="s">
        <v>2508</v>
      </c>
      <c r="Y2" t="s">
        <v>2509</v>
      </c>
      <c r="Z2" t="s">
        <v>2510</v>
      </c>
      <c r="AA2" t="s">
        <v>2511</v>
      </c>
      <c r="AB2" t="s">
        <v>3321</v>
      </c>
      <c r="AC2" t="s">
        <v>2513</v>
      </c>
      <c r="AE2" s="241"/>
      <c r="AI2" s="242"/>
    </row>
    <row r="3" spans="1:35">
      <c r="E3" t="s">
        <v>2514</v>
      </c>
      <c r="F3" s="315">
        <v>50543490.060000002</v>
      </c>
      <c r="G3" s="315">
        <v>1533297.58</v>
      </c>
      <c r="H3" s="315">
        <v>6036869.5800000001</v>
      </c>
      <c r="I3">
        <v>44637878.310000002</v>
      </c>
      <c r="J3">
        <v>33289399.73</v>
      </c>
      <c r="K3" s="315">
        <v>1762306.33</v>
      </c>
      <c r="L3" s="315">
        <v>-3402.06</v>
      </c>
      <c r="M3">
        <v>20750</v>
      </c>
      <c r="N3">
        <v>-4651491.17</v>
      </c>
      <c r="O3">
        <v>-40652182.240000002</v>
      </c>
      <c r="P3">
        <v>181350186.34999999</v>
      </c>
      <c r="Q3" s="315">
        <v>102664078.47</v>
      </c>
      <c r="R3" s="315">
        <v>17561679</v>
      </c>
      <c r="S3" s="315">
        <v>125909.24</v>
      </c>
      <c r="T3" s="315">
        <v>131134403.28</v>
      </c>
      <c r="U3" s="315">
        <v>25611659.829999998</v>
      </c>
      <c r="V3">
        <v>176035664.31</v>
      </c>
      <c r="W3">
        <v>471642.9</v>
      </c>
      <c r="X3">
        <v>131282</v>
      </c>
      <c r="Y3">
        <v>83152269.859999999</v>
      </c>
      <c r="Z3">
        <v>15540317.699999999</v>
      </c>
      <c r="AA3">
        <v>3188125</v>
      </c>
      <c r="AB3">
        <v>209600</v>
      </c>
      <c r="AC3">
        <v>154060</v>
      </c>
      <c r="AD3" s="240">
        <f t="shared" ref="AD3:AI3" si="0">SUM(AD4:AD86)</f>
        <v>58113657.220000029</v>
      </c>
      <c r="AE3" s="241">
        <f>SUM(K3:L3)</f>
        <v>1758904.27</v>
      </c>
      <c r="AF3" s="257">
        <f>AD3-AE3</f>
        <v>56354752.950000025</v>
      </c>
      <c r="AG3" s="259">
        <f>SUM(Q3:AC3)</f>
        <v>555980691.59000003</v>
      </c>
      <c r="AH3" s="260">
        <f t="shared" si="0"/>
        <v>291673803.41000003</v>
      </c>
      <c r="AI3" s="242">
        <f t="shared" si="0"/>
        <v>-14576073.589999992</v>
      </c>
    </row>
    <row r="4" spans="1:35">
      <c r="A4" s="246" t="s">
        <v>275</v>
      </c>
      <c r="B4" s="246" t="s">
        <v>0</v>
      </c>
      <c r="C4" s="256">
        <v>5737</v>
      </c>
      <c r="D4" s="256" t="s">
        <v>596</v>
      </c>
      <c r="E4" t="s">
        <v>2520</v>
      </c>
      <c r="F4" s="315">
        <v>740882.14</v>
      </c>
      <c r="G4" s="315">
        <v>1518</v>
      </c>
      <c r="H4" s="315">
        <v>30785.35</v>
      </c>
      <c r="I4">
        <v>2598157.94</v>
      </c>
      <c r="J4">
        <v>159905.18</v>
      </c>
      <c r="K4" s="315">
        <v>29131.4</v>
      </c>
      <c r="L4" s="315">
        <v>0</v>
      </c>
      <c r="N4">
        <v>3998879.78</v>
      </c>
      <c r="O4">
        <v>342458.58</v>
      </c>
      <c r="P4">
        <v>198336.84</v>
      </c>
      <c r="Q4" s="315">
        <v>938037.04</v>
      </c>
      <c r="R4" s="315">
        <v>239100</v>
      </c>
      <c r="S4" s="315">
        <v>2349.48</v>
      </c>
      <c r="T4" s="315">
        <v>1333350</v>
      </c>
      <c r="U4" s="315">
        <v>934334.29</v>
      </c>
      <c r="V4">
        <v>2108477</v>
      </c>
      <c r="W4">
        <v>320</v>
      </c>
      <c r="X4">
        <v>20664</v>
      </c>
      <c r="Y4">
        <v>2000861.75</v>
      </c>
      <c r="Z4">
        <v>263406.05</v>
      </c>
      <c r="AA4">
        <v>91000</v>
      </c>
      <c r="AD4" s="240">
        <f>SUM(F4:H4)</f>
        <v>773185.49</v>
      </c>
      <c r="AE4" s="241">
        <f>SUM(K4:L4)</f>
        <v>29131.4</v>
      </c>
      <c r="AF4" s="257">
        <f>AD4-AE4</f>
        <v>744054.09</v>
      </c>
      <c r="AG4" s="259">
        <f>SUM(Q4:U4)</f>
        <v>3447170.81</v>
      </c>
      <c r="AH4" s="248">
        <f>SUM(V4:AC4)</f>
        <v>4484728.8</v>
      </c>
      <c r="AI4" s="242">
        <f>AG4-AH4</f>
        <v>-1037557.9899999998</v>
      </c>
    </row>
    <row r="5" spans="1:35">
      <c r="A5" s="246" t="s">
        <v>275</v>
      </c>
      <c r="B5" s="246" t="s">
        <v>0</v>
      </c>
      <c r="C5" s="256">
        <v>4213</v>
      </c>
      <c r="D5" s="256" t="s">
        <v>597</v>
      </c>
      <c r="E5" t="s">
        <v>2521</v>
      </c>
      <c r="F5" s="315">
        <v>843111.56</v>
      </c>
      <c r="G5" s="315">
        <v>5211.8</v>
      </c>
      <c r="H5" s="315">
        <v>98407.54</v>
      </c>
      <c r="I5">
        <v>421480.21</v>
      </c>
      <c r="J5">
        <v>212611.46</v>
      </c>
      <c r="K5" s="315">
        <v>35550</v>
      </c>
      <c r="L5" s="315">
        <v>0</v>
      </c>
      <c r="N5">
        <v>-972932.47</v>
      </c>
      <c r="O5">
        <v>479396.91</v>
      </c>
      <c r="P5">
        <v>2159407.13</v>
      </c>
      <c r="Q5" s="315">
        <v>1174854.52</v>
      </c>
      <c r="R5" s="315">
        <v>242800</v>
      </c>
      <c r="S5" s="315">
        <v>1920.84</v>
      </c>
      <c r="T5" s="315">
        <v>1283960</v>
      </c>
      <c r="U5" s="315">
        <v>315400</v>
      </c>
      <c r="V5">
        <v>1991297</v>
      </c>
      <c r="W5">
        <v>1991297</v>
      </c>
      <c r="X5">
        <v>1991297</v>
      </c>
      <c r="Y5">
        <v>1991297</v>
      </c>
      <c r="Z5">
        <v>1991297</v>
      </c>
      <c r="AA5">
        <v>1991297</v>
      </c>
      <c r="AB5">
        <v>1991297</v>
      </c>
      <c r="AC5">
        <v>1991297</v>
      </c>
      <c r="AD5" s="240">
        <f t="shared" ref="AD5:AD68" si="1">SUM(F5:H5)</f>
        <v>946730.90000000014</v>
      </c>
      <c r="AE5" s="241">
        <f t="shared" ref="AE5:AE68" si="2">SUM(K5:L5)</f>
        <v>35550</v>
      </c>
      <c r="AF5" s="257">
        <f t="shared" ref="AF5:AF68" si="3">AD5-AE5</f>
        <v>911180.90000000014</v>
      </c>
      <c r="AG5" s="259">
        <f t="shared" ref="AG5:AG68" si="4">SUM(Q5:U5)</f>
        <v>3018935.3600000003</v>
      </c>
      <c r="AH5" s="248">
        <f t="shared" ref="AH5:AH68" si="5">SUM(V5:AC5)</f>
        <v>15930376</v>
      </c>
      <c r="AI5" s="242">
        <f t="shared" ref="AI5:AI68" si="6">AG5-AH5</f>
        <v>-12911440.640000001</v>
      </c>
    </row>
    <row r="6" spans="1:35">
      <c r="A6" s="246" t="s">
        <v>275</v>
      </c>
      <c r="B6" s="246" t="s">
        <v>0</v>
      </c>
      <c r="C6" s="256">
        <v>4949</v>
      </c>
      <c r="D6" s="256" t="s">
        <v>598</v>
      </c>
      <c r="E6" t="s">
        <v>2522</v>
      </c>
      <c r="F6" s="315">
        <v>704863.41</v>
      </c>
      <c r="G6" s="315">
        <v>1922.8</v>
      </c>
      <c r="H6" s="315">
        <v>47432.84</v>
      </c>
      <c r="I6">
        <v>745256.59</v>
      </c>
      <c r="J6">
        <v>801743.2</v>
      </c>
      <c r="K6" s="315">
        <v>10200</v>
      </c>
      <c r="L6" s="315">
        <v>0</v>
      </c>
      <c r="N6">
        <v>-909033.75</v>
      </c>
      <c r="O6">
        <v>320382.63</v>
      </c>
      <c r="P6">
        <v>3104237.14</v>
      </c>
      <c r="Q6" s="315">
        <v>960934.01</v>
      </c>
      <c r="R6" s="315">
        <v>305800</v>
      </c>
      <c r="S6" s="315">
        <v>2043.45</v>
      </c>
      <c r="T6" s="315">
        <v>2416200</v>
      </c>
      <c r="U6" s="315">
        <v>648140.61</v>
      </c>
      <c r="V6">
        <v>2955797.68</v>
      </c>
      <c r="W6">
        <v>10420</v>
      </c>
      <c r="X6">
        <v>1400</v>
      </c>
      <c r="Y6">
        <v>1349998.08</v>
      </c>
      <c r="Z6">
        <v>135069.49</v>
      </c>
      <c r="AA6">
        <v>105000</v>
      </c>
      <c r="AD6" s="240">
        <f t="shared" si="1"/>
        <v>754219.05</v>
      </c>
      <c r="AE6" s="241">
        <f t="shared" si="2"/>
        <v>10200</v>
      </c>
      <c r="AF6" s="257">
        <f t="shared" si="3"/>
        <v>744019.05</v>
      </c>
      <c r="AG6" s="259">
        <f t="shared" si="4"/>
        <v>4333118.07</v>
      </c>
      <c r="AH6" s="248">
        <f t="shared" si="5"/>
        <v>4557685.25</v>
      </c>
      <c r="AI6" s="242">
        <f t="shared" si="6"/>
        <v>-224567.1799999997</v>
      </c>
    </row>
    <row r="7" spans="1:35">
      <c r="A7" s="246" t="s">
        <v>275</v>
      </c>
      <c r="B7" s="246" t="s">
        <v>0</v>
      </c>
      <c r="C7" s="256">
        <v>7233</v>
      </c>
      <c r="D7" s="256" t="s">
        <v>599</v>
      </c>
      <c r="E7" t="s">
        <v>2523</v>
      </c>
      <c r="F7" s="315">
        <v>897168.99</v>
      </c>
      <c r="G7" s="315">
        <v>1416.8</v>
      </c>
      <c r="H7" s="315">
        <v>26878.07</v>
      </c>
      <c r="I7">
        <v>3</v>
      </c>
      <c r="J7">
        <v>254274.24</v>
      </c>
      <c r="L7" s="315">
        <v>0</v>
      </c>
      <c r="N7">
        <v>-510631.36</v>
      </c>
      <c r="O7">
        <v>627446.74</v>
      </c>
      <c r="P7">
        <v>1481598.18</v>
      </c>
      <c r="Q7" s="315">
        <v>1742367.26</v>
      </c>
      <c r="R7" s="315">
        <v>1315905</v>
      </c>
      <c r="S7" s="315">
        <v>3178.32</v>
      </c>
      <c r="T7" s="315">
        <v>2630100</v>
      </c>
      <c r="U7" s="315">
        <v>438000</v>
      </c>
      <c r="V7">
        <v>4019606</v>
      </c>
      <c r="W7">
        <v>5316</v>
      </c>
      <c r="Y7">
        <v>2345835.13</v>
      </c>
      <c r="Z7">
        <v>85465.91</v>
      </c>
      <c r="AA7">
        <v>92000</v>
      </c>
      <c r="AD7" s="240">
        <f t="shared" si="1"/>
        <v>925463.86</v>
      </c>
      <c r="AE7" s="241">
        <f t="shared" si="2"/>
        <v>0</v>
      </c>
      <c r="AF7" s="257">
        <f t="shared" si="3"/>
        <v>925463.86</v>
      </c>
      <c r="AG7" s="259">
        <f t="shared" si="4"/>
        <v>6129550.5800000001</v>
      </c>
      <c r="AH7" s="248">
        <f t="shared" si="5"/>
        <v>6548223.04</v>
      </c>
      <c r="AI7" s="242">
        <f t="shared" si="6"/>
        <v>-418672.45999999996</v>
      </c>
    </row>
    <row r="8" spans="1:35">
      <c r="A8" s="246" t="s">
        <v>275</v>
      </c>
      <c r="B8" s="246" t="s">
        <v>0</v>
      </c>
      <c r="C8" s="256">
        <v>5081</v>
      </c>
      <c r="D8" s="256" t="s">
        <v>600</v>
      </c>
      <c r="E8" t="s">
        <v>2524</v>
      </c>
      <c r="F8" s="315">
        <v>1011332.04</v>
      </c>
      <c r="G8" s="315">
        <v>2175.8000000000002</v>
      </c>
      <c r="H8" s="315">
        <v>43150.35</v>
      </c>
      <c r="I8">
        <v>3</v>
      </c>
      <c r="J8">
        <v>933310.96</v>
      </c>
      <c r="K8" s="315">
        <v>28350</v>
      </c>
      <c r="L8" s="315">
        <v>0</v>
      </c>
      <c r="N8">
        <v>-1838293.15</v>
      </c>
      <c r="O8">
        <v>364772.34</v>
      </c>
      <c r="P8">
        <v>3577514.61</v>
      </c>
      <c r="Q8" s="315">
        <v>1371226.72</v>
      </c>
      <c r="R8" s="315">
        <v>322625</v>
      </c>
      <c r="S8" s="315">
        <v>2804.96</v>
      </c>
      <c r="T8" s="315">
        <v>1239850</v>
      </c>
      <c r="U8" s="315">
        <v>986350</v>
      </c>
      <c r="V8">
        <v>2193035</v>
      </c>
      <c r="Y8">
        <v>1787196.08</v>
      </c>
      <c r="Z8">
        <v>66997.25</v>
      </c>
      <c r="AA8">
        <v>18000</v>
      </c>
      <c r="AD8" s="240">
        <f t="shared" si="1"/>
        <v>1056658.1900000002</v>
      </c>
      <c r="AE8" s="241">
        <f t="shared" si="2"/>
        <v>28350</v>
      </c>
      <c r="AF8" s="257">
        <f t="shared" si="3"/>
        <v>1028308.1900000002</v>
      </c>
      <c r="AG8" s="259">
        <f t="shared" si="4"/>
        <v>3922856.6799999997</v>
      </c>
      <c r="AH8" s="248">
        <f t="shared" si="5"/>
        <v>4065228.33</v>
      </c>
      <c r="AI8" s="242">
        <f t="shared" si="6"/>
        <v>-142371.65000000037</v>
      </c>
    </row>
    <row r="9" spans="1:35">
      <c r="A9" s="246" t="s">
        <v>275</v>
      </c>
      <c r="B9" s="246" t="s">
        <v>0</v>
      </c>
      <c r="C9" s="256">
        <v>1868</v>
      </c>
      <c r="D9" s="256" t="s">
        <v>601</v>
      </c>
      <c r="E9" t="s">
        <v>2525</v>
      </c>
      <c r="F9" s="315">
        <v>474254.27</v>
      </c>
      <c r="G9" s="315">
        <v>202.4</v>
      </c>
      <c r="H9" s="315">
        <v>52559.29</v>
      </c>
      <c r="I9">
        <v>207203.11</v>
      </c>
      <c r="J9">
        <v>218655.21</v>
      </c>
      <c r="K9" s="315">
        <v>12881.3</v>
      </c>
      <c r="L9" s="315">
        <v>0</v>
      </c>
      <c r="N9">
        <v>882758.94</v>
      </c>
      <c r="O9">
        <v>73896.679999999993</v>
      </c>
      <c r="P9">
        <v>80851.62</v>
      </c>
      <c r="Q9" s="315">
        <v>561201.38</v>
      </c>
      <c r="R9" s="315">
        <v>277000</v>
      </c>
      <c r="S9" s="315">
        <v>1043.82</v>
      </c>
      <c r="T9" s="315">
        <v>901360</v>
      </c>
      <c r="U9" s="315">
        <v>388600</v>
      </c>
      <c r="V9">
        <v>1240458</v>
      </c>
      <c r="Y9">
        <v>649366.26</v>
      </c>
      <c r="Z9">
        <v>126895.2</v>
      </c>
      <c r="AA9">
        <v>210000</v>
      </c>
      <c r="AD9" s="240">
        <f t="shared" si="1"/>
        <v>527015.96000000008</v>
      </c>
      <c r="AE9" s="241">
        <f t="shared" si="2"/>
        <v>12881.3</v>
      </c>
      <c r="AF9" s="257">
        <f t="shared" si="3"/>
        <v>514134.66000000009</v>
      </c>
      <c r="AG9" s="259">
        <f t="shared" si="4"/>
        <v>2129205.2000000002</v>
      </c>
      <c r="AH9" s="248">
        <f t="shared" si="5"/>
        <v>2226719.46</v>
      </c>
      <c r="AI9" s="242">
        <f t="shared" si="6"/>
        <v>-97514.259999999776</v>
      </c>
    </row>
    <row r="10" spans="1:35">
      <c r="A10" s="246" t="s">
        <v>275</v>
      </c>
      <c r="B10" s="246" t="s">
        <v>0</v>
      </c>
      <c r="C10" s="256">
        <v>7126</v>
      </c>
      <c r="D10" s="256" t="s">
        <v>602</v>
      </c>
      <c r="E10" t="s">
        <v>2526</v>
      </c>
      <c r="F10" s="315">
        <v>847053.18</v>
      </c>
      <c r="G10" s="315">
        <v>1315.6</v>
      </c>
      <c r="H10" s="315">
        <v>191894.27</v>
      </c>
      <c r="I10">
        <v>941100.94</v>
      </c>
      <c r="J10">
        <v>1325819.2</v>
      </c>
      <c r="K10" s="315">
        <v>23100</v>
      </c>
      <c r="L10" s="315">
        <v>0</v>
      </c>
      <c r="N10">
        <v>830004.63</v>
      </c>
      <c r="O10">
        <v>243947.27</v>
      </c>
      <c r="P10">
        <v>2359303.7200000002</v>
      </c>
      <c r="Q10" s="315">
        <v>1253510.51</v>
      </c>
      <c r="R10" s="315">
        <v>229650</v>
      </c>
      <c r="S10" s="315">
        <v>2626.3</v>
      </c>
      <c r="T10" s="315">
        <v>2071780</v>
      </c>
      <c r="U10" s="315">
        <v>1061720</v>
      </c>
      <c r="V10">
        <v>2947801</v>
      </c>
      <c r="W10">
        <v>6080</v>
      </c>
      <c r="Y10">
        <v>1284500.71</v>
      </c>
      <c r="Z10">
        <v>382077.53</v>
      </c>
      <c r="AA10">
        <v>148000</v>
      </c>
      <c r="AD10" s="240">
        <f t="shared" si="1"/>
        <v>1040263.05</v>
      </c>
      <c r="AE10" s="241">
        <f t="shared" si="2"/>
        <v>23100</v>
      </c>
      <c r="AF10" s="257">
        <f t="shared" si="3"/>
        <v>1017163.05</v>
      </c>
      <c r="AG10" s="259">
        <f t="shared" si="4"/>
        <v>4619286.8100000005</v>
      </c>
      <c r="AH10" s="248">
        <f t="shared" si="5"/>
        <v>4768459.24</v>
      </c>
      <c r="AI10" s="242">
        <f t="shared" si="6"/>
        <v>-149172.4299999997</v>
      </c>
    </row>
    <row r="11" spans="1:35">
      <c r="A11" s="246" t="s">
        <v>275</v>
      </c>
      <c r="B11" s="246" t="s">
        <v>0</v>
      </c>
      <c r="C11" s="256">
        <v>2671</v>
      </c>
      <c r="D11" s="256" t="s">
        <v>603</v>
      </c>
      <c r="E11" t="s">
        <v>2527</v>
      </c>
      <c r="F11" s="315">
        <v>625489.59</v>
      </c>
      <c r="G11" s="315">
        <v>354.2</v>
      </c>
      <c r="H11" s="315">
        <v>39267.54</v>
      </c>
      <c r="I11">
        <v>714200.9</v>
      </c>
      <c r="J11">
        <v>158025.26999999999</v>
      </c>
      <c r="L11" s="315">
        <v>0</v>
      </c>
      <c r="N11">
        <v>-891788.64</v>
      </c>
      <c r="O11">
        <v>517225.16</v>
      </c>
      <c r="P11">
        <v>2243800.1</v>
      </c>
      <c r="Q11" s="315">
        <v>593944.36</v>
      </c>
      <c r="R11" s="315">
        <v>359480</v>
      </c>
      <c r="S11" s="315">
        <v>1522.13</v>
      </c>
      <c r="T11" s="315">
        <v>400228</v>
      </c>
      <c r="U11" s="315">
        <v>1224640</v>
      </c>
      <c r="V11">
        <v>961711</v>
      </c>
      <c r="Y11">
        <v>1781310.12</v>
      </c>
      <c r="Z11">
        <v>67692.490000000005</v>
      </c>
      <c r="AA11">
        <v>101000</v>
      </c>
      <c r="AD11" s="240">
        <f t="shared" si="1"/>
        <v>665111.32999999996</v>
      </c>
      <c r="AE11" s="241">
        <f t="shared" si="2"/>
        <v>0</v>
      </c>
      <c r="AF11" s="257">
        <f t="shared" si="3"/>
        <v>665111.32999999996</v>
      </c>
      <c r="AG11" s="259">
        <f t="shared" si="4"/>
        <v>2579814.4900000002</v>
      </c>
      <c r="AH11" s="248">
        <f t="shared" si="5"/>
        <v>2911713.6100000003</v>
      </c>
      <c r="AI11" s="242">
        <f t="shared" si="6"/>
        <v>-331899.12000000011</v>
      </c>
    </row>
    <row r="12" spans="1:35" ht="13.5" customHeight="1">
      <c r="A12" s="246" t="s">
        <v>275</v>
      </c>
      <c r="B12" s="246" t="s">
        <v>0</v>
      </c>
      <c r="C12" s="256">
        <v>4454</v>
      </c>
      <c r="D12" s="256" t="s">
        <v>604</v>
      </c>
      <c r="E12" t="s">
        <v>2528</v>
      </c>
      <c r="F12" s="315">
        <v>937563.4</v>
      </c>
      <c r="G12" s="315">
        <v>1669.8</v>
      </c>
      <c r="H12" s="315">
        <v>205382.32</v>
      </c>
      <c r="I12">
        <v>3</v>
      </c>
      <c r="J12">
        <v>211971.94</v>
      </c>
      <c r="K12" s="315">
        <v>11625</v>
      </c>
      <c r="L12" s="315">
        <v>0</v>
      </c>
      <c r="N12">
        <v>-1311381.32</v>
      </c>
      <c r="O12">
        <v>293100.59000000003</v>
      </c>
      <c r="P12">
        <v>2541297.98</v>
      </c>
      <c r="Q12" s="315">
        <v>1034975.31</v>
      </c>
      <c r="R12" s="315">
        <v>704750</v>
      </c>
      <c r="S12" s="315">
        <v>2872.57</v>
      </c>
      <c r="T12" s="315">
        <v>1551100</v>
      </c>
      <c r="U12" s="315">
        <v>325400</v>
      </c>
      <c r="V12">
        <v>2211910</v>
      </c>
      <c r="W12">
        <v>2000</v>
      </c>
      <c r="Y12">
        <v>1441409.66</v>
      </c>
      <c r="Z12">
        <v>69030.009999999995</v>
      </c>
      <c r="AA12">
        <v>72800</v>
      </c>
      <c r="AD12" s="240">
        <f t="shared" si="1"/>
        <v>1144615.52</v>
      </c>
      <c r="AE12" s="241">
        <f t="shared" si="2"/>
        <v>11625</v>
      </c>
      <c r="AF12" s="257">
        <f t="shared" si="3"/>
        <v>1132990.52</v>
      </c>
      <c r="AG12" s="259">
        <f t="shared" si="4"/>
        <v>3619097.88</v>
      </c>
      <c r="AH12" s="248">
        <f t="shared" si="5"/>
        <v>3797149.67</v>
      </c>
      <c r="AI12" s="242">
        <f t="shared" si="6"/>
        <v>-178051.79000000004</v>
      </c>
    </row>
    <row r="13" spans="1:35">
      <c r="A13" s="246" t="s">
        <v>275</v>
      </c>
      <c r="B13" s="246" t="s">
        <v>0</v>
      </c>
      <c r="C13" s="256">
        <v>3077</v>
      </c>
      <c r="D13" s="256" t="s">
        <v>605</v>
      </c>
      <c r="E13" t="s">
        <v>2529</v>
      </c>
      <c r="F13" s="315">
        <v>275421.3</v>
      </c>
      <c r="G13" s="315">
        <v>253</v>
      </c>
      <c r="H13" s="315">
        <v>24173.39</v>
      </c>
      <c r="I13">
        <v>1778752.82</v>
      </c>
      <c r="J13">
        <v>223867.29</v>
      </c>
      <c r="K13" s="315">
        <v>100050</v>
      </c>
      <c r="L13" s="315">
        <v>0</v>
      </c>
      <c r="N13">
        <v>-49978.7</v>
      </c>
      <c r="O13">
        <v>85279.58</v>
      </c>
      <c r="P13">
        <v>2357450.56</v>
      </c>
      <c r="Q13" s="315">
        <v>700558.49</v>
      </c>
      <c r="R13" s="315">
        <v>0</v>
      </c>
      <c r="S13" s="315">
        <v>811.08</v>
      </c>
      <c r="T13" s="315">
        <v>504840</v>
      </c>
      <c r="U13" s="315">
        <v>313900</v>
      </c>
      <c r="V13">
        <v>899231</v>
      </c>
      <c r="W13">
        <v>6088</v>
      </c>
      <c r="Y13">
        <v>621597.72</v>
      </c>
      <c r="Z13">
        <v>123026.49</v>
      </c>
      <c r="AA13">
        <v>60500</v>
      </c>
      <c r="AD13" s="240">
        <f t="shared" si="1"/>
        <v>299847.69</v>
      </c>
      <c r="AE13" s="241">
        <f t="shared" si="2"/>
        <v>100050</v>
      </c>
      <c r="AF13" s="257">
        <f t="shared" si="3"/>
        <v>199797.69</v>
      </c>
      <c r="AG13" s="259">
        <f t="shared" si="4"/>
        <v>1520109.5699999998</v>
      </c>
      <c r="AH13" s="248">
        <f t="shared" si="5"/>
        <v>1710443.21</v>
      </c>
      <c r="AI13" s="242">
        <f t="shared" si="6"/>
        <v>-190333.64000000013</v>
      </c>
    </row>
    <row r="14" spans="1:35">
      <c r="A14" s="246" t="s">
        <v>275</v>
      </c>
      <c r="B14" s="246" t="s">
        <v>0</v>
      </c>
      <c r="C14" s="256">
        <v>2778</v>
      </c>
      <c r="D14" s="256" t="s">
        <v>606</v>
      </c>
      <c r="E14" t="s">
        <v>2530</v>
      </c>
      <c r="F14" s="315">
        <v>414715.37</v>
      </c>
      <c r="G14" s="315">
        <v>1669.8</v>
      </c>
      <c r="H14" s="315">
        <v>22356.74</v>
      </c>
      <c r="I14">
        <v>757455.95</v>
      </c>
      <c r="J14">
        <v>427304.13</v>
      </c>
      <c r="K14" s="315">
        <v>14500</v>
      </c>
      <c r="L14" s="315">
        <v>0</v>
      </c>
      <c r="N14">
        <v>-1445598.15</v>
      </c>
      <c r="O14">
        <v>125876.57</v>
      </c>
      <c r="P14">
        <v>3416597.09</v>
      </c>
      <c r="Q14" s="315">
        <v>701062.49</v>
      </c>
      <c r="R14" s="315">
        <v>125000</v>
      </c>
      <c r="S14" s="315">
        <v>1404.9</v>
      </c>
      <c r="T14" s="315">
        <v>1230300</v>
      </c>
      <c r="U14" s="315">
        <v>551000</v>
      </c>
      <c r="V14">
        <v>1777274</v>
      </c>
      <c r="Y14">
        <v>953585.34</v>
      </c>
      <c r="Z14">
        <v>317781.57</v>
      </c>
      <c r="AA14">
        <v>48000</v>
      </c>
      <c r="AD14" s="240">
        <f t="shared" si="1"/>
        <v>438741.91</v>
      </c>
      <c r="AE14" s="241">
        <f t="shared" si="2"/>
        <v>14500</v>
      </c>
      <c r="AF14" s="257">
        <f t="shared" si="3"/>
        <v>424241.91</v>
      </c>
      <c r="AG14" s="259">
        <f t="shared" si="4"/>
        <v>2608767.39</v>
      </c>
      <c r="AH14" s="248">
        <f t="shared" si="5"/>
        <v>3096640.9099999997</v>
      </c>
      <c r="AI14" s="242">
        <f t="shared" si="6"/>
        <v>-487873.51999999955</v>
      </c>
    </row>
    <row r="15" spans="1:35">
      <c r="A15" s="246" t="s">
        <v>275</v>
      </c>
      <c r="B15" s="246" t="s">
        <v>0</v>
      </c>
      <c r="C15" s="256">
        <v>4143</v>
      </c>
      <c r="D15" s="256" t="s">
        <v>607</v>
      </c>
      <c r="E15" t="s">
        <v>2531</v>
      </c>
      <c r="F15" s="315">
        <v>989688.18</v>
      </c>
      <c r="G15" s="315">
        <v>6424.2</v>
      </c>
      <c r="H15" s="315">
        <v>31437.06</v>
      </c>
      <c r="I15">
        <v>2100482.73</v>
      </c>
      <c r="J15">
        <v>300397.86</v>
      </c>
      <c r="K15" s="315">
        <v>11592.04</v>
      </c>
      <c r="L15" s="315">
        <v>0</v>
      </c>
      <c r="N15">
        <v>135096.57999999999</v>
      </c>
      <c r="O15">
        <v>272435.38</v>
      </c>
      <c r="P15">
        <v>3110817.16</v>
      </c>
      <c r="Q15" s="315">
        <v>1429960.34</v>
      </c>
      <c r="R15" s="315">
        <v>491050</v>
      </c>
      <c r="S15" s="315">
        <v>2385.4299999999998</v>
      </c>
      <c r="T15" s="315">
        <v>1207600</v>
      </c>
      <c r="U15" s="315">
        <v>311600</v>
      </c>
      <c r="V15">
        <v>1954457</v>
      </c>
      <c r="W15">
        <v>480</v>
      </c>
      <c r="X15">
        <v>860</v>
      </c>
      <c r="Y15">
        <v>1331680.46</v>
      </c>
      <c r="Z15">
        <v>188629.44</v>
      </c>
      <c r="AA15">
        <v>68000</v>
      </c>
      <c r="AD15" s="240">
        <f t="shared" si="1"/>
        <v>1027549.4400000001</v>
      </c>
      <c r="AE15" s="241">
        <f t="shared" si="2"/>
        <v>11592.04</v>
      </c>
      <c r="AF15" s="257">
        <f t="shared" si="3"/>
        <v>1015957.4</v>
      </c>
      <c r="AG15" s="259">
        <f t="shared" si="4"/>
        <v>3442595.77</v>
      </c>
      <c r="AH15" s="248">
        <f t="shared" si="5"/>
        <v>3544106.9</v>
      </c>
      <c r="AI15" s="242">
        <f t="shared" si="6"/>
        <v>-101511.12999999989</v>
      </c>
    </row>
    <row r="16" spans="1:35">
      <c r="A16" s="246" t="s">
        <v>275</v>
      </c>
      <c r="B16" s="246" t="s">
        <v>0</v>
      </c>
      <c r="C16" s="256">
        <v>5018</v>
      </c>
      <c r="D16" s="256" t="s">
        <v>608</v>
      </c>
      <c r="E16" t="s">
        <v>2532</v>
      </c>
      <c r="F16" s="315">
        <v>889438.21</v>
      </c>
      <c r="G16" s="315">
        <v>2681.8</v>
      </c>
      <c r="H16" s="315">
        <v>89662.97</v>
      </c>
      <c r="I16">
        <v>1388805.1</v>
      </c>
      <c r="J16">
        <v>561773.35</v>
      </c>
      <c r="K16" s="315">
        <v>16200</v>
      </c>
      <c r="L16" s="315">
        <v>0</v>
      </c>
      <c r="N16">
        <v>-1896073.39</v>
      </c>
      <c r="O16">
        <v>287542.98</v>
      </c>
      <c r="P16">
        <v>4381554.71</v>
      </c>
      <c r="Q16" s="315">
        <v>1251363.04</v>
      </c>
      <c r="R16" s="315">
        <v>580000</v>
      </c>
      <c r="S16" s="315">
        <v>1469.02</v>
      </c>
      <c r="T16" s="315">
        <v>2220588</v>
      </c>
      <c r="U16" s="315">
        <v>267400</v>
      </c>
      <c r="V16">
        <v>2893721</v>
      </c>
      <c r="W16">
        <v>15155</v>
      </c>
      <c r="Y16">
        <v>942221.29</v>
      </c>
      <c r="Z16">
        <v>231585.64</v>
      </c>
      <c r="AA16">
        <v>95000</v>
      </c>
      <c r="AD16" s="240">
        <f t="shared" si="1"/>
        <v>981782.98</v>
      </c>
      <c r="AE16" s="241">
        <f t="shared" si="2"/>
        <v>16200</v>
      </c>
      <c r="AF16" s="257">
        <f t="shared" si="3"/>
        <v>965582.98</v>
      </c>
      <c r="AG16" s="259">
        <f t="shared" si="4"/>
        <v>4320820.0600000005</v>
      </c>
      <c r="AH16" s="248">
        <f t="shared" si="5"/>
        <v>4177682.93</v>
      </c>
      <c r="AI16" s="242">
        <f t="shared" si="6"/>
        <v>143137.13000000035</v>
      </c>
    </row>
    <row r="17" spans="1:35">
      <c r="A17" s="246" t="s">
        <v>275</v>
      </c>
      <c r="B17" s="246" t="s">
        <v>0</v>
      </c>
      <c r="C17" s="256">
        <v>3532</v>
      </c>
      <c r="D17" s="256" t="s">
        <v>609</v>
      </c>
      <c r="E17" t="s">
        <v>2533</v>
      </c>
      <c r="F17" s="315">
        <v>1315343.83</v>
      </c>
      <c r="G17" s="315">
        <v>151.80000000000001</v>
      </c>
      <c r="H17" s="315">
        <v>31134.94</v>
      </c>
      <c r="I17">
        <v>37472.35</v>
      </c>
      <c r="J17">
        <v>206726.89</v>
      </c>
      <c r="K17" s="315">
        <v>19000</v>
      </c>
      <c r="L17" s="315">
        <v>0</v>
      </c>
      <c r="N17">
        <v>-1702424.15</v>
      </c>
      <c r="O17">
        <v>234864.78</v>
      </c>
      <c r="P17">
        <v>2824820.87</v>
      </c>
      <c r="Q17" s="315">
        <v>1048149.59</v>
      </c>
      <c r="R17" s="315">
        <v>600800</v>
      </c>
      <c r="S17" s="315">
        <v>2689.73</v>
      </c>
      <c r="T17" s="315">
        <v>1763040</v>
      </c>
      <c r="U17" s="315">
        <v>263000</v>
      </c>
      <c r="V17">
        <v>2480420</v>
      </c>
      <c r="X17">
        <v>7180</v>
      </c>
      <c r="Y17">
        <v>759441.64</v>
      </c>
      <c r="Z17">
        <v>150069.37</v>
      </c>
      <c r="AA17">
        <v>66000</v>
      </c>
      <c r="AD17" s="240">
        <f t="shared" si="1"/>
        <v>1346630.57</v>
      </c>
      <c r="AE17" s="241">
        <f t="shared" si="2"/>
        <v>19000</v>
      </c>
      <c r="AF17" s="257">
        <f t="shared" si="3"/>
        <v>1327630.57</v>
      </c>
      <c r="AG17" s="259">
        <f t="shared" si="4"/>
        <v>3677679.32</v>
      </c>
      <c r="AH17" s="248">
        <f t="shared" si="5"/>
        <v>3463111.0100000002</v>
      </c>
      <c r="AI17" s="242">
        <f t="shared" si="6"/>
        <v>214568.30999999959</v>
      </c>
    </row>
    <row r="18" spans="1:35">
      <c r="A18" s="246" t="s">
        <v>275</v>
      </c>
      <c r="B18" s="246" t="s">
        <v>0</v>
      </c>
      <c r="C18" s="256">
        <v>5707</v>
      </c>
      <c r="D18" s="256" t="s">
        <v>610</v>
      </c>
      <c r="E18" t="s">
        <v>2534</v>
      </c>
      <c r="F18" s="315">
        <v>1010308.55</v>
      </c>
      <c r="G18" s="315">
        <v>1315.6</v>
      </c>
      <c r="H18" s="315">
        <v>44938.83</v>
      </c>
      <c r="I18">
        <v>12807.24</v>
      </c>
      <c r="J18">
        <v>350971.35</v>
      </c>
      <c r="K18" s="315">
        <v>19200</v>
      </c>
      <c r="L18" s="315">
        <v>0</v>
      </c>
      <c r="N18">
        <v>-1141080.3700000001</v>
      </c>
      <c r="O18">
        <v>513516.95</v>
      </c>
      <c r="P18">
        <v>2287611.84</v>
      </c>
      <c r="Q18" s="315">
        <v>1558609.32</v>
      </c>
      <c r="R18" s="315">
        <v>305000</v>
      </c>
      <c r="S18" s="315">
        <v>2324.98</v>
      </c>
      <c r="T18" s="315">
        <v>1246331.03</v>
      </c>
      <c r="U18" s="315">
        <v>406700</v>
      </c>
      <c r="V18">
        <v>2289751.0299999998</v>
      </c>
      <c r="W18">
        <v>11910</v>
      </c>
      <c r="Y18">
        <v>1265865.8999999999</v>
      </c>
      <c r="Z18">
        <v>120345.25</v>
      </c>
      <c r="AA18">
        <v>90000</v>
      </c>
      <c r="AD18" s="240">
        <f t="shared" si="1"/>
        <v>1056562.98</v>
      </c>
      <c r="AE18" s="241">
        <f t="shared" si="2"/>
        <v>19200</v>
      </c>
      <c r="AF18" s="257">
        <f t="shared" si="3"/>
        <v>1037362.98</v>
      </c>
      <c r="AG18" s="259">
        <f t="shared" si="4"/>
        <v>3518965.33</v>
      </c>
      <c r="AH18" s="248">
        <f t="shared" si="5"/>
        <v>3777872.1799999997</v>
      </c>
      <c r="AI18" s="242">
        <f t="shared" si="6"/>
        <v>-258906.84999999963</v>
      </c>
    </row>
    <row r="19" spans="1:35">
      <c r="A19" s="246" t="s">
        <v>275</v>
      </c>
      <c r="B19" s="246" t="s">
        <v>0</v>
      </c>
      <c r="C19" s="256">
        <v>3845</v>
      </c>
      <c r="D19" s="256" t="s">
        <v>611</v>
      </c>
      <c r="E19" t="s">
        <v>2535</v>
      </c>
      <c r="F19" s="315">
        <v>772226.52</v>
      </c>
      <c r="G19" s="315">
        <v>2496.1999999999998</v>
      </c>
      <c r="H19" s="315">
        <v>53664.58</v>
      </c>
      <c r="I19">
        <v>4</v>
      </c>
      <c r="J19">
        <v>127040.45</v>
      </c>
      <c r="K19" s="315">
        <v>10950</v>
      </c>
      <c r="L19" s="315">
        <v>0</v>
      </c>
      <c r="N19">
        <v>-2106293.4500000002</v>
      </c>
      <c r="O19">
        <v>370945.46</v>
      </c>
      <c r="P19">
        <v>2658489.6</v>
      </c>
      <c r="Q19" s="315">
        <v>919189.85</v>
      </c>
      <c r="R19" s="315">
        <v>381310</v>
      </c>
      <c r="T19" s="315">
        <v>2530120</v>
      </c>
      <c r="U19" s="315">
        <v>555000</v>
      </c>
      <c r="V19">
        <v>3012422</v>
      </c>
      <c r="W19">
        <v>5400</v>
      </c>
      <c r="Y19">
        <v>1214948.8600000001</v>
      </c>
      <c r="Z19">
        <v>25008.85</v>
      </c>
      <c r="AA19">
        <v>106500</v>
      </c>
      <c r="AD19" s="240">
        <f t="shared" si="1"/>
        <v>828387.29999999993</v>
      </c>
      <c r="AE19" s="241">
        <f t="shared" si="2"/>
        <v>10950</v>
      </c>
      <c r="AF19" s="257">
        <f t="shared" si="3"/>
        <v>817437.29999999993</v>
      </c>
      <c r="AG19" s="259">
        <f t="shared" si="4"/>
        <v>4385619.8499999996</v>
      </c>
      <c r="AH19" s="248">
        <f t="shared" si="5"/>
        <v>4364279.71</v>
      </c>
      <c r="AI19" s="242">
        <f t="shared" si="6"/>
        <v>21340.139999999665</v>
      </c>
    </row>
    <row r="20" spans="1:35">
      <c r="A20" s="246" t="s">
        <v>275</v>
      </c>
      <c r="B20" s="246" t="s">
        <v>0</v>
      </c>
      <c r="C20" s="256">
        <v>2875</v>
      </c>
      <c r="D20" s="256" t="s">
        <v>612</v>
      </c>
      <c r="E20" t="s">
        <v>2536</v>
      </c>
      <c r="F20" s="315">
        <v>952486.72</v>
      </c>
      <c r="G20" s="315">
        <v>253</v>
      </c>
      <c r="H20" s="315">
        <v>57275.89</v>
      </c>
      <c r="I20">
        <v>4033841.78</v>
      </c>
      <c r="J20">
        <v>190228.43</v>
      </c>
      <c r="K20" s="315">
        <v>20609.5</v>
      </c>
      <c r="L20" s="315">
        <v>0</v>
      </c>
      <c r="N20">
        <v>4644845.13</v>
      </c>
      <c r="O20">
        <v>82998.86</v>
      </c>
      <c r="P20">
        <v>712043.8</v>
      </c>
      <c r="Q20" s="315">
        <v>673980.98</v>
      </c>
      <c r="R20" s="315">
        <v>89780</v>
      </c>
      <c r="S20" s="315">
        <v>2403.9299999999998</v>
      </c>
      <c r="T20" s="315">
        <v>1987950</v>
      </c>
      <c r="U20" s="315">
        <v>1120654.9099999999</v>
      </c>
      <c r="V20">
        <v>2395221.7599999998</v>
      </c>
      <c r="W20">
        <v>22416</v>
      </c>
      <c r="Y20">
        <v>1464329.16</v>
      </c>
      <c r="Z20">
        <v>189214.37</v>
      </c>
      <c r="AA20">
        <v>30000</v>
      </c>
      <c r="AD20" s="240">
        <f t="shared" si="1"/>
        <v>1010015.61</v>
      </c>
      <c r="AE20" s="241">
        <f t="shared" si="2"/>
        <v>20609.5</v>
      </c>
      <c r="AF20" s="257">
        <f t="shared" si="3"/>
        <v>989406.11</v>
      </c>
      <c r="AG20" s="259">
        <f t="shared" si="4"/>
        <v>3874769.8200000003</v>
      </c>
      <c r="AH20" s="248">
        <f t="shared" si="5"/>
        <v>4101181.29</v>
      </c>
      <c r="AI20" s="242">
        <f t="shared" si="6"/>
        <v>-226411.46999999974</v>
      </c>
    </row>
    <row r="21" spans="1:35">
      <c r="A21" s="246" t="s">
        <v>275</v>
      </c>
      <c r="B21" s="246" t="s">
        <v>0</v>
      </c>
      <c r="C21" s="256">
        <v>3123</v>
      </c>
      <c r="D21" s="256" t="s">
        <v>613</v>
      </c>
      <c r="E21" t="s">
        <v>2537</v>
      </c>
      <c r="F21" s="315">
        <v>521501.4</v>
      </c>
      <c r="G21" s="315">
        <v>1932.8</v>
      </c>
      <c r="H21" s="315">
        <v>39407.599999999999</v>
      </c>
      <c r="I21">
        <v>152895.78</v>
      </c>
      <c r="J21">
        <v>482462.36</v>
      </c>
      <c r="K21" s="315">
        <v>12212.6</v>
      </c>
      <c r="L21" s="315">
        <v>0</v>
      </c>
      <c r="N21">
        <v>-2815489.87</v>
      </c>
      <c r="O21">
        <v>133079</v>
      </c>
      <c r="P21">
        <v>4272663.5999999996</v>
      </c>
      <c r="Q21" s="315">
        <v>802536.09</v>
      </c>
      <c r="R21" s="315">
        <v>89900</v>
      </c>
      <c r="S21" s="315">
        <v>1372</v>
      </c>
      <c r="T21" s="315">
        <v>1650840</v>
      </c>
      <c r="U21" s="315">
        <v>338300</v>
      </c>
      <c r="V21">
        <v>2058889</v>
      </c>
      <c r="W21">
        <v>1500</v>
      </c>
      <c r="Y21">
        <v>987693.03</v>
      </c>
      <c r="Z21">
        <v>194131.45</v>
      </c>
      <c r="AA21">
        <v>45000</v>
      </c>
      <c r="AD21" s="240">
        <f t="shared" si="1"/>
        <v>562841.80000000005</v>
      </c>
      <c r="AE21" s="241">
        <f t="shared" si="2"/>
        <v>12212.6</v>
      </c>
      <c r="AF21" s="257">
        <f t="shared" si="3"/>
        <v>550629.20000000007</v>
      </c>
      <c r="AG21" s="259">
        <f t="shared" si="4"/>
        <v>2882948.09</v>
      </c>
      <c r="AH21" s="248">
        <f t="shared" si="5"/>
        <v>3287213.4800000004</v>
      </c>
      <c r="AI21" s="242">
        <f t="shared" si="6"/>
        <v>-404265.3900000006</v>
      </c>
    </row>
    <row r="22" spans="1:35">
      <c r="A22" s="246" t="s">
        <v>275</v>
      </c>
      <c r="B22" s="246" t="s">
        <v>0</v>
      </c>
      <c r="C22" s="256">
        <v>3601</v>
      </c>
      <c r="D22" s="256" t="s">
        <v>614</v>
      </c>
      <c r="E22" t="s">
        <v>2538</v>
      </c>
      <c r="F22" s="315">
        <v>935614.42</v>
      </c>
      <c r="G22" s="315">
        <v>1388.95</v>
      </c>
      <c r="H22" s="315">
        <v>16154.53</v>
      </c>
      <c r="I22">
        <v>1065480.1200000001</v>
      </c>
      <c r="J22">
        <v>320931.44</v>
      </c>
      <c r="K22" s="315">
        <v>1140</v>
      </c>
      <c r="L22" s="315">
        <v>0</v>
      </c>
      <c r="N22">
        <v>-314674.13</v>
      </c>
      <c r="O22">
        <v>236650.09</v>
      </c>
      <c r="P22">
        <v>2054348.01</v>
      </c>
      <c r="Q22" s="315">
        <v>936000.03</v>
      </c>
      <c r="R22" s="315">
        <v>136000</v>
      </c>
      <c r="S22" s="315">
        <v>670.74</v>
      </c>
      <c r="T22" s="315">
        <v>1362450</v>
      </c>
      <c r="U22" s="315">
        <v>1259700</v>
      </c>
      <c r="V22">
        <v>1853543.58</v>
      </c>
      <c r="Y22">
        <v>1021249.48</v>
      </c>
      <c r="Z22">
        <v>165822.22</v>
      </c>
      <c r="AA22">
        <v>82500</v>
      </c>
      <c r="AB22">
        <v>209600</v>
      </c>
      <c r="AD22" s="240">
        <f t="shared" si="1"/>
        <v>953157.9</v>
      </c>
      <c r="AE22" s="241">
        <f t="shared" si="2"/>
        <v>1140</v>
      </c>
      <c r="AF22" s="257">
        <f t="shared" si="3"/>
        <v>952017.9</v>
      </c>
      <c r="AG22" s="259">
        <f t="shared" si="4"/>
        <v>3694820.77</v>
      </c>
      <c r="AH22" s="248">
        <f t="shared" si="5"/>
        <v>3332715.2800000003</v>
      </c>
      <c r="AI22" s="242">
        <f t="shared" si="6"/>
        <v>362105.48999999976</v>
      </c>
    </row>
    <row r="23" spans="1:35">
      <c r="A23" s="246" t="s">
        <v>275</v>
      </c>
      <c r="B23" s="246" t="s">
        <v>0</v>
      </c>
      <c r="C23" s="256">
        <v>3870</v>
      </c>
      <c r="D23" s="256" t="s">
        <v>615</v>
      </c>
      <c r="E23" t="s">
        <v>2599</v>
      </c>
      <c r="F23" s="315">
        <v>1482295.14</v>
      </c>
      <c r="G23" s="315">
        <v>5717.8</v>
      </c>
      <c r="H23" s="315">
        <v>19705.27</v>
      </c>
      <c r="I23">
        <v>4</v>
      </c>
      <c r="J23">
        <v>71335.95</v>
      </c>
      <c r="K23" s="315">
        <v>17336.75</v>
      </c>
      <c r="L23" s="315">
        <v>0</v>
      </c>
      <c r="N23">
        <v>-778520.55</v>
      </c>
      <c r="O23">
        <v>264294.02</v>
      </c>
      <c r="P23">
        <v>2203520.5099999998</v>
      </c>
      <c r="Q23" s="315">
        <v>1121803.5</v>
      </c>
      <c r="R23" s="315">
        <v>310000</v>
      </c>
      <c r="S23" s="315">
        <v>4037.11</v>
      </c>
      <c r="T23" s="315">
        <v>680490</v>
      </c>
      <c r="U23" s="315">
        <v>1056272</v>
      </c>
      <c r="V23">
        <v>1511372</v>
      </c>
      <c r="W23">
        <v>6312</v>
      </c>
      <c r="Y23">
        <v>1657113.81</v>
      </c>
      <c r="Z23">
        <v>72377.37</v>
      </c>
      <c r="AA23">
        <v>53000</v>
      </c>
      <c r="AD23" s="240">
        <f t="shared" si="1"/>
        <v>1507718.21</v>
      </c>
      <c r="AE23" s="241">
        <f t="shared" si="2"/>
        <v>17336.75</v>
      </c>
      <c r="AF23" s="257">
        <f t="shared" si="3"/>
        <v>1490381.46</v>
      </c>
      <c r="AG23" s="259">
        <f t="shared" si="4"/>
        <v>3172602.6100000003</v>
      </c>
      <c r="AH23" s="248">
        <f t="shared" si="5"/>
        <v>3300175.18</v>
      </c>
      <c r="AI23" s="242">
        <f t="shared" si="6"/>
        <v>-127572.56999999983</v>
      </c>
    </row>
    <row r="24" spans="1:35">
      <c r="A24" s="246" t="s">
        <v>279</v>
      </c>
      <c r="B24" s="246" t="s">
        <v>1</v>
      </c>
      <c r="C24" s="256">
        <v>7346</v>
      </c>
      <c r="D24" s="256" t="s">
        <v>616</v>
      </c>
      <c r="E24" t="s">
        <v>2539</v>
      </c>
      <c r="F24" s="315">
        <v>825894.85</v>
      </c>
      <c r="G24" s="315">
        <v>1720.4</v>
      </c>
      <c r="H24" s="315">
        <v>147636.20000000001</v>
      </c>
      <c r="I24">
        <v>144141.28</v>
      </c>
      <c r="J24">
        <v>1283285.83</v>
      </c>
      <c r="K24" s="315">
        <v>32431.3</v>
      </c>
      <c r="L24" s="315">
        <v>0</v>
      </c>
      <c r="O24">
        <v>614541.22</v>
      </c>
      <c r="P24">
        <v>2350727.5299999998</v>
      </c>
      <c r="Q24" s="315">
        <v>1737777.53</v>
      </c>
      <c r="R24" s="315">
        <v>176415</v>
      </c>
      <c r="S24" s="315">
        <v>3074.66</v>
      </c>
      <c r="T24" s="315">
        <v>1719334.5</v>
      </c>
      <c r="U24" s="315">
        <v>320000</v>
      </c>
      <c r="V24">
        <v>2443626.17</v>
      </c>
      <c r="W24">
        <v>7854</v>
      </c>
      <c r="X24">
        <v>1136</v>
      </c>
      <c r="Y24">
        <v>1601520.52</v>
      </c>
      <c r="Z24">
        <v>431986.49</v>
      </c>
      <c r="AA24">
        <v>65500</v>
      </c>
      <c r="AD24" s="240">
        <f t="shared" si="1"/>
        <v>975251.45</v>
      </c>
      <c r="AE24" s="241">
        <f t="shared" si="2"/>
        <v>32431.3</v>
      </c>
      <c r="AF24" s="257">
        <f t="shared" si="3"/>
        <v>942820.14999999991</v>
      </c>
      <c r="AG24" s="259">
        <f t="shared" si="4"/>
        <v>3956601.69</v>
      </c>
      <c r="AH24" s="248">
        <f t="shared" si="5"/>
        <v>4551623.18</v>
      </c>
      <c r="AI24" s="242">
        <f t="shared" si="6"/>
        <v>-595021.48999999976</v>
      </c>
    </row>
    <row r="25" spans="1:35">
      <c r="A25" s="246" t="s">
        <v>279</v>
      </c>
      <c r="B25" s="246" t="s">
        <v>1</v>
      </c>
      <c r="C25" s="256">
        <v>4269</v>
      </c>
      <c r="D25" s="256" t="s">
        <v>617</v>
      </c>
      <c r="E25" t="s">
        <v>2540</v>
      </c>
      <c r="F25" s="315">
        <v>151197.49</v>
      </c>
      <c r="G25" s="315">
        <v>1162.8</v>
      </c>
      <c r="H25" s="315">
        <v>119410.05</v>
      </c>
      <c r="I25">
        <v>1077267.6499999999</v>
      </c>
      <c r="J25">
        <v>440404.7</v>
      </c>
      <c r="K25" s="315">
        <v>11550</v>
      </c>
      <c r="L25" s="315">
        <v>0</v>
      </c>
      <c r="O25">
        <v>-2009832.91</v>
      </c>
      <c r="P25">
        <v>3163898.35</v>
      </c>
      <c r="Q25" s="315">
        <v>1856638.98</v>
      </c>
      <c r="R25" s="315">
        <v>244955</v>
      </c>
      <c r="S25" s="315">
        <v>371.64</v>
      </c>
      <c r="T25" s="315">
        <v>1453560</v>
      </c>
      <c r="U25" s="315">
        <v>257800</v>
      </c>
      <c r="V25">
        <v>2035438.92</v>
      </c>
      <c r="W25">
        <v>16220</v>
      </c>
      <c r="Y25">
        <v>1000425.96</v>
      </c>
      <c r="Z25">
        <v>89413.49</v>
      </c>
      <c r="AA25">
        <v>48000</v>
      </c>
      <c r="AD25" s="240">
        <f t="shared" si="1"/>
        <v>271770.33999999997</v>
      </c>
      <c r="AE25" s="241">
        <f t="shared" si="2"/>
        <v>11550</v>
      </c>
      <c r="AF25" s="257">
        <f t="shared" si="3"/>
        <v>260220.33999999997</v>
      </c>
      <c r="AG25" s="259">
        <f t="shared" si="4"/>
        <v>3813325.62</v>
      </c>
      <c r="AH25" s="248">
        <f t="shared" si="5"/>
        <v>3189498.37</v>
      </c>
      <c r="AI25" s="242">
        <f t="shared" si="6"/>
        <v>623827.25</v>
      </c>
    </row>
    <row r="26" spans="1:35">
      <c r="A26" s="246" t="s">
        <v>279</v>
      </c>
      <c r="B26" s="246" t="s">
        <v>1</v>
      </c>
      <c r="C26" s="256">
        <v>7452</v>
      </c>
      <c r="D26" s="256" t="s">
        <v>618</v>
      </c>
      <c r="E26" t="s">
        <v>2541</v>
      </c>
      <c r="F26" s="315">
        <v>532656.78</v>
      </c>
      <c r="G26" s="315">
        <v>2000</v>
      </c>
      <c r="H26" s="315">
        <v>58580.21</v>
      </c>
      <c r="I26">
        <v>1149500.1100000001</v>
      </c>
      <c r="J26">
        <v>861797.27</v>
      </c>
      <c r="K26" s="315">
        <v>39780.120000000003</v>
      </c>
      <c r="L26" s="315">
        <v>894.42</v>
      </c>
      <c r="O26">
        <v>4736877.88</v>
      </c>
      <c r="P26">
        <v>-2060186.09</v>
      </c>
      <c r="Q26" s="315">
        <v>1885803.44</v>
      </c>
      <c r="R26" s="315">
        <v>686498</v>
      </c>
      <c r="S26" s="315">
        <v>1404.2</v>
      </c>
      <c r="T26" s="315">
        <v>2437766.35</v>
      </c>
      <c r="U26" s="315">
        <v>258100</v>
      </c>
      <c r="V26">
        <v>3132623.35</v>
      </c>
      <c r="W26">
        <v>8960</v>
      </c>
      <c r="Y26">
        <v>1856537.45</v>
      </c>
      <c r="Z26">
        <v>365283.15</v>
      </c>
      <c r="AA26">
        <v>19000</v>
      </c>
      <c r="AD26" s="240">
        <f t="shared" si="1"/>
        <v>593236.99</v>
      </c>
      <c r="AE26" s="241">
        <f t="shared" si="2"/>
        <v>40674.54</v>
      </c>
      <c r="AF26" s="257">
        <f t="shared" si="3"/>
        <v>552562.44999999995</v>
      </c>
      <c r="AG26" s="259">
        <f t="shared" si="4"/>
        <v>5269571.99</v>
      </c>
      <c r="AH26" s="248">
        <f t="shared" si="5"/>
        <v>5382403.9500000002</v>
      </c>
      <c r="AI26" s="242">
        <f t="shared" si="6"/>
        <v>-112831.95999999996</v>
      </c>
    </row>
    <row r="27" spans="1:35">
      <c r="A27" s="246" t="s">
        <v>279</v>
      </c>
      <c r="B27" s="246" t="s">
        <v>1</v>
      </c>
      <c r="C27" s="256">
        <v>5116</v>
      </c>
      <c r="D27" s="256" t="s">
        <v>619</v>
      </c>
      <c r="E27" t="s">
        <v>2542</v>
      </c>
      <c r="F27" s="315">
        <v>557265.21</v>
      </c>
      <c r="G27" s="315">
        <v>44718</v>
      </c>
      <c r="H27" s="315">
        <v>71805.3</v>
      </c>
      <c r="I27">
        <v>435391.1</v>
      </c>
      <c r="J27">
        <v>523162.06</v>
      </c>
      <c r="K27" s="315">
        <v>18071.14</v>
      </c>
      <c r="L27" s="315">
        <v>0</v>
      </c>
      <c r="O27">
        <v>-1038277.77</v>
      </c>
      <c r="P27">
        <v>2920599.11</v>
      </c>
      <c r="Q27" s="315">
        <v>1321864.67</v>
      </c>
      <c r="R27" s="315">
        <v>274980</v>
      </c>
      <c r="S27" s="315">
        <v>1733.28</v>
      </c>
      <c r="T27" s="315">
        <v>1988246</v>
      </c>
      <c r="U27" s="315">
        <v>256500</v>
      </c>
      <c r="V27">
        <v>2492951.9</v>
      </c>
      <c r="W27">
        <v>32722</v>
      </c>
      <c r="X27">
        <v>3172</v>
      </c>
      <c r="Y27">
        <v>1095203.73</v>
      </c>
      <c r="Z27">
        <v>431325.13</v>
      </c>
      <c r="AA27">
        <v>56000</v>
      </c>
      <c r="AD27" s="240">
        <f t="shared" si="1"/>
        <v>673788.51</v>
      </c>
      <c r="AE27" s="241">
        <f t="shared" si="2"/>
        <v>18071.14</v>
      </c>
      <c r="AF27" s="257">
        <f t="shared" si="3"/>
        <v>655717.37</v>
      </c>
      <c r="AG27" s="259">
        <f t="shared" si="4"/>
        <v>3843323.95</v>
      </c>
      <c r="AH27" s="248">
        <f t="shared" si="5"/>
        <v>4111374.76</v>
      </c>
      <c r="AI27" s="242">
        <f t="shared" si="6"/>
        <v>-268050.80999999959</v>
      </c>
    </row>
    <row r="28" spans="1:35">
      <c r="A28" s="246" t="s">
        <v>279</v>
      </c>
      <c r="B28" s="246" t="s">
        <v>1</v>
      </c>
      <c r="C28" s="256">
        <v>3330</v>
      </c>
      <c r="D28" s="256" t="s">
        <v>620</v>
      </c>
      <c r="E28" t="s">
        <v>2543</v>
      </c>
      <c r="F28" s="315">
        <v>435391.06</v>
      </c>
      <c r="G28" s="315">
        <v>400</v>
      </c>
      <c r="H28" s="315">
        <v>34622.17</v>
      </c>
      <c r="I28">
        <v>489920.54</v>
      </c>
      <c r="J28">
        <v>264592.24</v>
      </c>
      <c r="K28" s="315">
        <v>16950</v>
      </c>
      <c r="L28" s="315">
        <v>0</v>
      </c>
      <c r="O28">
        <v>2796.3</v>
      </c>
      <c r="P28">
        <v>1187021.07</v>
      </c>
      <c r="Q28" s="315">
        <v>1297720.23</v>
      </c>
      <c r="S28" s="315">
        <v>1129.75</v>
      </c>
      <c r="T28" s="315">
        <v>2189561.5</v>
      </c>
      <c r="U28" s="315">
        <v>204140</v>
      </c>
      <c r="V28">
        <v>2753631.5</v>
      </c>
      <c r="W28">
        <v>25912</v>
      </c>
      <c r="Y28">
        <v>629534.37</v>
      </c>
      <c r="Z28">
        <v>233814.97</v>
      </c>
      <c r="AA28">
        <v>31500</v>
      </c>
      <c r="AD28" s="240">
        <f t="shared" si="1"/>
        <v>470413.23</v>
      </c>
      <c r="AE28" s="241">
        <f t="shared" si="2"/>
        <v>16950</v>
      </c>
      <c r="AF28" s="257">
        <f t="shared" si="3"/>
        <v>453463.23</v>
      </c>
      <c r="AG28" s="259">
        <f t="shared" si="4"/>
        <v>3692551.48</v>
      </c>
      <c r="AH28" s="248">
        <f t="shared" si="5"/>
        <v>3674392.8400000003</v>
      </c>
      <c r="AI28" s="242">
        <f t="shared" si="6"/>
        <v>18158.639999999665</v>
      </c>
    </row>
    <row r="29" spans="1:35">
      <c r="A29" s="246" t="s">
        <v>279</v>
      </c>
      <c r="B29" s="246" t="s">
        <v>1</v>
      </c>
      <c r="C29" s="256">
        <v>3774</v>
      </c>
      <c r="D29" s="256" t="s">
        <v>621</v>
      </c>
      <c r="E29" t="s">
        <v>2544</v>
      </c>
      <c r="F29" s="315">
        <v>221232.62</v>
      </c>
      <c r="G29" s="315">
        <v>443.7</v>
      </c>
      <c r="H29" s="315">
        <v>84987.72</v>
      </c>
      <c r="I29">
        <v>739630.25</v>
      </c>
      <c r="J29">
        <v>343058.2</v>
      </c>
      <c r="K29" s="315">
        <v>23738.3</v>
      </c>
      <c r="L29" s="315">
        <v>0</v>
      </c>
      <c r="O29">
        <v>-1432893.91</v>
      </c>
      <c r="P29">
        <v>2650223.29</v>
      </c>
      <c r="Q29" s="315">
        <v>1658547.84</v>
      </c>
      <c r="R29" s="315">
        <v>188805</v>
      </c>
      <c r="S29" s="315">
        <v>1149.24</v>
      </c>
      <c r="T29" s="315">
        <v>1709976.6</v>
      </c>
      <c r="U29" s="315">
        <v>222800</v>
      </c>
      <c r="V29">
        <v>2099555.6</v>
      </c>
      <c r="W29">
        <v>25784</v>
      </c>
      <c r="Y29">
        <v>1187398.58</v>
      </c>
      <c r="Z29">
        <v>278755.69</v>
      </c>
      <c r="AA29">
        <v>41500</v>
      </c>
      <c r="AD29" s="240">
        <f t="shared" si="1"/>
        <v>306664.04000000004</v>
      </c>
      <c r="AE29" s="241">
        <f t="shared" si="2"/>
        <v>23738.3</v>
      </c>
      <c r="AF29" s="257">
        <f t="shared" si="3"/>
        <v>282925.74000000005</v>
      </c>
      <c r="AG29" s="259">
        <f t="shared" si="4"/>
        <v>3781278.68</v>
      </c>
      <c r="AH29" s="248">
        <f t="shared" si="5"/>
        <v>3632993.87</v>
      </c>
      <c r="AI29" s="242">
        <f t="shared" si="6"/>
        <v>148284.81000000006</v>
      </c>
    </row>
    <row r="30" spans="1:35">
      <c r="A30" s="246" t="s">
        <v>279</v>
      </c>
      <c r="B30" s="246" t="s">
        <v>1</v>
      </c>
      <c r="C30" s="256">
        <v>2996</v>
      </c>
      <c r="D30" s="256" t="s">
        <v>622</v>
      </c>
      <c r="E30" t="s">
        <v>2545</v>
      </c>
      <c r="F30" s="315">
        <v>405405.29</v>
      </c>
      <c r="G30" s="315">
        <v>806.9</v>
      </c>
      <c r="H30" s="315">
        <v>131091.79999999999</v>
      </c>
      <c r="I30">
        <v>1886973.56</v>
      </c>
      <c r="J30">
        <v>138067.4</v>
      </c>
      <c r="K30" s="315">
        <v>20400</v>
      </c>
      <c r="L30" s="315">
        <v>0</v>
      </c>
      <c r="O30">
        <v>596697.07999999996</v>
      </c>
      <c r="P30">
        <v>1714501.17</v>
      </c>
      <c r="Q30" s="315">
        <v>1390480.62</v>
      </c>
      <c r="R30" s="315">
        <v>412400</v>
      </c>
      <c r="S30" s="315">
        <v>1035.96</v>
      </c>
      <c r="T30" s="315">
        <v>855840</v>
      </c>
      <c r="U30" s="315">
        <v>255167</v>
      </c>
      <c r="V30">
        <v>1336910.33</v>
      </c>
      <c r="W30">
        <v>1230</v>
      </c>
      <c r="X30">
        <v>1928</v>
      </c>
      <c r="Y30">
        <v>903153.63</v>
      </c>
      <c r="Z30">
        <v>402954.92</v>
      </c>
      <c r="AA30">
        <v>38000</v>
      </c>
      <c r="AD30" s="240">
        <f t="shared" si="1"/>
        <v>537303.99</v>
      </c>
      <c r="AE30" s="241">
        <f t="shared" si="2"/>
        <v>20400</v>
      </c>
      <c r="AF30" s="257">
        <f t="shared" si="3"/>
        <v>516903.99</v>
      </c>
      <c r="AG30" s="259">
        <f t="shared" si="4"/>
        <v>2914923.58</v>
      </c>
      <c r="AH30" s="248">
        <f t="shared" si="5"/>
        <v>2684176.88</v>
      </c>
      <c r="AI30" s="242">
        <f t="shared" si="6"/>
        <v>230746.70000000019</v>
      </c>
    </row>
    <row r="31" spans="1:35">
      <c r="A31" s="246" t="s">
        <v>279</v>
      </c>
      <c r="B31" s="246" t="s">
        <v>1</v>
      </c>
      <c r="C31" s="256">
        <v>6600</v>
      </c>
      <c r="D31" s="256" t="s">
        <v>623</v>
      </c>
      <c r="E31" t="s">
        <v>2546</v>
      </c>
      <c r="F31" s="315">
        <v>473807.95</v>
      </c>
      <c r="G31" s="315">
        <v>486.76</v>
      </c>
      <c r="H31" s="315">
        <v>52879.14</v>
      </c>
      <c r="I31">
        <v>659783.32999999996</v>
      </c>
      <c r="J31">
        <v>634237.73</v>
      </c>
      <c r="K31" s="315">
        <v>24040.9</v>
      </c>
      <c r="L31" s="315">
        <v>0</v>
      </c>
      <c r="O31">
        <v>-400710.09</v>
      </c>
      <c r="P31">
        <v>2482860.59</v>
      </c>
      <c r="Q31" s="315">
        <v>1546939.6</v>
      </c>
      <c r="R31" s="315">
        <v>246300</v>
      </c>
      <c r="S31" s="315">
        <v>3121.52</v>
      </c>
      <c r="T31" s="315">
        <v>2321335</v>
      </c>
      <c r="U31" s="315">
        <v>319200</v>
      </c>
      <c r="V31">
        <v>3004578</v>
      </c>
      <c r="W31">
        <v>12744</v>
      </c>
      <c r="Y31">
        <v>1366397.86</v>
      </c>
      <c r="Z31">
        <v>297672.75</v>
      </c>
      <c r="AA31">
        <v>40500</v>
      </c>
      <c r="AD31" s="240">
        <f t="shared" si="1"/>
        <v>527173.85</v>
      </c>
      <c r="AE31" s="241">
        <f t="shared" si="2"/>
        <v>24040.9</v>
      </c>
      <c r="AF31" s="257">
        <f t="shared" si="3"/>
        <v>503132.94999999995</v>
      </c>
      <c r="AG31" s="259">
        <f t="shared" si="4"/>
        <v>4436896.12</v>
      </c>
      <c r="AH31" s="248">
        <f t="shared" si="5"/>
        <v>4721892.6100000003</v>
      </c>
      <c r="AI31" s="242">
        <f t="shared" si="6"/>
        <v>-284996.49000000022</v>
      </c>
    </row>
    <row r="32" spans="1:35">
      <c r="A32" s="246" t="s">
        <v>279</v>
      </c>
      <c r="B32" s="246" t="s">
        <v>1</v>
      </c>
      <c r="C32" s="256">
        <v>2814</v>
      </c>
      <c r="D32" s="256" t="s">
        <v>624</v>
      </c>
      <c r="E32" t="s">
        <v>2547</v>
      </c>
      <c r="F32" s="315">
        <v>249727.17</v>
      </c>
      <c r="G32" s="315">
        <v>400</v>
      </c>
      <c r="H32" s="315">
        <v>49573.5</v>
      </c>
      <c r="I32">
        <v>520900.43</v>
      </c>
      <c r="J32">
        <v>266514.5</v>
      </c>
      <c r="K32" s="315">
        <v>21600</v>
      </c>
      <c r="L32" s="315">
        <v>3660</v>
      </c>
      <c r="O32">
        <v>-1251879.96</v>
      </c>
      <c r="P32">
        <v>2102364.12</v>
      </c>
      <c r="Q32" s="315">
        <v>1067062.8799999999</v>
      </c>
      <c r="R32" s="315">
        <v>276995</v>
      </c>
      <c r="S32" s="315">
        <v>756.99</v>
      </c>
      <c r="T32" s="315">
        <v>1516335</v>
      </c>
      <c r="U32" s="315">
        <v>220300</v>
      </c>
      <c r="V32">
        <v>1902952</v>
      </c>
      <c r="W32">
        <v>7610</v>
      </c>
      <c r="Y32">
        <v>788155.8</v>
      </c>
      <c r="Z32">
        <v>144360.63</v>
      </c>
      <c r="AA32">
        <v>27000</v>
      </c>
      <c r="AD32" s="240">
        <f t="shared" si="1"/>
        <v>299700.67000000004</v>
      </c>
      <c r="AE32" s="241">
        <f t="shared" si="2"/>
        <v>25260</v>
      </c>
      <c r="AF32" s="257">
        <f t="shared" si="3"/>
        <v>274440.67000000004</v>
      </c>
      <c r="AG32" s="259">
        <f t="shared" si="4"/>
        <v>3081449.87</v>
      </c>
      <c r="AH32" s="248">
        <f t="shared" si="5"/>
        <v>2870078.4299999997</v>
      </c>
      <c r="AI32" s="242">
        <f t="shared" si="6"/>
        <v>211371.44000000041</v>
      </c>
    </row>
    <row r="33" spans="1:35">
      <c r="A33" s="246" t="s">
        <v>279</v>
      </c>
      <c r="B33" s="246" t="s">
        <v>1</v>
      </c>
      <c r="C33" s="256">
        <v>5791</v>
      </c>
      <c r="D33" s="256" t="s">
        <v>625</v>
      </c>
      <c r="E33" t="s">
        <v>2548</v>
      </c>
      <c r="F33" s="315">
        <v>150149.5</v>
      </c>
      <c r="G33" s="315">
        <v>253</v>
      </c>
      <c r="H33" s="315">
        <v>108979.22</v>
      </c>
      <c r="I33">
        <v>502380.22</v>
      </c>
      <c r="J33">
        <v>563271.62</v>
      </c>
      <c r="K33" s="315">
        <v>47218.44</v>
      </c>
      <c r="L33" s="315">
        <v>0</v>
      </c>
      <c r="O33">
        <v>649715.76</v>
      </c>
      <c r="P33">
        <v>923152.19</v>
      </c>
      <c r="Q33" s="315">
        <v>1586554.87</v>
      </c>
      <c r="R33" s="315">
        <v>359785</v>
      </c>
      <c r="S33" s="315">
        <v>688.4</v>
      </c>
      <c r="T33" s="315">
        <v>2237676</v>
      </c>
      <c r="U33" s="315">
        <v>386900</v>
      </c>
      <c r="V33">
        <v>2915456.92</v>
      </c>
      <c r="W33">
        <v>1096</v>
      </c>
      <c r="X33">
        <v>18908</v>
      </c>
      <c r="Y33">
        <v>1436310.83</v>
      </c>
      <c r="Z33">
        <v>383385.35</v>
      </c>
      <c r="AA33">
        <v>111500</v>
      </c>
      <c r="AD33" s="240">
        <f t="shared" si="1"/>
        <v>259381.72</v>
      </c>
      <c r="AE33" s="241">
        <f t="shared" si="2"/>
        <v>47218.44</v>
      </c>
      <c r="AF33" s="257">
        <f t="shared" si="3"/>
        <v>212163.28</v>
      </c>
      <c r="AG33" s="259">
        <f t="shared" si="4"/>
        <v>4571604.2699999996</v>
      </c>
      <c r="AH33" s="248">
        <f t="shared" si="5"/>
        <v>4866657.0999999996</v>
      </c>
      <c r="AI33" s="242">
        <f t="shared" si="6"/>
        <v>-295052.83000000007</v>
      </c>
    </row>
    <row r="34" spans="1:35">
      <c r="A34" s="246" t="s">
        <v>279</v>
      </c>
      <c r="B34" s="246" t="s">
        <v>1</v>
      </c>
      <c r="C34" s="256">
        <v>5865</v>
      </c>
      <c r="D34" s="256" t="s">
        <v>626</v>
      </c>
      <c r="E34" t="s">
        <v>2549</v>
      </c>
      <c r="F34" s="315">
        <v>391483.85</v>
      </c>
      <c r="G34" s="315">
        <v>0</v>
      </c>
      <c r="H34" s="315">
        <v>80450.34</v>
      </c>
      <c r="I34">
        <v>1141302.1299999999</v>
      </c>
      <c r="J34">
        <v>420708.25</v>
      </c>
      <c r="K34" s="315">
        <v>631.29999999999995</v>
      </c>
      <c r="L34" s="315">
        <v>0</v>
      </c>
      <c r="O34">
        <v>-252516.86</v>
      </c>
      <c r="P34">
        <v>2548141.21</v>
      </c>
      <c r="Q34" s="315">
        <v>1587252.63</v>
      </c>
      <c r="R34" s="315">
        <v>227050</v>
      </c>
      <c r="S34" s="315">
        <v>1684.44</v>
      </c>
      <c r="T34" s="315">
        <v>2413899.1</v>
      </c>
      <c r="U34" s="315">
        <v>196894</v>
      </c>
      <c r="V34">
        <v>3047394.1</v>
      </c>
      <c r="W34">
        <v>13404</v>
      </c>
      <c r="Y34">
        <v>1301373.72</v>
      </c>
      <c r="Z34">
        <v>326919.43</v>
      </c>
      <c r="AD34" s="240">
        <f t="shared" si="1"/>
        <v>471934.18999999994</v>
      </c>
      <c r="AE34" s="241">
        <f t="shared" si="2"/>
        <v>631.29999999999995</v>
      </c>
      <c r="AF34" s="257">
        <f t="shared" si="3"/>
        <v>471302.88999999996</v>
      </c>
      <c r="AG34" s="259">
        <f t="shared" si="4"/>
        <v>4426780.17</v>
      </c>
      <c r="AH34" s="248">
        <f t="shared" si="5"/>
        <v>4689091.25</v>
      </c>
      <c r="AI34" s="242">
        <f t="shared" si="6"/>
        <v>-262311.08000000007</v>
      </c>
    </row>
    <row r="35" spans="1:35">
      <c r="A35" s="246" t="s">
        <v>279</v>
      </c>
      <c r="B35" s="246" t="s">
        <v>1</v>
      </c>
      <c r="C35" s="256">
        <v>4329</v>
      </c>
      <c r="D35" s="256" t="s">
        <v>627</v>
      </c>
      <c r="E35" t="s">
        <v>2602</v>
      </c>
      <c r="F35" s="315">
        <v>382359.8</v>
      </c>
      <c r="G35" s="315">
        <v>400</v>
      </c>
      <c r="H35" s="315">
        <v>181639.72</v>
      </c>
      <c r="I35">
        <v>592827.11</v>
      </c>
      <c r="J35">
        <v>425327.73</v>
      </c>
      <c r="K35" s="315">
        <v>0</v>
      </c>
      <c r="L35" s="315">
        <v>0</v>
      </c>
      <c r="O35">
        <v>-286457.61</v>
      </c>
      <c r="P35">
        <v>1650244.41</v>
      </c>
      <c r="Q35" s="315">
        <v>1309252.95</v>
      </c>
      <c r="R35" s="315">
        <v>367190</v>
      </c>
      <c r="S35" s="315">
        <v>1378.61</v>
      </c>
      <c r="T35" s="315">
        <v>1506309</v>
      </c>
      <c r="U35" s="315">
        <v>190195</v>
      </c>
      <c r="V35">
        <v>1817237</v>
      </c>
      <c r="W35">
        <v>34626</v>
      </c>
      <c r="Y35">
        <v>1041841.17</v>
      </c>
      <c r="Z35">
        <v>213853.83</v>
      </c>
      <c r="AA35">
        <v>48000</v>
      </c>
      <c r="AD35" s="240">
        <f t="shared" si="1"/>
        <v>564399.52</v>
      </c>
      <c r="AE35" s="241">
        <f t="shared" si="2"/>
        <v>0</v>
      </c>
      <c r="AF35" s="257">
        <f t="shared" si="3"/>
        <v>564399.52</v>
      </c>
      <c r="AG35" s="259">
        <f t="shared" si="4"/>
        <v>3374325.56</v>
      </c>
      <c r="AH35" s="248">
        <f t="shared" si="5"/>
        <v>3155558</v>
      </c>
      <c r="AI35" s="242">
        <f t="shared" si="6"/>
        <v>218767.56000000006</v>
      </c>
    </row>
    <row r="36" spans="1:35">
      <c r="A36" s="246" t="s">
        <v>282</v>
      </c>
      <c r="B36" s="246" t="s">
        <v>2</v>
      </c>
      <c r="C36" s="256">
        <v>1955</v>
      </c>
      <c r="D36" s="256" t="s">
        <v>628</v>
      </c>
      <c r="E36" t="s">
        <v>2550</v>
      </c>
      <c r="F36" s="315">
        <v>356604.71</v>
      </c>
      <c r="G36" s="315">
        <v>24483.119999999999</v>
      </c>
      <c r="H36" s="315">
        <v>27020.22</v>
      </c>
      <c r="I36">
        <v>52278.74</v>
      </c>
      <c r="J36">
        <v>271741.36</v>
      </c>
      <c r="K36" s="315">
        <v>15550</v>
      </c>
      <c r="L36" s="315">
        <v>0</v>
      </c>
      <c r="O36">
        <v>-1212860.1399999999</v>
      </c>
      <c r="P36">
        <v>1948644.79</v>
      </c>
      <c r="Q36" s="315">
        <v>693468.92</v>
      </c>
      <c r="R36" s="315">
        <v>90000</v>
      </c>
      <c r="S36" s="315">
        <v>915.24</v>
      </c>
      <c r="T36" s="315">
        <v>1083600</v>
      </c>
      <c r="V36">
        <v>1319936</v>
      </c>
      <c r="Y36">
        <v>499293.86</v>
      </c>
      <c r="Z36">
        <v>67960.800000000003</v>
      </c>
      <c r="AD36" s="240">
        <f t="shared" si="1"/>
        <v>408108.05000000005</v>
      </c>
      <c r="AE36" s="241">
        <f t="shared" si="2"/>
        <v>15550</v>
      </c>
      <c r="AF36" s="257">
        <f t="shared" si="3"/>
        <v>392558.05000000005</v>
      </c>
      <c r="AG36" s="259">
        <f t="shared" si="4"/>
        <v>1867984.1600000001</v>
      </c>
      <c r="AH36" s="248">
        <f t="shared" si="5"/>
        <v>1887190.66</v>
      </c>
      <c r="AI36" s="242">
        <f t="shared" si="6"/>
        <v>-19206.499999999767</v>
      </c>
    </row>
    <row r="37" spans="1:35">
      <c r="A37" s="246" t="s">
        <v>282</v>
      </c>
      <c r="B37" s="246" t="s">
        <v>2</v>
      </c>
      <c r="C37" s="256">
        <v>4228</v>
      </c>
      <c r="D37" s="256" t="s">
        <v>629</v>
      </c>
      <c r="E37" t="s">
        <v>2551</v>
      </c>
      <c r="F37" s="315">
        <v>549238.28</v>
      </c>
      <c r="G37" s="315">
        <v>102869.27</v>
      </c>
      <c r="H37" s="315">
        <v>164816.64000000001</v>
      </c>
      <c r="I37">
        <v>136281.43</v>
      </c>
      <c r="J37">
        <v>935241.47</v>
      </c>
      <c r="K37" s="315">
        <v>51450</v>
      </c>
      <c r="L37" s="315">
        <v>0</v>
      </c>
      <c r="O37">
        <v>-371496.79</v>
      </c>
      <c r="P37">
        <v>2125603</v>
      </c>
      <c r="Q37" s="315">
        <v>1507807.08</v>
      </c>
      <c r="R37" s="315">
        <v>126000</v>
      </c>
      <c r="S37" s="315">
        <v>1612.07</v>
      </c>
      <c r="T37" s="315">
        <v>2500480</v>
      </c>
      <c r="U37" s="315">
        <v>4842</v>
      </c>
      <c r="V37">
        <v>2884623</v>
      </c>
      <c r="W37">
        <v>2160</v>
      </c>
      <c r="X37">
        <v>6400</v>
      </c>
      <c r="Y37">
        <v>1125644.07</v>
      </c>
      <c r="Z37">
        <v>38929.199999999997</v>
      </c>
      <c r="AC37">
        <v>94</v>
      </c>
      <c r="AD37" s="240">
        <f t="shared" si="1"/>
        <v>816924.19000000006</v>
      </c>
      <c r="AE37" s="241">
        <f t="shared" si="2"/>
        <v>51450</v>
      </c>
      <c r="AF37" s="257">
        <f t="shared" si="3"/>
        <v>765474.19000000006</v>
      </c>
      <c r="AG37" s="259">
        <f t="shared" si="4"/>
        <v>4140741.1500000004</v>
      </c>
      <c r="AH37" s="248">
        <f t="shared" si="5"/>
        <v>4057850.2700000005</v>
      </c>
      <c r="AI37" s="242">
        <f t="shared" si="6"/>
        <v>82890.879999999888</v>
      </c>
    </row>
    <row r="38" spans="1:35">
      <c r="A38" s="246" t="s">
        <v>282</v>
      </c>
      <c r="B38" s="246" t="s">
        <v>2</v>
      </c>
      <c r="C38" s="256">
        <v>1245</v>
      </c>
      <c r="D38" s="256" t="s">
        <v>630</v>
      </c>
      <c r="E38" t="s">
        <v>2552</v>
      </c>
      <c r="F38" s="315">
        <v>468172.55</v>
      </c>
      <c r="G38" s="315">
        <v>20905.990000000002</v>
      </c>
      <c r="H38" s="315">
        <v>67876.19</v>
      </c>
      <c r="I38">
        <v>31082.16</v>
      </c>
      <c r="J38">
        <v>275881.46999999997</v>
      </c>
      <c r="K38" s="315">
        <v>2000</v>
      </c>
      <c r="L38" s="315">
        <v>0</v>
      </c>
      <c r="O38">
        <v>-1095122.0900000001</v>
      </c>
      <c r="P38">
        <v>1917883.16</v>
      </c>
      <c r="Q38" s="315">
        <v>983524.09</v>
      </c>
      <c r="R38" s="315">
        <v>65172</v>
      </c>
      <c r="S38" s="315">
        <v>1002.09</v>
      </c>
      <c r="T38" s="315">
        <v>1377010</v>
      </c>
      <c r="V38">
        <v>1941660</v>
      </c>
      <c r="Y38">
        <v>329807.93</v>
      </c>
      <c r="Z38">
        <v>116082.96</v>
      </c>
      <c r="AD38" s="240">
        <f t="shared" si="1"/>
        <v>556954.73</v>
      </c>
      <c r="AE38" s="241">
        <f t="shared" si="2"/>
        <v>2000</v>
      </c>
      <c r="AF38" s="257">
        <f t="shared" si="3"/>
        <v>554954.73</v>
      </c>
      <c r="AG38" s="259">
        <f t="shared" si="4"/>
        <v>2426708.1799999997</v>
      </c>
      <c r="AH38" s="248">
        <f t="shared" si="5"/>
        <v>2387550.89</v>
      </c>
      <c r="AI38" s="242">
        <f t="shared" si="6"/>
        <v>39157.289999999572</v>
      </c>
    </row>
    <row r="39" spans="1:35">
      <c r="A39" s="246" t="s">
        <v>282</v>
      </c>
      <c r="B39" s="246" t="s">
        <v>2</v>
      </c>
      <c r="C39" s="256">
        <v>5421</v>
      </c>
      <c r="D39" s="256" t="s">
        <v>631</v>
      </c>
      <c r="E39" t="s">
        <v>2553</v>
      </c>
      <c r="F39" s="315">
        <v>873337.25</v>
      </c>
      <c r="G39" s="315">
        <v>18592.5</v>
      </c>
      <c r="H39" s="315">
        <v>47858.41</v>
      </c>
      <c r="I39">
        <v>145108.56</v>
      </c>
      <c r="J39">
        <v>972995.4</v>
      </c>
      <c r="K39" s="315">
        <v>28160</v>
      </c>
      <c r="O39">
        <v>193597.01</v>
      </c>
      <c r="P39">
        <v>2205072.4900000002</v>
      </c>
      <c r="Q39" s="315">
        <v>92179.41</v>
      </c>
      <c r="U39" s="315">
        <v>3000</v>
      </c>
      <c r="V39">
        <v>69415</v>
      </c>
      <c r="Y39">
        <v>184699.63</v>
      </c>
      <c r="Z39">
        <v>210002.16</v>
      </c>
      <c r="AD39" s="240">
        <f t="shared" si="1"/>
        <v>939788.16</v>
      </c>
      <c r="AE39" s="241">
        <f t="shared" si="2"/>
        <v>28160</v>
      </c>
      <c r="AF39" s="257">
        <f t="shared" si="3"/>
        <v>911628.16</v>
      </c>
      <c r="AG39" s="259">
        <f t="shared" si="4"/>
        <v>95179.41</v>
      </c>
      <c r="AH39" s="248">
        <f t="shared" si="5"/>
        <v>464116.79000000004</v>
      </c>
      <c r="AI39" s="242">
        <f t="shared" si="6"/>
        <v>-368937.38</v>
      </c>
    </row>
    <row r="40" spans="1:35">
      <c r="A40" s="246" t="s">
        <v>282</v>
      </c>
      <c r="B40" s="246" t="s">
        <v>2</v>
      </c>
      <c r="C40" s="256">
        <v>3481</v>
      </c>
      <c r="D40" s="256" t="s">
        <v>632</v>
      </c>
      <c r="E40" t="s">
        <v>2554</v>
      </c>
      <c r="F40" s="315">
        <v>905761.26</v>
      </c>
      <c r="G40" s="315">
        <v>89527.360000000001</v>
      </c>
      <c r="H40" s="315">
        <v>219754.09</v>
      </c>
      <c r="I40">
        <v>2112208.44</v>
      </c>
      <c r="J40">
        <v>604611.98</v>
      </c>
      <c r="K40" s="315">
        <v>-42150</v>
      </c>
      <c r="L40" s="315">
        <v>132.71</v>
      </c>
      <c r="O40">
        <v>1945386.42</v>
      </c>
      <c r="P40">
        <v>1879861.02</v>
      </c>
      <c r="Q40" s="315">
        <v>1251817.3500000001</v>
      </c>
      <c r="R40" s="315">
        <v>287350</v>
      </c>
      <c r="S40" s="315">
        <v>1191.51</v>
      </c>
      <c r="T40" s="315">
        <v>1626580</v>
      </c>
      <c r="V40">
        <v>1971670.24</v>
      </c>
      <c r="W40">
        <v>15860</v>
      </c>
      <c r="Y40">
        <v>751335.6</v>
      </c>
      <c r="Z40">
        <v>131090.04</v>
      </c>
      <c r="AC40">
        <v>148350</v>
      </c>
      <c r="AD40" s="240">
        <f t="shared" si="1"/>
        <v>1215042.71</v>
      </c>
      <c r="AE40" s="241">
        <f t="shared" si="2"/>
        <v>-42017.29</v>
      </c>
      <c r="AF40" s="257">
        <f t="shared" si="3"/>
        <v>1257060</v>
      </c>
      <c r="AG40" s="259">
        <f t="shared" si="4"/>
        <v>3166938.8600000003</v>
      </c>
      <c r="AH40" s="248">
        <f t="shared" si="5"/>
        <v>3018305.88</v>
      </c>
      <c r="AI40" s="242">
        <f t="shared" si="6"/>
        <v>148632.98000000045</v>
      </c>
    </row>
    <row r="41" spans="1:35">
      <c r="A41" s="246" t="s">
        <v>282</v>
      </c>
      <c r="B41" s="246" t="s">
        <v>2</v>
      </c>
      <c r="C41" s="256">
        <v>3499</v>
      </c>
      <c r="D41" s="256" t="s">
        <v>633</v>
      </c>
      <c r="E41" t="s">
        <v>2555</v>
      </c>
      <c r="F41" s="315">
        <v>1007984.84</v>
      </c>
      <c r="G41" s="315">
        <v>132012.54</v>
      </c>
      <c r="H41" s="315">
        <v>186767.86</v>
      </c>
      <c r="I41">
        <v>552853.29</v>
      </c>
      <c r="J41">
        <v>533500.44999999995</v>
      </c>
      <c r="L41" s="315">
        <v>0</v>
      </c>
      <c r="O41">
        <v>-1685020.02</v>
      </c>
      <c r="P41">
        <v>3832429.73</v>
      </c>
      <c r="Q41" s="315">
        <v>1272550.8500000001</v>
      </c>
      <c r="R41" s="315">
        <v>370660</v>
      </c>
      <c r="S41" s="315">
        <v>2628.32</v>
      </c>
      <c r="T41" s="315">
        <v>2601810</v>
      </c>
      <c r="U41" s="315">
        <v>25000</v>
      </c>
      <c r="V41">
        <v>2923813</v>
      </c>
      <c r="Y41">
        <v>949265.58</v>
      </c>
      <c r="Z41">
        <v>133861.32</v>
      </c>
      <c r="AD41" s="240">
        <f t="shared" si="1"/>
        <v>1326765.2399999998</v>
      </c>
      <c r="AE41" s="241">
        <f t="shared" si="2"/>
        <v>0</v>
      </c>
      <c r="AF41" s="257">
        <f t="shared" si="3"/>
        <v>1326765.2399999998</v>
      </c>
      <c r="AG41" s="259">
        <f t="shared" si="4"/>
        <v>4272649.17</v>
      </c>
      <c r="AH41" s="248">
        <f t="shared" si="5"/>
        <v>4006939.9</v>
      </c>
      <c r="AI41" s="242">
        <f t="shared" si="6"/>
        <v>265709.27</v>
      </c>
    </row>
    <row r="42" spans="1:35">
      <c r="A42" s="246" t="s">
        <v>282</v>
      </c>
      <c r="B42" s="246" t="s">
        <v>2</v>
      </c>
      <c r="C42" s="256">
        <v>1888</v>
      </c>
      <c r="D42" s="256" t="s">
        <v>634</v>
      </c>
      <c r="E42" t="s">
        <v>2556</v>
      </c>
      <c r="F42" s="315">
        <v>525582.41</v>
      </c>
      <c r="G42" s="315">
        <v>56562.73</v>
      </c>
      <c r="H42" s="315">
        <v>98103.08</v>
      </c>
      <c r="I42">
        <v>76165.33</v>
      </c>
      <c r="J42">
        <v>1510293.58</v>
      </c>
      <c r="K42" s="315">
        <v>21750</v>
      </c>
      <c r="L42" s="315">
        <v>0</v>
      </c>
      <c r="O42">
        <v>252523.2</v>
      </c>
      <c r="P42">
        <v>1975418.72</v>
      </c>
      <c r="Q42" s="315">
        <v>1041533.96</v>
      </c>
      <c r="R42" s="315">
        <v>116800</v>
      </c>
      <c r="S42" s="315">
        <v>1151.03</v>
      </c>
      <c r="T42" s="315">
        <v>1578180</v>
      </c>
      <c r="V42">
        <v>1876592</v>
      </c>
      <c r="Y42">
        <v>645355.54</v>
      </c>
      <c r="Z42">
        <v>198702.24</v>
      </c>
      <c r="AD42" s="240">
        <f t="shared" si="1"/>
        <v>680248.22</v>
      </c>
      <c r="AE42" s="241">
        <f t="shared" si="2"/>
        <v>21750</v>
      </c>
      <c r="AF42" s="257">
        <f t="shared" si="3"/>
        <v>658498.22</v>
      </c>
      <c r="AG42" s="259">
        <f t="shared" si="4"/>
        <v>2737664.99</v>
      </c>
      <c r="AH42" s="248">
        <f t="shared" si="5"/>
        <v>2720649.7800000003</v>
      </c>
      <c r="AI42" s="242">
        <f t="shared" si="6"/>
        <v>17015.209999999963</v>
      </c>
    </row>
    <row r="43" spans="1:35">
      <c r="A43" s="246" t="s">
        <v>282</v>
      </c>
      <c r="B43" s="246" t="s">
        <v>2</v>
      </c>
      <c r="C43" s="256">
        <v>1651</v>
      </c>
      <c r="D43" s="256" t="s">
        <v>635</v>
      </c>
      <c r="E43" t="s">
        <v>2557</v>
      </c>
      <c r="F43" s="315">
        <v>527982.18999999994</v>
      </c>
      <c r="G43" s="315">
        <v>45030.11</v>
      </c>
      <c r="H43" s="315">
        <v>68706</v>
      </c>
      <c r="I43">
        <v>642022.16</v>
      </c>
      <c r="J43">
        <v>118576</v>
      </c>
      <c r="K43" s="315">
        <v>16650</v>
      </c>
      <c r="O43">
        <v>-351114.96</v>
      </c>
      <c r="P43">
        <v>1580455.21</v>
      </c>
      <c r="Q43" s="315">
        <v>743649.44</v>
      </c>
      <c r="R43" s="315">
        <v>121800</v>
      </c>
      <c r="S43" s="315">
        <v>1243.55</v>
      </c>
      <c r="T43" s="315">
        <v>1062640</v>
      </c>
      <c r="V43">
        <v>1243323</v>
      </c>
      <c r="Y43">
        <v>471011.7</v>
      </c>
      <c r="Z43">
        <v>58672.08</v>
      </c>
      <c r="AD43" s="240">
        <f t="shared" si="1"/>
        <v>641718.29999999993</v>
      </c>
      <c r="AE43" s="241">
        <f t="shared" si="2"/>
        <v>16650</v>
      </c>
      <c r="AF43" s="257">
        <f t="shared" si="3"/>
        <v>625068.29999999993</v>
      </c>
      <c r="AG43" s="259">
        <f t="shared" si="4"/>
        <v>1929332.99</v>
      </c>
      <c r="AH43" s="248">
        <f t="shared" si="5"/>
        <v>1773006.78</v>
      </c>
      <c r="AI43" s="242">
        <f t="shared" si="6"/>
        <v>156326.20999999996</v>
      </c>
    </row>
    <row r="44" spans="1:35">
      <c r="A44" s="246" t="s">
        <v>282</v>
      </c>
      <c r="B44" s="246" t="s">
        <v>2</v>
      </c>
      <c r="C44" s="256">
        <v>3959</v>
      </c>
      <c r="D44" s="256" t="s">
        <v>636</v>
      </c>
      <c r="E44" t="s">
        <v>2558</v>
      </c>
      <c r="F44" s="315">
        <v>813876.49</v>
      </c>
      <c r="G44" s="315">
        <v>82337.119999999995</v>
      </c>
      <c r="H44" s="315">
        <v>93826.74</v>
      </c>
      <c r="I44">
        <v>300590.03999999998</v>
      </c>
      <c r="J44">
        <v>595266.87</v>
      </c>
      <c r="K44" s="315">
        <v>21378.52</v>
      </c>
      <c r="L44" s="315">
        <v>-1.69</v>
      </c>
      <c r="O44">
        <v>-563328.88</v>
      </c>
      <c r="P44">
        <v>2583577.5299999998</v>
      </c>
      <c r="Q44" s="315">
        <v>1143755.3400000001</v>
      </c>
      <c r="S44" s="315">
        <v>2247.7199999999998</v>
      </c>
      <c r="T44" s="315">
        <v>1806600</v>
      </c>
      <c r="V44">
        <v>2059578</v>
      </c>
      <c r="W44">
        <v>1980</v>
      </c>
      <c r="Y44">
        <v>845941.28</v>
      </c>
      <c r="Z44">
        <v>200832</v>
      </c>
      <c r="AD44" s="240">
        <f t="shared" si="1"/>
        <v>990040.35</v>
      </c>
      <c r="AE44" s="241">
        <f t="shared" si="2"/>
        <v>21376.83</v>
      </c>
      <c r="AF44" s="257">
        <f t="shared" si="3"/>
        <v>968663.52</v>
      </c>
      <c r="AG44" s="259">
        <f t="shared" si="4"/>
        <v>2952603.06</v>
      </c>
      <c r="AH44" s="248">
        <f t="shared" si="5"/>
        <v>3108331.2800000003</v>
      </c>
      <c r="AI44" s="242">
        <f t="shared" si="6"/>
        <v>-155728.2200000002</v>
      </c>
    </row>
    <row r="45" spans="1:35">
      <c r="A45" s="246" t="s">
        <v>282</v>
      </c>
      <c r="B45" s="246" t="s">
        <v>2</v>
      </c>
      <c r="C45" s="256">
        <v>2503</v>
      </c>
      <c r="D45" s="256" t="s">
        <v>637</v>
      </c>
      <c r="E45" t="s">
        <v>2559</v>
      </c>
      <c r="F45" s="315">
        <v>476109.39</v>
      </c>
      <c r="G45" s="315">
        <v>152265.24</v>
      </c>
      <c r="H45" s="315">
        <v>89598.28</v>
      </c>
      <c r="I45">
        <v>168468.51</v>
      </c>
      <c r="J45">
        <v>631995.69999999995</v>
      </c>
      <c r="L45" s="315">
        <v>578.5</v>
      </c>
      <c r="O45">
        <v>-499743.89</v>
      </c>
      <c r="P45">
        <v>1850667.12</v>
      </c>
      <c r="Q45" s="315">
        <v>747544.85</v>
      </c>
      <c r="R45" s="315">
        <v>42400</v>
      </c>
      <c r="S45" s="315">
        <v>75.94</v>
      </c>
      <c r="T45" s="315">
        <v>709360</v>
      </c>
      <c r="V45">
        <v>921958</v>
      </c>
      <c r="Y45">
        <v>352512.04</v>
      </c>
      <c r="Z45">
        <v>57975.360000000001</v>
      </c>
      <c r="AD45" s="240">
        <f t="shared" si="1"/>
        <v>717972.91</v>
      </c>
      <c r="AE45" s="241">
        <f t="shared" si="2"/>
        <v>578.5</v>
      </c>
      <c r="AF45" s="257">
        <f t="shared" si="3"/>
        <v>717394.41</v>
      </c>
      <c r="AG45" s="259">
        <f t="shared" si="4"/>
        <v>1499380.79</v>
      </c>
      <c r="AH45" s="248">
        <f t="shared" si="5"/>
        <v>1332445.4000000001</v>
      </c>
      <c r="AI45" s="242">
        <f t="shared" si="6"/>
        <v>166935.3899999999</v>
      </c>
    </row>
    <row r="46" spans="1:35">
      <c r="A46" s="246" t="s">
        <v>282</v>
      </c>
      <c r="B46" s="246" t="s">
        <v>2</v>
      </c>
      <c r="C46" s="256">
        <v>3619</v>
      </c>
      <c r="D46" s="256" t="s">
        <v>638</v>
      </c>
      <c r="E46" t="s">
        <v>2560</v>
      </c>
      <c r="F46" s="315">
        <v>425114.93</v>
      </c>
      <c r="G46" s="315">
        <v>57259.44</v>
      </c>
      <c r="H46" s="315">
        <v>80033.84</v>
      </c>
      <c r="I46">
        <v>189562.8</v>
      </c>
      <c r="J46">
        <v>408565.82</v>
      </c>
      <c r="K46" s="315">
        <v>26527.46</v>
      </c>
      <c r="O46">
        <v>-2180229.0099999998</v>
      </c>
      <c r="P46">
        <v>3139393.79</v>
      </c>
      <c r="Q46" s="315">
        <v>1052580.97</v>
      </c>
      <c r="R46" s="315">
        <v>255000</v>
      </c>
      <c r="S46" s="315">
        <v>296.75</v>
      </c>
      <c r="T46" s="315">
        <v>671590</v>
      </c>
      <c r="V46">
        <v>997406</v>
      </c>
      <c r="W46">
        <v>160</v>
      </c>
      <c r="X46">
        <v>1220</v>
      </c>
      <c r="Y46">
        <v>675777.77</v>
      </c>
      <c r="Z46">
        <v>130059.36</v>
      </c>
      <c r="AD46" s="240">
        <f t="shared" si="1"/>
        <v>562408.21</v>
      </c>
      <c r="AE46" s="241">
        <f t="shared" si="2"/>
        <v>26527.46</v>
      </c>
      <c r="AF46" s="257">
        <f t="shared" si="3"/>
        <v>535880.75</v>
      </c>
      <c r="AG46" s="259">
        <f t="shared" si="4"/>
        <v>1979467.72</v>
      </c>
      <c r="AH46" s="248">
        <f t="shared" si="5"/>
        <v>1804623.1300000001</v>
      </c>
      <c r="AI46" s="242">
        <f t="shared" si="6"/>
        <v>174844.58999999985</v>
      </c>
    </row>
    <row r="47" spans="1:35">
      <c r="A47" s="246" t="s">
        <v>282</v>
      </c>
      <c r="B47" s="246" t="s">
        <v>2</v>
      </c>
      <c r="C47" s="256">
        <v>2593</v>
      </c>
      <c r="D47" s="256" t="s">
        <v>639</v>
      </c>
      <c r="E47" t="s">
        <v>2561</v>
      </c>
      <c r="F47" s="315">
        <v>167176.6</v>
      </c>
      <c r="G47" s="315">
        <v>18574.5</v>
      </c>
      <c r="H47" s="315">
        <v>45976.49</v>
      </c>
      <c r="I47">
        <v>105321</v>
      </c>
      <c r="J47">
        <v>764740.71</v>
      </c>
      <c r="K47" s="315">
        <v>-4150</v>
      </c>
      <c r="L47" s="315">
        <v>1972</v>
      </c>
      <c r="O47">
        <v>-1239519.8600000001</v>
      </c>
      <c r="P47">
        <v>2592803.14</v>
      </c>
      <c r="Q47" s="315">
        <v>769425.92000000004</v>
      </c>
      <c r="S47" s="315">
        <v>534.16999999999996</v>
      </c>
      <c r="T47" s="315">
        <v>1389520</v>
      </c>
      <c r="V47">
        <v>1650368</v>
      </c>
      <c r="Y47">
        <v>529488.23</v>
      </c>
      <c r="Z47">
        <v>228939.84</v>
      </c>
      <c r="AD47" s="240">
        <f t="shared" si="1"/>
        <v>231727.59</v>
      </c>
      <c r="AE47" s="241">
        <f t="shared" si="2"/>
        <v>-2178</v>
      </c>
      <c r="AF47" s="257">
        <f t="shared" si="3"/>
        <v>233905.59</v>
      </c>
      <c r="AG47" s="259">
        <f t="shared" si="4"/>
        <v>2159480.09</v>
      </c>
      <c r="AH47" s="248">
        <f t="shared" si="5"/>
        <v>2408796.0699999998</v>
      </c>
      <c r="AI47" s="242">
        <f t="shared" si="6"/>
        <v>-249315.97999999998</v>
      </c>
    </row>
    <row r="48" spans="1:35">
      <c r="A48" s="246" t="s">
        <v>282</v>
      </c>
      <c r="B48" s="246" t="s">
        <v>2</v>
      </c>
      <c r="C48" s="256">
        <v>1622</v>
      </c>
      <c r="D48" s="256" t="s">
        <v>640</v>
      </c>
      <c r="E48" t="s">
        <v>2562</v>
      </c>
      <c r="F48" s="315">
        <v>436592.89</v>
      </c>
      <c r="G48" s="315">
        <v>22899.3</v>
      </c>
      <c r="H48" s="315">
        <v>181019.68</v>
      </c>
      <c r="I48">
        <v>-296404.52</v>
      </c>
      <c r="J48">
        <v>277840.15999999997</v>
      </c>
      <c r="K48" s="315">
        <v>176550</v>
      </c>
      <c r="L48" s="315">
        <v>0</v>
      </c>
      <c r="O48">
        <v>-1629897.18</v>
      </c>
      <c r="P48">
        <v>2213150.63</v>
      </c>
      <c r="Q48" s="315">
        <v>536051.31000000006</v>
      </c>
      <c r="R48" s="315">
        <v>104000</v>
      </c>
      <c r="S48" s="315">
        <v>1250.82</v>
      </c>
      <c r="T48" s="315">
        <v>1150800</v>
      </c>
      <c r="U48" s="315">
        <v>18000</v>
      </c>
      <c r="V48">
        <v>1271848</v>
      </c>
      <c r="W48">
        <v>560</v>
      </c>
      <c r="Y48">
        <v>614533.67000000004</v>
      </c>
      <c r="Z48">
        <v>61016.4</v>
      </c>
      <c r="AD48" s="240">
        <f t="shared" si="1"/>
        <v>640511.87</v>
      </c>
      <c r="AE48" s="241">
        <f t="shared" si="2"/>
        <v>176550</v>
      </c>
      <c r="AF48" s="257">
        <f t="shared" si="3"/>
        <v>463961.87</v>
      </c>
      <c r="AG48" s="259">
        <f t="shared" si="4"/>
        <v>1810102.13</v>
      </c>
      <c r="AH48" s="248">
        <f t="shared" si="5"/>
        <v>1947958.0699999998</v>
      </c>
      <c r="AI48" s="242">
        <f t="shared" si="6"/>
        <v>-137855.93999999994</v>
      </c>
    </row>
    <row r="49" spans="1:35">
      <c r="A49" s="246" t="s">
        <v>282</v>
      </c>
      <c r="B49" s="246" t="s">
        <v>2</v>
      </c>
      <c r="C49" s="256">
        <v>2164</v>
      </c>
      <c r="D49" s="256" t="s">
        <v>641</v>
      </c>
      <c r="E49" t="s">
        <v>2563</v>
      </c>
      <c r="F49" s="315">
        <v>231017.74</v>
      </c>
      <c r="H49" s="315">
        <v>25515.82</v>
      </c>
      <c r="I49">
        <v>1284213.52</v>
      </c>
      <c r="J49">
        <v>486541.24</v>
      </c>
      <c r="K49" s="315">
        <v>3400</v>
      </c>
      <c r="O49">
        <v>200915.46</v>
      </c>
      <c r="P49">
        <v>2118686.35</v>
      </c>
      <c r="Q49" s="315">
        <v>47637.74</v>
      </c>
      <c r="V49">
        <v>40669</v>
      </c>
      <c r="Y49">
        <v>132625.91</v>
      </c>
      <c r="Z49">
        <v>170056.32000000001</v>
      </c>
      <c r="AD49" s="240">
        <f t="shared" si="1"/>
        <v>256533.56</v>
      </c>
      <c r="AE49" s="241">
        <f t="shared" si="2"/>
        <v>3400</v>
      </c>
      <c r="AF49" s="257">
        <f t="shared" si="3"/>
        <v>253133.56</v>
      </c>
      <c r="AG49" s="259">
        <f t="shared" si="4"/>
        <v>47637.74</v>
      </c>
      <c r="AH49" s="248">
        <f t="shared" si="5"/>
        <v>343351.23</v>
      </c>
      <c r="AI49" s="242">
        <f t="shared" si="6"/>
        <v>-295713.49</v>
      </c>
    </row>
    <row r="50" spans="1:35">
      <c r="A50" s="246" t="s">
        <v>285</v>
      </c>
      <c r="B50" s="246" t="s">
        <v>3</v>
      </c>
      <c r="C50" s="256">
        <v>5944</v>
      </c>
      <c r="D50" s="256" t="s">
        <v>642</v>
      </c>
      <c r="E50" t="s">
        <v>2564</v>
      </c>
      <c r="F50" s="315">
        <v>539683.89</v>
      </c>
      <c r="G50" s="315">
        <v>639.6</v>
      </c>
      <c r="H50" s="315">
        <v>18233.82</v>
      </c>
      <c r="I50">
        <v>757250.76</v>
      </c>
      <c r="J50">
        <v>373889.3</v>
      </c>
      <c r="K50" s="315">
        <v>0</v>
      </c>
      <c r="L50" s="315">
        <v>0</v>
      </c>
      <c r="M50">
        <v>0</v>
      </c>
      <c r="O50">
        <v>-1193012.6499999999</v>
      </c>
      <c r="P50">
        <v>3206691.97</v>
      </c>
      <c r="Q50" s="315">
        <v>1771162.11</v>
      </c>
      <c r="R50" s="315">
        <v>280600</v>
      </c>
      <c r="S50" s="315">
        <v>2179.1799999999998</v>
      </c>
      <c r="T50" s="315">
        <v>2615499</v>
      </c>
      <c r="U50" s="315">
        <v>762872.6</v>
      </c>
      <c r="V50">
        <v>3457284</v>
      </c>
      <c r="W50">
        <v>4000</v>
      </c>
      <c r="Y50">
        <v>1830542.05</v>
      </c>
      <c r="Z50">
        <v>234018.79</v>
      </c>
      <c r="AA50">
        <v>230450</v>
      </c>
      <c r="AD50" s="240">
        <f t="shared" si="1"/>
        <v>558557.30999999994</v>
      </c>
      <c r="AE50" s="241">
        <f t="shared" si="2"/>
        <v>0</v>
      </c>
      <c r="AF50" s="257">
        <f t="shared" si="3"/>
        <v>558557.30999999994</v>
      </c>
      <c r="AG50" s="259">
        <f t="shared" si="4"/>
        <v>5432312.8899999997</v>
      </c>
      <c r="AH50" s="248">
        <f t="shared" si="5"/>
        <v>5756294.8399999999</v>
      </c>
      <c r="AI50" s="242">
        <f t="shared" si="6"/>
        <v>-323981.95000000019</v>
      </c>
    </row>
    <row r="51" spans="1:35">
      <c r="A51" s="246" t="s">
        <v>285</v>
      </c>
      <c r="B51" s="246" t="s">
        <v>3</v>
      </c>
      <c r="C51" s="256">
        <v>5439</v>
      </c>
      <c r="D51" s="256" t="s">
        <v>643</v>
      </c>
      <c r="E51" t="s">
        <v>2565</v>
      </c>
      <c r="F51" s="315">
        <v>1120273.17</v>
      </c>
      <c r="G51" s="315">
        <v>255.84</v>
      </c>
      <c r="H51" s="315">
        <v>123766.78</v>
      </c>
      <c r="I51">
        <v>4</v>
      </c>
      <c r="J51">
        <v>1049032</v>
      </c>
      <c r="K51" s="315">
        <v>0</v>
      </c>
      <c r="L51" s="315">
        <v>0</v>
      </c>
      <c r="O51">
        <v>-772789.24</v>
      </c>
      <c r="P51">
        <v>2598703.46</v>
      </c>
      <c r="Q51" s="315">
        <v>2260317.46</v>
      </c>
      <c r="S51" s="315">
        <v>2775.49</v>
      </c>
      <c r="T51" s="315">
        <v>2535267</v>
      </c>
      <c r="U51" s="315">
        <v>607025</v>
      </c>
      <c r="V51">
        <v>3595035.12</v>
      </c>
      <c r="W51">
        <v>2240</v>
      </c>
      <c r="Y51">
        <v>893687.28</v>
      </c>
      <c r="Z51">
        <v>371879.98</v>
      </c>
      <c r="AA51">
        <v>75125</v>
      </c>
      <c r="AD51" s="240">
        <f t="shared" si="1"/>
        <v>1244295.79</v>
      </c>
      <c r="AE51" s="241">
        <f t="shared" si="2"/>
        <v>0</v>
      </c>
      <c r="AF51" s="257">
        <f t="shared" si="3"/>
        <v>1244295.79</v>
      </c>
      <c r="AG51" s="259">
        <f t="shared" si="4"/>
        <v>5405384.9500000002</v>
      </c>
      <c r="AH51" s="248">
        <f t="shared" si="5"/>
        <v>4937967.3800000008</v>
      </c>
      <c r="AI51" s="242">
        <f t="shared" si="6"/>
        <v>467417.56999999937</v>
      </c>
    </row>
    <row r="52" spans="1:35">
      <c r="A52" s="246" t="s">
        <v>285</v>
      </c>
      <c r="B52" s="246" t="s">
        <v>3</v>
      </c>
      <c r="C52" s="256">
        <v>3683</v>
      </c>
      <c r="D52" s="256" t="s">
        <v>644</v>
      </c>
      <c r="E52" t="s">
        <v>2566</v>
      </c>
      <c r="F52" s="315">
        <v>629387.79</v>
      </c>
      <c r="G52" s="315">
        <v>831.48</v>
      </c>
      <c r="H52" s="315">
        <v>52383.98</v>
      </c>
      <c r="I52">
        <v>91659.839999999997</v>
      </c>
      <c r="J52">
        <v>350081.05</v>
      </c>
      <c r="K52" s="315">
        <v>22020</v>
      </c>
      <c r="L52" s="315">
        <v>0</v>
      </c>
      <c r="O52">
        <v>-1412465.94</v>
      </c>
      <c r="P52">
        <v>2341456.5299999998</v>
      </c>
      <c r="Q52" s="315">
        <v>1617755.74</v>
      </c>
      <c r="R52" s="315">
        <v>83080</v>
      </c>
      <c r="S52" s="315">
        <v>1827.26</v>
      </c>
      <c r="T52" s="315">
        <v>809769.3</v>
      </c>
      <c r="U52" s="315">
        <v>533525</v>
      </c>
      <c r="V52">
        <v>1700135.1</v>
      </c>
      <c r="W52">
        <v>28314</v>
      </c>
      <c r="X52">
        <v>8544</v>
      </c>
      <c r="Y52">
        <v>846203.23</v>
      </c>
      <c r="Z52">
        <v>211302.42</v>
      </c>
      <c r="AA52">
        <v>78125</v>
      </c>
      <c r="AD52" s="240">
        <f t="shared" si="1"/>
        <v>682603.25</v>
      </c>
      <c r="AE52" s="241">
        <f t="shared" si="2"/>
        <v>22020</v>
      </c>
      <c r="AF52" s="257">
        <f t="shared" si="3"/>
        <v>660583.25</v>
      </c>
      <c r="AG52" s="259">
        <f t="shared" si="4"/>
        <v>3045957.3</v>
      </c>
      <c r="AH52" s="248">
        <f t="shared" si="5"/>
        <v>2872623.75</v>
      </c>
      <c r="AI52" s="242">
        <f t="shared" si="6"/>
        <v>173333.54999999981</v>
      </c>
    </row>
    <row r="53" spans="1:35">
      <c r="A53" s="246" t="s">
        <v>285</v>
      </c>
      <c r="B53" s="246" t="s">
        <v>3</v>
      </c>
      <c r="C53" s="256">
        <v>10514</v>
      </c>
      <c r="D53" s="256" t="s">
        <v>645</v>
      </c>
      <c r="E53" t="s">
        <v>2567</v>
      </c>
      <c r="F53" s="315">
        <v>760912.69</v>
      </c>
      <c r="G53" s="315">
        <v>703.56</v>
      </c>
      <c r="H53" s="315">
        <v>178603.21</v>
      </c>
      <c r="I53">
        <v>1657262.35</v>
      </c>
      <c r="J53">
        <v>574720.57999999996</v>
      </c>
      <c r="K53" s="315">
        <v>6200</v>
      </c>
      <c r="L53" s="315">
        <v>0</v>
      </c>
      <c r="O53">
        <v>1614750.46</v>
      </c>
      <c r="P53">
        <v>1574485.41</v>
      </c>
      <c r="Q53" s="315">
        <v>3101265.17</v>
      </c>
      <c r="R53" s="315">
        <v>317400</v>
      </c>
      <c r="S53" s="315">
        <v>2471.92</v>
      </c>
      <c r="T53" s="315">
        <v>1692261</v>
      </c>
      <c r="U53" s="315">
        <v>471575</v>
      </c>
      <c r="V53">
        <v>3152746.2</v>
      </c>
      <c r="W53">
        <v>400</v>
      </c>
      <c r="X53">
        <v>968</v>
      </c>
      <c r="Y53">
        <v>1908562.48</v>
      </c>
      <c r="Z53">
        <v>438154.89</v>
      </c>
      <c r="AA53">
        <v>107375</v>
      </c>
      <c r="AD53" s="240">
        <f t="shared" si="1"/>
        <v>940219.46</v>
      </c>
      <c r="AE53" s="241">
        <f t="shared" si="2"/>
        <v>6200</v>
      </c>
      <c r="AF53" s="257">
        <f t="shared" si="3"/>
        <v>934019.46</v>
      </c>
      <c r="AG53" s="259">
        <f t="shared" si="4"/>
        <v>5584973.0899999999</v>
      </c>
      <c r="AH53" s="248">
        <f t="shared" si="5"/>
        <v>5608206.5699999994</v>
      </c>
      <c r="AI53" s="242">
        <f t="shared" si="6"/>
        <v>-23233.479999999516</v>
      </c>
    </row>
    <row r="54" spans="1:35">
      <c r="A54" s="246" t="s">
        <v>285</v>
      </c>
      <c r="B54" s="246" t="s">
        <v>3</v>
      </c>
      <c r="C54" s="256">
        <v>1578</v>
      </c>
      <c r="D54" s="256" t="s">
        <v>646</v>
      </c>
      <c r="E54" t="s">
        <v>2568</v>
      </c>
      <c r="F54" s="315">
        <v>647157.23</v>
      </c>
      <c r="G54" s="315">
        <v>127.92</v>
      </c>
      <c r="H54" s="315">
        <v>14562.9</v>
      </c>
      <c r="I54">
        <v>2</v>
      </c>
      <c r="J54">
        <v>246317.7</v>
      </c>
      <c r="K54" s="315">
        <v>0</v>
      </c>
      <c r="L54" s="315">
        <v>0</v>
      </c>
      <c r="O54">
        <v>-1038578.8</v>
      </c>
      <c r="P54">
        <v>1566508.7</v>
      </c>
      <c r="Q54" s="315">
        <v>923186.22</v>
      </c>
      <c r="R54" s="315">
        <v>40000</v>
      </c>
      <c r="S54" s="315">
        <v>1321.17</v>
      </c>
      <c r="T54" s="315">
        <v>1598513.5</v>
      </c>
      <c r="U54" s="315">
        <v>297400</v>
      </c>
      <c r="V54">
        <v>2006849.5</v>
      </c>
      <c r="Y54">
        <v>440277.09</v>
      </c>
      <c r="Z54">
        <v>33056.449999999997</v>
      </c>
      <c r="AD54" s="240">
        <f t="shared" si="1"/>
        <v>661848.05000000005</v>
      </c>
      <c r="AE54" s="241">
        <f t="shared" si="2"/>
        <v>0</v>
      </c>
      <c r="AF54" s="257">
        <f t="shared" si="3"/>
        <v>661848.05000000005</v>
      </c>
      <c r="AG54" s="259">
        <f t="shared" si="4"/>
        <v>2860420.89</v>
      </c>
      <c r="AH54" s="248">
        <f t="shared" si="5"/>
        <v>2480183.04</v>
      </c>
      <c r="AI54" s="242">
        <f t="shared" si="6"/>
        <v>380237.85000000009</v>
      </c>
    </row>
    <row r="55" spans="1:35">
      <c r="A55" s="246" t="s">
        <v>285</v>
      </c>
      <c r="B55" s="246" t="s">
        <v>3</v>
      </c>
      <c r="C55" s="256">
        <v>3503</v>
      </c>
      <c r="D55" s="256" t="s">
        <v>647</v>
      </c>
      <c r="E55" t="s">
        <v>2569</v>
      </c>
      <c r="F55" s="315">
        <v>301693.71000000002</v>
      </c>
      <c r="G55" s="315">
        <v>895.44</v>
      </c>
      <c r="H55" s="315">
        <v>30769.200000000001</v>
      </c>
      <c r="I55">
        <v>10877.36</v>
      </c>
      <c r="J55">
        <v>228984.15</v>
      </c>
      <c r="K55" s="315">
        <v>0</v>
      </c>
      <c r="L55" s="315">
        <v>0</v>
      </c>
      <c r="O55">
        <v>-2093828.65</v>
      </c>
      <c r="P55">
        <v>2534998.48</v>
      </c>
      <c r="Q55" s="315">
        <v>1306069.97</v>
      </c>
      <c r="S55" s="315">
        <v>1024.3900000000001</v>
      </c>
      <c r="T55" s="315">
        <v>2694491.5</v>
      </c>
      <c r="U55" s="315">
        <v>343575</v>
      </c>
      <c r="V55">
        <v>3255275.5</v>
      </c>
      <c r="W55">
        <v>440</v>
      </c>
      <c r="Y55">
        <v>866915.4</v>
      </c>
      <c r="Z55">
        <v>53604.93</v>
      </c>
      <c r="AA55">
        <v>36875</v>
      </c>
      <c r="AD55" s="240">
        <f t="shared" si="1"/>
        <v>333358.35000000003</v>
      </c>
      <c r="AE55" s="241">
        <f t="shared" si="2"/>
        <v>0</v>
      </c>
      <c r="AF55" s="257">
        <f t="shared" si="3"/>
        <v>333358.35000000003</v>
      </c>
      <c r="AG55" s="259">
        <f t="shared" si="4"/>
        <v>4345160.8599999994</v>
      </c>
      <c r="AH55" s="248">
        <f t="shared" si="5"/>
        <v>4213110.83</v>
      </c>
      <c r="AI55" s="242">
        <f t="shared" si="6"/>
        <v>132050.02999999933</v>
      </c>
    </row>
    <row r="56" spans="1:35">
      <c r="A56" s="246" t="s">
        <v>285</v>
      </c>
      <c r="B56" s="246" t="s">
        <v>3</v>
      </c>
      <c r="C56" s="256">
        <v>5709</v>
      </c>
      <c r="D56" s="256" t="s">
        <v>648</v>
      </c>
      <c r="E56" t="s">
        <v>2570</v>
      </c>
      <c r="F56" s="315">
        <v>455935.96</v>
      </c>
      <c r="G56" s="315">
        <v>1854.84</v>
      </c>
      <c r="H56" s="315">
        <v>39636.160000000003</v>
      </c>
      <c r="I56">
        <v>144574.28</v>
      </c>
      <c r="J56">
        <v>330235.25</v>
      </c>
      <c r="K56" s="315">
        <v>0</v>
      </c>
      <c r="L56" s="315">
        <v>0</v>
      </c>
      <c r="O56">
        <v>-1400985.75</v>
      </c>
      <c r="P56">
        <v>2415193.5099999998</v>
      </c>
      <c r="Q56" s="315">
        <v>1722144.22</v>
      </c>
      <c r="S56" s="315">
        <v>1971.72</v>
      </c>
      <c r="T56" s="315">
        <v>1504387.5</v>
      </c>
      <c r="U56" s="315">
        <v>403545</v>
      </c>
      <c r="V56">
        <v>2159088.5</v>
      </c>
      <c r="W56">
        <v>21892.9</v>
      </c>
      <c r="Y56">
        <v>1395396.1</v>
      </c>
      <c r="Z56">
        <v>76517.210000000006</v>
      </c>
      <c r="AA56">
        <v>21125</v>
      </c>
      <c r="AD56" s="240">
        <f t="shared" si="1"/>
        <v>497426.96000000008</v>
      </c>
      <c r="AE56" s="241">
        <f t="shared" si="2"/>
        <v>0</v>
      </c>
      <c r="AF56" s="257">
        <f t="shared" si="3"/>
        <v>497426.96000000008</v>
      </c>
      <c r="AG56" s="259">
        <f t="shared" si="4"/>
        <v>3632048.44</v>
      </c>
      <c r="AH56" s="248">
        <f t="shared" si="5"/>
        <v>3674019.71</v>
      </c>
      <c r="AI56" s="242">
        <f t="shared" si="6"/>
        <v>-41971.270000000019</v>
      </c>
    </row>
    <row r="57" spans="1:35">
      <c r="A57" s="246" t="s">
        <v>285</v>
      </c>
      <c r="B57" s="246" t="s">
        <v>3</v>
      </c>
      <c r="C57" s="256">
        <v>2754</v>
      </c>
      <c r="D57" s="256" t="s">
        <v>649</v>
      </c>
      <c r="E57" t="s">
        <v>2571</v>
      </c>
      <c r="F57" s="315">
        <v>327477.21000000002</v>
      </c>
      <c r="G57" s="315">
        <v>33</v>
      </c>
      <c r="H57" s="315">
        <v>14708.35</v>
      </c>
      <c r="I57">
        <v>144433.28</v>
      </c>
      <c r="J57">
        <v>206638.48</v>
      </c>
      <c r="L57" s="315">
        <v>0</v>
      </c>
      <c r="O57">
        <v>-695333.11</v>
      </c>
      <c r="P57">
        <v>1430245.31</v>
      </c>
      <c r="Q57" s="315">
        <v>1092722.05</v>
      </c>
      <c r="R57" s="315">
        <v>119700</v>
      </c>
      <c r="S57" s="315">
        <v>1027.2</v>
      </c>
      <c r="T57" s="315">
        <v>1765900.5</v>
      </c>
      <c r="U57" s="315">
        <v>337425</v>
      </c>
      <c r="V57">
        <v>2219864.5</v>
      </c>
      <c r="W57">
        <v>3000</v>
      </c>
      <c r="Y57">
        <v>892456.36</v>
      </c>
      <c r="Z57">
        <v>238950.77</v>
      </c>
      <c r="AA57">
        <v>4125</v>
      </c>
      <c r="AD57" s="240">
        <f t="shared" si="1"/>
        <v>342218.56</v>
      </c>
      <c r="AE57" s="241">
        <f t="shared" si="2"/>
        <v>0</v>
      </c>
      <c r="AF57" s="257">
        <f t="shared" si="3"/>
        <v>342218.56</v>
      </c>
      <c r="AG57" s="259">
        <f t="shared" si="4"/>
        <v>3316774.75</v>
      </c>
      <c r="AH57" s="248">
        <f t="shared" si="5"/>
        <v>3358396.63</v>
      </c>
      <c r="AI57" s="242">
        <f t="shared" si="6"/>
        <v>-41621.879999999888</v>
      </c>
    </row>
    <row r="58" spans="1:35">
      <c r="A58" s="246" t="s">
        <v>285</v>
      </c>
      <c r="B58" s="246" t="s">
        <v>3</v>
      </c>
      <c r="C58" s="256">
        <v>5299</v>
      </c>
      <c r="D58" s="256" t="s">
        <v>650</v>
      </c>
      <c r="E58" t="s">
        <v>2572</v>
      </c>
      <c r="F58" s="315">
        <v>297791.34000000003</v>
      </c>
      <c r="G58" s="315">
        <v>2942.16</v>
      </c>
      <c r="H58" s="315">
        <v>86641.64</v>
      </c>
      <c r="I58">
        <v>3</v>
      </c>
      <c r="J58">
        <v>1412544.79</v>
      </c>
      <c r="K58" s="315">
        <v>18257</v>
      </c>
      <c r="L58" s="315">
        <v>0</v>
      </c>
      <c r="O58">
        <v>-1194587.6599999999</v>
      </c>
      <c r="P58">
        <v>2897338.69</v>
      </c>
      <c r="Q58" s="315">
        <v>2228300.09</v>
      </c>
      <c r="R58" s="315">
        <v>608390</v>
      </c>
      <c r="S58" s="315">
        <v>1067.1099999999999</v>
      </c>
      <c r="T58" s="315">
        <v>1927841.4</v>
      </c>
      <c r="U58" s="315">
        <v>614682</v>
      </c>
      <c r="V58">
        <v>2639955.4</v>
      </c>
      <c r="W58">
        <v>15351</v>
      </c>
      <c r="X58">
        <v>4036</v>
      </c>
      <c r="Y58">
        <v>2278951.38</v>
      </c>
      <c r="Z58">
        <v>295230.92</v>
      </c>
      <c r="AA58">
        <v>67125</v>
      </c>
      <c r="AC58">
        <v>716</v>
      </c>
      <c r="AD58" s="240">
        <f t="shared" si="1"/>
        <v>387375.14</v>
      </c>
      <c r="AE58" s="241">
        <f t="shared" si="2"/>
        <v>18257</v>
      </c>
      <c r="AF58" s="257">
        <f t="shared" si="3"/>
        <v>369118.14</v>
      </c>
      <c r="AG58" s="259">
        <f t="shared" si="4"/>
        <v>5380280.5999999996</v>
      </c>
      <c r="AH58" s="248">
        <f t="shared" si="5"/>
        <v>5301365.6999999993</v>
      </c>
      <c r="AI58" s="242">
        <f t="shared" si="6"/>
        <v>78914.900000000373</v>
      </c>
    </row>
    <row r="59" spans="1:35">
      <c r="A59" s="246" t="s">
        <v>285</v>
      </c>
      <c r="B59" s="246" t="s">
        <v>3</v>
      </c>
      <c r="C59" s="256">
        <v>3522</v>
      </c>
      <c r="D59" s="256" t="s">
        <v>651</v>
      </c>
      <c r="E59" t="s">
        <v>2573</v>
      </c>
      <c r="F59" s="315">
        <v>461448.62</v>
      </c>
      <c r="G59" s="315">
        <v>1982.76</v>
      </c>
      <c r="H59" s="315">
        <v>163359.82</v>
      </c>
      <c r="I59">
        <v>2</v>
      </c>
      <c r="J59">
        <v>283890.09000000003</v>
      </c>
      <c r="K59" s="315">
        <v>0</v>
      </c>
      <c r="L59" s="315">
        <v>0</v>
      </c>
      <c r="O59">
        <v>-2919281.03</v>
      </c>
      <c r="P59">
        <v>3457082.1</v>
      </c>
      <c r="Q59" s="315">
        <v>1199154.24</v>
      </c>
      <c r="R59" s="315">
        <v>72000</v>
      </c>
      <c r="S59" s="315">
        <v>1243.21</v>
      </c>
      <c r="T59" s="315">
        <v>1377814.5</v>
      </c>
      <c r="U59" s="315">
        <v>496950</v>
      </c>
      <c r="V59">
        <v>1982003.1</v>
      </c>
      <c r="W59">
        <v>6975</v>
      </c>
      <c r="X59">
        <v>2006</v>
      </c>
      <c r="Y59">
        <v>610042.1</v>
      </c>
      <c r="Z59">
        <v>109503.53</v>
      </c>
      <c r="AA59">
        <v>63750</v>
      </c>
      <c r="AD59" s="240">
        <f t="shared" si="1"/>
        <v>626791.19999999995</v>
      </c>
      <c r="AE59" s="241">
        <f t="shared" si="2"/>
        <v>0</v>
      </c>
      <c r="AF59" s="257">
        <f t="shared" si="3"/>
        <v>626791.19999999995</v>
      </c>
      <c r="AG59" s="259">
        <f t="shared" si="4"/>
        <v>3147161.95</v>
      </c>
      <c r="AH59" s="248">
        <f t="shared" si="5"/>
        <v>2774279.73</v>
      </c>
      <c r="AI59" s="242">
        <f t="shared" si="6"/>
        <v>372882.2200000002</v>
      </c>
    </row>
    <row r="60" spans="1:35">
      <c r="A60" s="246" t="s">
        <v>285</v>
      </c>
      <c r="B60" s="246" t="s">
        <v>3</v>
      </c>
      <c r="C60" s="256">
        <v>3001</v>
      </c>
      <c r="D60" s="256" t="s">
        <v>652</v>
      </c>
      <c r="E60" t="s">
        <v>2574</v>
      </c>
      <c r="F60" s="315">
        <v>136679.5</v>
      </c>
      <c r="G60" s="315">
        <v>447.72</v>
      </c>
      <c r="H60" s="315">
        <v>11010</v>
      </c>
      <c r="I60">
        <v>859846.25</v>
      </c>
      <c r="J60">
        <v>226955.97</v>
      </c>
      <c r="L60" s="315">
        <v>0</v>
      </c>
      <c r="O60">
        <v>886521.56</v>
      </c>
      <c r="P60">
        <v>339109.18</v>
      </c>
      <c r="Q60" s="315">
        <v>1229554.46</v>
      </c>
      <c r="R60" s="315">
        <v>98000</v>
      </c>
      <c r="S60" s="315">
        <v>587.32000000000005</v>
      </c>
      <c r="T60" s="315">
        <v>1058442</v>
      </c>
      <c r="U60" s="315">
        <v>438475</v>
      </c>
      <c r="V60">
        <v>1752837</v>
      </c>
      <c r="Y60">
        <v>869274</v>
      </c>
      <c r="Z60">
        <v>137764.07999999999</v>
      </c>
      <c r="AA60">
        <v>55875</v>
      </c>
      <c r="AD60" s="240">
        <f t="shared" si="1"/>
        <v>148137.22</v>
      </c>
      <c r="AE60" s="241">
        <f t="shared" si="2"/>
        <v>0</v>
      </c>
      <c r="AF60" s="257">
        <f t="shared" si="3"/>
        <v>148137.22</v>
      </c>
      <c r="AG60" s="259">
        <f t="shared" si="4"/>
        <v>2825058.7800000003</v>
      </c>
      <c r="AH60" s="248">
        <f t="shared" si="5"/>
        <v>2815750.08</v>
      </c>
      <c r="AI60" s="242">
        <f t="shared" si="6"/>
        <v>9308.7000000001863</v>
      </c>
    </row>
    <row r="61" spans="1:35">
      <c r="A61" s="246" t="s">
        <v>285</v>
      </c>
      <c r="B61" s="246" t="s">
        <v>3</v>
      </c>
      <c r="C61" s="256">
        <v>1241</v>
      </c>
      <c r="D61" s="256" t="s">
        <v>653</v>
      </c>
      <c r="E61" t="s">
        <v>2575</v>
      </c>
      <c r="F61" s="315">
        <v>363999.89</v>
      </c>
      <c r="G61" s="315">
        <v>190</v>
      </c>
      <c r="H61" s="315">
        <v>88271.05</v>
      </c>
      <c r="I61">
        <v>1018894.83</v>
      </c>
      <c r="J61">
        <v>74427.600000000006</v>
      </c>
      <c r="L61" s="315">
        <v>0</v>
      </c>
      <c r="O61">
        <v>-265217.33</v>
      </c>
      <c r="P61">
        <v>1695206.85</v>
      </c>
      <c r="Q61" s="315">
        <v>1025395.64</v>
      </c>
      <c r="S61" s="315">
        <v>932.23</v>
      </c>
      <c r="T61" s="315">
        <v>1230495</v>
      </c>
      <c r="U61" s="315">
        <v>160300</v>
      </c>
      <c r="V61">
        <v>1756906.4</v>
      </c>
      <c r="Y61">
        <v>430134.59</v>
      </c>
      <c r="Z61">
        <v>98788.03</v>
      </c>
      <c r="AA61">
        <v>15500</v>
      </c>
      <c r="AD61" s="240">
        <f t="shared" si="1"/>
        <v>452460.94</v>
      </c>
      <c r="AE61" s="241">
        <f t="shared" si="2"/>
        <v>0</v>
      </c>
      <c r="AF61" s="257">
        <f t="shared" si="3"/>
        <v>452460.94</v>
      </c>
      <c r="AG61" s="259">
        <f t="shared" si="4"/>
        <v>2417122.87</v>
      </c>
      <c r="AH61" s="248">
        <f t="shared" si="5"/>
        <v>2301329.0199999996</v>
      </c>
      <c r="AI61" s="242">
        <f t="shared" si="6"/>
        <v>115793.85000000056</v>
      </c>
    </row>
    <row r="62" spans="1:35">
      <c r="A62" s="246" t="s">
        <v>285</v>
      </c>
      <c r="B62" s="246" t="s">
        <v>3</v>
      </c>
      <c r="C62" s="256">
        <v>3625</v>
      </c>
      <c r="D62" s="256" t="s">
        <v>654</v>
      </c>
      <c r="E62" t="s">
        <v>2576</v>
      </c>
      <c r="F62" s="315">
        <v>547114.34</v>
      </c>
      <c r="G62" s="315">
        <v>575.64</v>
      </c>
      <c r="H62" s="315">
        <v>69545.72</v>
      </c>
      <c r="I62">
        <v>71299.56</v>
      </c>
      <c r="J62">
        <v>368677.12</v>
      </c>
      <c r="K62" s="315">
        <v>0</v>
      </c>
      <c r="L62" s="315">
        <v>0</v>
      </c>
      <c r="O62">
        <v>-1875604.12</v>
      </c>
      <c r="P62">
        <v>2729343.72</v>
      </c>
      <c r="Q62" s="315">
        <v>1357084.17</v>
      </c>
      <c r="S62" s="315">
        <v>1629.02</v>
      </c>
      <c r="T62" s="315">
        <v>1503352.5</v>
      </c>
      <c r="U62" s="315">
        <v>433125</v>
      </c>
      <c r="V62">
        <v>2032327.98</v>
      </c>
      <c r="W62">
        <v>4000</v>
      </c>
      <c r="X62">
        <v>3660</v>
      </c>
      <c r="Y62">
        <v>863138.78</v>
      </c>
      <c r="Z62">
        <v>163466.15</v>
      </c>
      <c r="AA62">
        <v>25125</v>
      </c>
      <c r="AD62" s="240">
        <f t="shared" si="1"/>
        <v>617235.69999999995</v>
      </c>
      <c r="AE62" s="241">
        <f t="shared" si="2"/>
        <v>0</v>
      </c>
      <c r="AF62" s="257">
        <f t="shared" si="3"/>
        <v>617235.69999999995</v>
      </c>
      <c r="AG62" s="259">
        <f t="shared" si="4"/>
        <v>3295190.69</v>
      </c>
      <c r="AH62" s="248">
        <f t="shared" si="5"/>
        <v>3091717.9099999997</v>
      </c>
      <c r="AI62" s="242">
        <f t="shared" si="6"/>
        <v>203472.78000000026</v>
      </c>
    </row>
    <row r="63" spans="1:35">
      <c r="A63" s="246" t="s">
        <v>285</v>
      </c>
      <c r="B63" s="246" t="s">
        <v>3</v>
      </c>
      <c r="C63" s="256">
        <v>6304</v>
      </c>
      <c r="D63" s="256" t="s">
        <v>655</v>
      </c>
      <c r="E63" t="s">
        <v>2577</v>
      </c>
      <c r="F63" s="315">
        <v>919385.05</v>
      </c>
      <c r="G63" s="315">
        <v>1787.32</v>
      </c>
      <c r="H63" s="315">
        <v>96720.17</v>
      </c>
      <c r="I63">
        <v>3</v>
      </c>
      <c r="J63">
        <v>518173.56</v>
      </c>
      <c r="K63" s="315">
        <v>781</v>
      </c>
      <c r="L63" s="315">
        <v>0</v>
      </c>
      <c r="O63">
        <v>-1812144.48</v>
      </c>
      <c r="P63">
        <v>3207310.61</v>
      </c>
      <c r="Q63" s="315">
        <v>1869967.19</v>
      </c>
      <c r="R63" s="315">
        <v>93780</v>
      </c>
      <c r="S63" s="315">
        <v>2504.2399999999998</v>
      </c>
      <c r="T63" s="315">
        <v>2768902.5</v>
      </c>
      <c r="U63" s="315">
        <v>352525</v>
      </c>
      <c r="V63">
        <v>3416811.7</v>
      </c>
      <c r="W63">
        <v>5490</v>
      </c>
      <c r="X63">
        <v>3040</v>
      </c>
      <c r="Y63">
        <v>1163832.48</v>
      </c>
      <c r="Z63">
        <v>291507.78000000003</v>
      </c>
      <c r="AA63">
        <v>66875</v>
      </c>
      <c r="AD63" s="240">
        <f t="shared" si="1"/>
        <v>1017892.54</v>
      </c>
      <c r="AE63" s="241">
        <f t="shared" si="2"/>
        <v>781</v>
      </c>
      <c r="AF63" s="257">
        <f t="shared" si="3"/>
        <v>1017111.54</v>
      </c>
      <c r="AG63" s="259">
        <f t="shared" si="4"/>
        <v>5087678.93</v>
      </c>
      <c r="AH63" s="248">
        <f t="shared" si="5"/>
        <v>4947556.96</v>
      </c>
      <c r="AI63" s="242">
        <f t="shared" si="6"/>
        <v>140121.96999999974</v>
      </c>
    </row>
    <row r="64" spans="1:35">
      <c r="A64" s="246" t="s">
        <v>285</v>
      </c>
      <c r="B64" s="246" t="s">
        <v>3</v>
      </c>
      <c r="C64" s="256">
        <v>4738</v>
      </c>
      <c r="D64" s="256" t="s">
        <v>656</v>
      </c>
      <c r="E64" t="s">
        <v>2578</v>
      </c>
      <c r="F64" s="315">
        <v>977316.49</v>
      </c>
      <c r="G64" s="315">
        <v>447.72</v>
      </c>
      <c r="H64" s="315">
        <v>117126.59</v>
      </c>
      <c r="I64">
        <v>1075010.29</v>
      </c>
      <c r="J64">
        <v>409845.66</v>
      </c>
      <c r="L64" s="315">
        <v>0</v>
      </c>
      <c r="O64">
        <v>-431265.11</v>
      </c>
      <c r="P64">
        <v>2601971.02</v>
      </c>
      <c r="Q64" s="315">
        <v>1811959.12</v>
      </c>
      <c r="R64" s="315">
        <v>280000</v>
      </c>
      <c r="S64" s="315">
        <v>2382.2800000000002</v>
      </c>
      <c r="T64" s="315">
        <v>1520043</v>
      </c>
      <c r="U64" s="315">
        <v>583175</v>
      </c>
      <c r="V64">
        <v>2298526</v>
      </c>
      <c r="X64">
        <v>8680</v>
      </c>
      <c r="Y64">
        <v>1172073.52</v>
      </c>
      <c r="Z64">
        <v>249864.04</v>
      </c>
      <c r="AA64">
        <v>59375</v>
      </c>
      <c r="AD64" s="240">
        <f t="shared" si="1"/>
        <v>1094890.8</v>
      </c>
      <c r="AE64" s="241">
        <f t="shared" si="2"/>
        <v>0</v>
      </c>
      <c r="AF64" s="257">
        <f t="shared" si="3"/>
        <v>1094890.8</v>
      </c>
      <c r="AG64" s="259">
        <f t="shared" si="4"/>
        <v>4197559.4000000004</v>
      </c>
      <c r="AH64" s="248">
        <f t="shared" si="5"/>
        <v>3788518.56</v>
      </c>
      <c r="AI64" s="242">
        <f t="shared" si="6"/>
        <v>409040.84000000032</v>
      </c>
    </row>
    <row r="65" spans="1:35">
      <c r="A65" s="246" t="s">
        <v>285</v>
      </c>
      <c r="B65" s="246" t="s">
        <v>3</v>
      </c>
      <c r="C65" s="256">
        <v>3535</v>
      </c>
      <c r="D65" s="256" t="s">
        <v>657</v>
      </c>
      <c r="E65" t="s">
        <v>2579</v>
      </c>
      <c r="F65" s="315">
        <v>587631.25</v>
      </c>
      <c r="G65" s="315">
        <v>4669.08</v>
      </c>
      <c r="H65" s="315">
        <v>48927.94</v>
      </c>
      <c r="I65">
        <v>785618.04</v>
      </c>
      <c r="J65">
        <v>224526.75</v>
      </c>
      <c r="K65" s="315">
        <v>1200</v>
      </c>
      <c r="L65" s="315">
        <v>0</v>
      </c>
      <c r="O65">
        <v>-1644258.13</v>
      </c>
      <c r="P65">
        <v>3048211.32</v>
      </c>
      <c r="Q65" s="315">
        <v>1340996.2</v>
      </c>
      <c r="R65" s="315">
        <v>127000</v>
      </c>
      <c r="S65" s="315">
        <v>1633.36</v>
      </c>
      <c r="T65" s="315">
        <v>2027880</v>
      </c>
      <c r="U65" s="315">
        <v>387110</v>
      </c>
      <c r="V65">
        <v>2663261.6</v>
      </c>
      <c r="W65">
        <v>4000</v>
      </c>
      <c r="Y65">
        <v>899223.56</v>
      </c>
      <c r="Z65">
        <v>67414.53</v>
      </c>
      <c r="AA65">
        <v>4500</v>
      </c>
      <c r="AD65" s="240">
        <f t="shared" si="1"/>
        <v>641228.27</v>
      </c>
      <c r="AE65" s="241">
        <f t="shared" si="2"/>
        <v>1200</v>
      </c>
      <c r="AF65" s="257">
        <f t="shared" si="3"/>
        <v>640028.27</v>
      </c>
      <c r="AG65" s="259">
        <f t="shared" si="4"/>
        <v>3884619.56</v>
      </c>
      <c r="AH65" s="248">
        <f t="shared" si="5"/>
        <v>3638399.69</v>
      </c>
      <c r="AI65" s="242">
        <f t="shared" si="6"/>
        <v>246219.87000000011</v>
      </c>
    </row>
    <row r="66" spans="1:35">
      <c r="A66" s="246" t="s">
        <v>285</v>
      </c>
      <c r="B66" s="246" t="s">
        <v>3</v>
      </c>
      <c r="C66" s="256">
        <v>3889</v>
      </c>
      <c r="D66" s="256" t="s">
        <v>658</v>
      </c>
      <c r="E66" t="s">
        <v>2600</v>
      </c>
      <c r="F66" s="315">
        <v>809373.7</v>
      </c>
      <c r="G66" s="315">
        <v>639.6</v>
      </c>
      <c r="H66" s="315">
        <v>25704.21</v>
      </c>
      <c r="I66">
        <v>291224.99</v>
      </c>
      <c r="J66">
        <v>264874.78000000003</v>
      </c>
      <c r="K66" s="315">
        <v>0</v>
      </c>
      <c r="L66" s="315">
        <v>0</v>
      </c>
      <c r="O66">
        <v>-207995.26</v>
      </c>
      <c r="P66">
        <v>1312112.72</v>
      </c>
      <c r="Q66" s="315">
        <v>1397204.62</v>
      </c>
      <c r="R66" s="315">
        <v>262220</v>
      </c>
      <c r="S66" s="315">
        <v>1923.86</v>
      </c>
      <c r="T66" s="315">
        <v>1146931.5</v>
      </c>
      <c r="U66" s="315">
        <v>388800</v>
      </c>
      <c r="V66">
        <v>1823044.5</v>
      </c>
      <c r="Y66">
        <v>851614.69</v>
      </c>
      <c r="Z66">
        <v>217220.97</v>
      </c>
      <c r="AA66">
        <v>17500</v>
      </c>
      <c r="AD66" s="240">
        <f t="shared" si="1"/>
        <v>835717.50999999989</v>
      </c>
      <c r="AE66" s="241">
        <f t="shared" si="2"/>
        <v>0</v>
      </c>
      <c r="AF66" s="257">
        <f t="shared" si="3"/>
        <v>835717.50999999989</v>
      </c>
      <c r="AG66" s="259">
        <f t="shared" si="4"/>
        <v>3197079.9800000004</v>
      </c>
      <c r="AH66" s="248">
        <f t="shared" si="5"/>
        <v>2909380.16</v>
      </c>
      <c r="AI66" s="242">
        <f t="shared" si="6"/>
        <v>287699.8200000003</v>
      </c>
    </row>
    <row r="67" spans="1:35">
      <c r="A67" s="246" t="s">
        <v>288</v>
      </c>
      <c r="B67" s="246" t="s">
        <v>4</v>
      </c>
      <c r="C67" s="256">
        <v>3322</v>
      </c>
      <c r="D67" s="256" t="s">
        <v>659</v>
      </c>
      <c r="E67" t="s">
        <v>2580</v>
      </c>
      <c r="F67" s="315">
        <v>820317.22</v>
      </c>
      <c r="G67" s="315">
        <v>29497.42</v>
      </c>
      <c r="H67" s="315">
        <v>72920</v>
      </c>
      <c r="I67">
        <v>669669.75</v>
      </c>
      <c r="J67">
        <v>254901.06</v>
      </c>
      <c r="K67" s="315">
        <v>23100</v>
      </c>
      <c r="L67" s="315">
        <v>0</v>
      </c>
      <c r="O67">
        <v>952499.98</v>
      </c>
      <c r="P67">
        <v>997975.02</v>
      </c>
      <c r="Q67" s="315">
        <v>913239.44</v>
      </c>
      <c r="R67" s="315">
        <v>65740</v>
      </c>
      <c r="S67" s="315">
        <v>2338.9899999999998</v>
      </c>
      <c r="T67" s="315">
        <v>1439900</v>
      </c>
      <c r="U67" s="315">
        <v>46839</v>
      </c>
      <c r="V67">
        <v>1738367</v>
      </c>
      <c r="Y67">
        <v>723635.5</v>
      </c>
      <c r="Z67">
        <v>132324.48000000001</v>
      </c>
      <c r="AD67" s="240">
        <f t="shared" si="1"/>
        <v>922734.64</v>
      </c>
      <c r="AE67" s="241">
        <f t="shared" si="2"/>
        <v>23100</v>
      </c>
      <c r="AF67" s="257">
        <f t="shared" si="3"/>
        <v>899634.64</v>
      </c>
      <c r="AG67" s="259">
        <f t="shared" si="4"/>
        <v>2468057.4299999997</v>
      </c>
      <c r="AH67" s="248">
        <f t="shared" si="5"/>
        <v>2594326.98</v>
      </c>
      <c r="AI67" s="242">
        <f t="shared" si="6"/>
        <v>-126269.55000000028</v>
      </c>
    </row>
    <row r="68" spans="1:35">
      <c r="A68" s="246" t="s">
        <v>288</v>
      </c>
      <c r="B68" s="246" t="s">
        <v>4</v>
      </c>
      <c r="C68" s="256">
        <v>3383</v>
      </c>
      <c r="D68" s="256" t="s">
        <v>660</v>
      </c>
      <c r="E68" t="s">
        <v>2581</v>
      </c>
      <c r="F68" s="315">
        <v>348242.23</v>
      </c>
      <c r="G68" s="315">
        <v>94027.56</v>
      </c>
      <c r="H68" s="315">
        <v>51878.63</v>
      </c>
      <c r="I68">
        <v>524984.6</v>
      </c>
      <c r="J68">
        <v>261098.21</v>
      </c>
      <c r="K68" s="315">
        <v>28070</v>
      </c>
      <c r="L68" s="315">
        <v>-12</v>
      </c>
      <c r="N68">
        <v>4031791.24</v>
      </c>
      <c r="O68">
        <v>-2735364.35</v>
      </c>
      <c r="Q68" s="315">
        <v>1179234.1000000001</v>
      </c>
      <c r="R68" s="315">
        <v>106310</v>
      </c>
      <c r="S68" s="315">
        <v>1261.8699999999999</v>
      </c>
      <c r="T68" s="315">
        <v>1232280</v>
      </c>
      <c r="V68">
        <v>1527618</v>
      </c>
      <c r="Y68">
        <v>940669.03</v>
      </c>
      <c r="Z68">
        <v>95052.6</v>
      </c>
      <c r="AD68" s="240">
        <f t="shared" si="1"/>
        <v>494148.42</v>
      </c>
      <c r="AE68" s="241">
        <f t="shared" si="2"/>
        <v>28058</v>
      </c>
      <c r="AF68" s="257">
        <f t="shared" si="3"/>
        <v>466090.42</v>
      </c>
      <c r="AG68" s="259">
        <f t="shared" si="4"/>
        <v>2519085.9700000002</v>
      </c>
      <c r="AH68" s="248">
        <f t="shared" si="5"/>
        <v>2563339.6300000004</v>
      </c>
      <c r="AI68" s="242">
        <f t="shared" si="6"/>
        <v>-44253.660000000149</v>
      </c>
    </row>
    <row r="69" spans="1:35">
      <c r="A69" s="246" t="s">
        <v>288</v>
      </c>
      <c r="B69" s="246" t="s">
        <v>4</v>
      </c>
      <c r="C69" s="256">
        <v>9605</v>
      </c>
      <c r="D69" s="256" t="s">
        <v>661</v>
      </c>
      <c r="E69" t="s">
        <v>2582</v>
      </c>
      <c r="F69" s="315">
        <v>829333.34</v>
      </c>
      <c r="G69" s="315">
        <v>10955.49</v>
      </c>
      <c r="H69" s="315">
        <v>52465.21</v>
      </c>
      <c r="I69">
        <v>207597.3</v>
      </c>
      <c r="J69">
        <v>608985.46</v>
      </c>
      <c r="K69" s="315">
        <v>91700</v>
      </c>
      <c r="L69" s="315">
        <v>-7374</v>
      </c>
      <c r="O69">
        <v>1283097.27</v>
      </c>
      <c r="P69">
        <v>73641.19</v>
      </c>
      <c r="Q69" s="315">
        <v>2308153.9</v>
      </c>
      <c r="R69" s="315">
        <v>608100</v>
      </c>
      <c r="S69" s="315">
        <v>2469.52</v>
      </c>
      <c r="T69" s="315">
        <v>2376220</v>
      </c>
      <c r="U69" s="315">
        <v>69683</v>
      </c>
      <c r="V69">
        <v>2959199</v>
      </c>
      <c r="W69">
        <v>3280</v>
      </c>
      <c r="X69">
        <v>5607</v>
      </c>
      <c r="Y69">
        <v>2011854.64</v>
      </c>
      <c r="Z69">
        <v>116413.44</v>
      </c>
      <c r="AD69" s="240">
        <f t="shared" ref="AD69:AD86" si="7">SUM(F69:H69)</f>
        <v>892754.03999999992</v>
      </c>
      <c r="AE69" s="241">
        <f t="shared" ref="AE69:AE86" si="8">SUM(K69:L69)</f>
        <v>84326</v>
      </c>
      <c r="AF69" s="257">
        <f t="shared" ref="AF69:AF86" si="9">AD69-AE69</f>
        <v>808428.03999999992</v>
      </c>
      <c r="AG69" s="259">
        <f t="shared" ref="AG69:AG86" si="10">SUM(Q69:U69)</f>
        <v>5364626.42</v>
      </c>
      <c r="AH69" s="248">
        <f t="shared" ref="AH69:AH86" si="11">SUM(V69:AC69)</f>
        <v>5096354.08</v>
      </c>
      <c r="AI69" s="242">
        <f t="shared" ref="AI69:AI86" si="12">AG69-AH69</f>
        <v>268272.33999999985</v>
      </c>
    </row>
    <row r="70" spans="1:35">
      <c r="A70" s="246" t="s">
        <v>288</v>
      </c>
      <c r="B70" s="246" t="s">
        <v>4</v>
      </c>
      <c r="C70" s="256">
        <v>2921</v>
      </c>
      <c r="D70" s="256" t="s">
        <v>662</v>
      </c>
      <c r="E70" t="s">
        <v>2583</v>
      </c>
      <c r="F70" s="315">
        <v>205406.41</v>
      </c>
      <c r="G70" s="315">
        <v>28120</v>
      </c>
      <c r="H70" s="315">
        <v>100560.08</v>
      </c>
      <c r="I70">
        <v>3</v>
      </c>
      <c r="J70">
        <v>-311064.5</v>
      </c>
      <c r="N70">
        <v>-490674.02</v>
      </c>
      <c r="P70">
        <v>607615.71</v>
      </c>
      <c r="Q70" s="315">
        <v>953932.52</v>
      </c>
      <c r="R70" s="315">
        <v>94600</v>
      </c>
      <c r="S70" s="315">
        <v>179.34</v>
      </c>
      <c r="T70" s="315">
        <v>1209280</v>
      </c>
      <c r="V70">
        <v>1516618</v>
      </c>
      <c r="Y70">
        <v>586433.36</v>
      </c>
      <c r="Z70">
        <v>248857.2</v>
      </c>
      <c r="AD70" s="240">
        <f t="shared" si="7"/>
        <v>334086.49</v>
      </c>
      <c r="AE70" s="241">
        <f t="shared" si="8"/>
        <v>0</v>
      </c>
      <c r="AF70" s="257">
        <f t="shared" si="9"/>
        <v>334086.49</v>
      </c>
      <c r="AG70" s="259">
        <f t="shared" si="10"/>
        <v>2257991.8600000003</v>
      </c>
      <c r="AH70" s="248">
        <f t="shared" si="11"/>
        <v>2351908.56</v>
      </c>
      <c r="AI70" s="242">
        <f t="shared" si="12"/>
        <v>-93916.699999999721</v>
      </c>
    </row>
    <row r="71" spans="1:35">
      <c r="A71" s="246" t="s">
        <v>288</v>
      </c>
      <c r="B71" s="246" t="s">
        <v>4</v>
      </c>
      <c r="C71" s="256">
        <v>3783</v>
      </c>
      <c r="D71" s="256" t="s">
        <v>663</v>
      </c>
      <c r="E71" t="s">
        <v>2584</v>
      </c>
      <c r="F71" s="315">
        <v>581740.78</v>
      </c>
      <c r="G71" s="315">
        <v>0</v>
      </c>
      <c r="H71" s="315">
        <v>37023.78</v>
      </c>
      <c r="I71">
        <v>-601273.06999999995</v>
      </c>
      <c r="J71">
        <v>573010.18999999994</v>
      </c>
      <c r="K71" s="315">
        <v>-214950</v>
      </c>
      <c r="O71">
        <v>-2738270.77</v>
      </c>
      <c r="P71">
        <v>3812852.35</v>
      </c>
      <c r="Q71" s="315">
        <v>953622.68</v>
      </c>
      <c r="S71" s="315">
        <v>267</v>
      </c>
      <c r="T71" s="315">
        <v>2489156</v>
      </c>
      <c r="U71" s="315">
        <v>13870.42</v>
      </c>
      <c r="V71">
        <v>2666430</v>
      </c>
      <c r="Y71">
        <v>585171.12</v>
      </c>
      <c r="Z71">
        <v>469544.88</v>
      </c>
      <c r="AC71">
        <v>4900</v>
      </c>
      <c r="AD71" s="240">
        <f t="shared" si="7"/>
        <v>618764.56000000006</v>
      </c>
      <c r="AE71" s="241">
        <f t="shared" si="8"/>
        <v>-214950</v>
      </c>
      <c r="AF71" s="257">
        <f t="shared" si="9"/>
        <v>833714.56</v>
      </c>
      <c r="AG71" s="259">
        <f t="shared" si="10"/>
        <v>3456916.1</v>
      </c>
      <c r="AH71" s="248">
        <f t="shared" si="11"/>
        <v>3726046</v>
      </c>
      <c r="AI71" s="242">
        <f t="shared" si="12"/>
        <v>-269129.89999999991</v>
      </c>
    </row>
    <row r="72" spans="1:35">
      <c r="A72" s="246" t="s">
        <v>288</v>
      </c>
      <c r="B72" s="246" t="s">
        <v>4</v>
      </c>
      <c r="C72" s="256">
        <v>3268</v>
      </c>
      <c r="D72" s="256" t="s">
        <v>664</v>
      </c>
      <c r="E72" t="s">
        <v>2585</v>
      </c>
      <c r="F72" s="315">
        <v>568096.71</v>
      </c>
      <c r="G72" s="315">
        <v>192341.9</v>
      </c>
      <c r="H72" s="315">
        <v>96930.23</v>
      </c>
      <c r="I72">
        <v>381705.35</v>
      </c>
      <c r="J72">
        <v>193520.59</v>
      </c>
      <c r="K72" s="315">
        <v>152025</v>
      </c>
      <c r="L72" s="315">
        <v>-865</v>
      </c>
      <c r="O72">
        <v>-863061.86</v>
      </c>
      <c r="P72">
        <v>1909993.72</v>
      </c>
      <c r="Q72" s="315">
        <v>1275477.3899999999</v>
      </c>
      <c r="R72" s="315">
        <v>220902</v>
      </c>
      <c r="S72" s="315">
        <v>1045.48</v>
      </c>
      <c r="T72" s="315">
        <v>1661900</v>
      </c>
      <c r="U72" s="315">
        <v>136715</v>
      </c>
      <c r="V72">
        <v>2121584</v>
      </c>
      <c r="Y72">
        <v>781702.91</v>
      </c>
      <c r="Z72">
        <v>158250.04</v>
      </c>
      <c r="AD72" s="240">
        <f t="shared" si="7"/>
        <v>857368.84</v>
      </c>
      <c r="AE72" s="241">
        <f t="shared" si="8"/>
        <v>151160</v>
      </c>
      <c r="AF72" s="257">
        <f t="shared" si="9"/>
        <v>706208.84</v>
      </c>
      <c r="AG72" s="259">
        <f t="shared" si="10"/>
        <v>3296039.87</v>
      </c>
      <c r="AH72" s="248">
        <f t="shared" si="11"/>
        <v>3061536.95</v>
      </c>
      <c r="AI72" s="242">
        <f t="shared" si="12"/>
        <v>234502.91999999993</v>
      </c>
    </row>
    <row r="73" spans="1:35">
      <c r="A73" s="246" t="s">
        <v>288</v>
      </c>
      <c r="B73" s="246" t="s">
        <v>4</v>
      </c>
      <c r="C73" s="256">
        <v>3398</v>
      </c>
      <c r="D73" s="256" t="s">
        <v>665</v>
      </c>
      <c r="E73" t="s">
        <v>2586</v>
      </c>
      <c r="F73" s="315">
        <v>536585.02</v>
      </c>
      <c r="G73" s="315">
        <v>70581.67</v>
      </c>
      <c r="H73" s="315">
        <v>107569.28</v>
      </c>
      <c r="I73">
        <v>315707.67</v>
      </c>
      <c r="J73">
        <v>15864.3</v>
      </c>
      <c r="K73" s="315">
        <v>7450</v>
      </c>
      <c r="L73" s="315">
        <v>-745</v>
      </c>
      <c r="O73">
        <v>-759973.81</v>
      </c>
      <c r="P73">
        <v>1439320.15</v>
      </c>
      <c r="Q73" s="315">
        <v>1380290.09</v>
      </c>
      <c r="R73" s="315">
        <v>83950</v>
      </c>
      <c r="S73" s="315">
        <v>1265.8499999999999</v>
      </c>
      <c r="T73" s="315">
        <v>1167480</v>
      </c>
      <c r="U73" s="315">
        <v>76813</v>
      </c>
      <c r="V73">
        <v>1673762</v>
      </c>
      <c r="Y73">
        <v>523066.87</v>
      </c>
      <c r="Z73">
        <v>152713.47</v>
      </c>
      <c r="AD73" s="240">
        <f t="shared" si="7"/>
        <v>714735.97000000009</v>
      </c>
      <c r="AE73" s="241">
        <f t="shared" si="8"/>
        <v>6705</v>
      </c>
      <c r="AF73" s="257">
        <f t="shared" si="9"/>
        <v>708030.97000000009</v>
      </c>
      <c r="AG73" s="259">
        <f t="shared" si="10"/>
        <v>2709798.9400000004</v>
      </c>
      <c r="AH73" s="248">
        <f t="shared" si="11"/>
        <v>2349542.3400000003</v>
      </c>
      <c r="AI73" s="242">
        <f t="shared" si="12"/>
        <v>360256.60000000009</v>
      </c>
    </row>
    <row r="74" spans="1:35">
      <c r="A74" s="246" t="s">
        <v>288</v>
      </c>
      <c r="B74" s="246" t="s">
        <v>4</v>
      </c>
      <c r="C74" s="256">
        <v>4777</v>
      </c>
      <c r="D74" s="256" t="s">
        <v>666</v>
      </c>
      <c r="E74" t="s">
        <v>2587</v>
      </c>
      <c r="F74" s="315">
        <v>578444.53</v>
      </c>
      <c r="G74" s="315">
        <v>50176.6</v>
      </c>
      <c r="H74" s="315">
        <v>104190.14</v>
      </c>
      <c r="I74">
        <v>771200.68</v>
      </c>
      <c r="J74">
        <v>213647.05</v>
      </c>
      <c r="K74" s="315">
        <v>439035</v>
      </c>
      <c r="L74" s="315">
        <v>0</v>
      </c>
      <c r="O74">
        <v>-3320369.32</v>
      </c>
      <c r="P74">
        <v>4868817.07</v>
      </c>
      <c r="Q74" s="315">
        <v>1330902.04</v>
      </c>
      <c r="R74" s="315">
        <v>105590</v>
      </c>
      <c r="S74" s="315">
        <v>1666.46</v>
      </c>
      <c r="T74" s="315">
        <v>1781000</v>
      </c>
      <c r="U74" s="315">
        <v>252790</v>
      </c>
      <c r="V74">
        <v>2454889</v>
      </c>
      <c r="X74">
        <v>1632</v>
      </c>
      <c r="Y74">
        <v>1143104.7</v>
      </c>
      <c r="Z74">
        <v>142146.54999999999</v>
      </c>
      <c r="AD74" s="240">
        <f t="shared" si="7"/>
        <v>732811.27</v>
      </c>
      <c r="AE74" s="241">
        <f t="shared" si="8"/>
        <v>439035</v>
      </c>
      <c r="AF74" s="257">
        <f t="shared" si="9"/>
        <v>293776.27</v>
      </c>
      <c r="AG74" s="259">
        <f t="shared" si="10"/>
        <v>3471948.5</v>
      </c>
      <c r="AH74" s="248">
        <f t="shared" si="11"/>
        <v>3741772.25</v>
      </c>
      <c r="AI74" s="242">
        <f t="shared" si="12"/>
        <v>-269823.75</v>
      </c>
    </row>
    <row r="75" spans="1:35">
      <c r="A75" s="246" t="s">
        <v>288</v>
      </c>
      <c r="B75" s="246" t="s">
        <v>4</v>
      </c>
      <c r="C75" s="256">
        <v>2834</v>
      </c>
      <c r="D75" s="256" t="s">
        <v>667</v>
      </c>
      <c r="E75" t="s">
        <v>2588</v>
      </c>
      <c r="F75" s="315">
        <v>478828.31</v>
      </c>
      <c r="G75" s="315">
        <v>0</v>
      </c>
      <c r="H75" s="315">
        <v>72181.25</v>
      </c>
      <c r="I75">
        <v>132002.06</v>
      </c>
      <c r="J75">
        <v>113185.25</v>
      </c>
      <c r="O75">
        <v>282674.23</v>
      </c>
      <c r="P75">
        <v>310741.76000000001</v>
      </c>
      <c r="Q75" s="315">
        <v>957710.31</v>
      </c>
      <c r="R75" s="315">
        <v>94770</v>
      </c>
      <c r="S75" s="315">
        <v>343.38</v>
      </c>
      <c r="T75" s="315">
        <v>1546400</v>
      </c>
      <c r="V75">
        <v>1861592</v>
      </c>
      <c r="Y75">
        <v>453961.45</v>
      </c>
      <c r="Z75">
        <v>80889.36</v>
      </c>
      <c r="AD75" s="240">
        <f t="shared" si="7"/>
        <v>551009.56000000006</v>
      </c>
      <c r="AE75" s="241">
        <f t="shared" si="8"/>
        <v>0</v>
      </c>
      <c r="AF75" s="257">
        <f t="shared" si="9"/>
        <v>551009.56000000006</v>
      </c>
      <c r="AG75" s="259">
        <f t="shared" si="10"/>
        <v>2599223.69</v>
      </c>
      <c r="AH75" s="248">
        <f t="shared" si="11"/>
        <v>2396442.81</v>
      </c>
      <c r="AI75" s="242">
        <f t="shared" si="12"/>
        <v>202780.87999999989</v>
      </c>
    </row>
    <row r="76" spans="1:35">
      <c r="A76" s="246" t="s">
        <v>288</v>
      </c>
      <c r="B76" s="246" t="s">
        <v>4</v>
      </c>
      <c r="C76" s="256">
        <v>2338</v>
      </c>
      <c r="D76" s="256" t="s">
        <v>668</v>
      </c>
      <c r="E76" t="s">
        <v>2589</v>
      </c>
      <c r="F76" s="315">
        <v>61296.99</v>
      </c>
      <c r="G76" s="315">
        <v>0</v>
      </c>
      <c r="H76" s="315">
        <v>21201.69</v>
      </c>
      <c r="I76">
        <v>44965.87</v>
      </c>
      <c r="J76">
        <v>121818.32</v>
      </c>
      <c r="K76" s="315">
        <v>48068.01</v>
      </c>
      <c r="L76" s="315">
        <v>0</v>
      </c>
      <c r="O76">
        <v>-2831361.3</v>
      </c>
      <c r="P76">
        <v>3226080.14</v>
      </c>
      <c r="Q76" s="315">
        <v>966011.27</v>
      </c>
      <c r="R76" s="315">
        <v>109932</v>
      </c>
      <c r="S76" s="315">
        <v>288.45999999999998</v>
      </c>
      <c r="T76" s="315">
        <v>1601780</v>
      </c>
      <c r="U76" s="315">
        <v>544</v>
      </c>
      <c r="V76">
        <v>2088426</v>
      </c>
      <c r="X76">
        <v>10640</v>
      </c>
      <c r="Y76">
        <v>632420.18999999994</v>
      </c>
      <c r="Z76">
        <v>140573.51999999999</v>
      </c>
      <c r="AD76" s="240">
        <f t="shared" si="7"/>
        <v>82498.679999999993</v>
      </c>
      <c r="AE76" s="241">
        <f t="shared" si="8"/>
        <v>48068.01</v>
      </c>
      <c r="AF76" s="257">
        <f t="shared" si="9"/>
        <v>34430.669999999991</v>
      </c>
      <c r="AG76" s="259">
        <f t="shared" si="10"/>
        <v>2678555.73</v>
      </c>
      <c r="AH76" s="248">
        <f t="shared" si="11"/>
        <v>2872059.71</v>
      </c>
      <c r="AI76" s="242">
        <f t="shared" si="12"/>
        <v>-193503.97999999998</v>
      </c>
    </row>
    <row r="77" spans="1:35">
      <c r="A77" s="246" t="s">
        <v>288</v>
      </c>
      <c r="B77" s="246" t="s">
        <v>4</v>
      </c>
      <c r="C77" s="256">
        <v>4468</v>
      </c>
      <c r="D77" s="256" t="s">
        <v>669</v>
      </c>
      <c r="E77" t="s">
        <v>2590</v>
      </c>
      <c r="F77" s="315">
        <v>579094.32999999996</v>
      </c>
      <c r="G77" s="315">
        <v>102682.73</v>
      </c>
      <c r="H77" s="315">
        <v>27652.09</v>
      </c>
      <c r="I77">
        <v>401200.29</v>
      </c>
      <c r="J77">
        <v>149403.07999999999</v>
      </c>
      <c r="L77" s="315">
        <v>-1415</v>
      </c>
      <c r="O77">
        <v>-1319614.56</v>
      </c>
      <c r="P77">
        <v>2484321.89</v>
      </c>
      <c r="Q77" s="315">
        <v>1707455.52</v>
      </c>
      <c r="R77" s="315">
        <v>121000</v>
      </c>
      <c r="S77" s="315">
        <v>1645.04</v>
      </c>
      <c r="T77" s="315">
        <v>2112220</v>
      </c>
      <c r="V77">
        <v>2496462</v>
      </c>
      <c r="X77">
        <v>541</v>
      </c>
      <c r="Y77">
        <v>1287434.01</v>
      </c>
      <c r="Z77">
        <v>61143.360000000001</v>
      </c>
      <c r="AD77" s="240">
        <f t="shared" si="7"/>
        <v>709429.14999999991</v>
      </c>
      <c r="AE77" s="241">
        <f t="shared" si="8"/>
        <v>-1415</v>
      </c>
      <c r="AF77" s="257">
        <f t="shared" si="9"/>
        <v>710844.14999999991</v>
      </c>
      <c r="AG77" s="259">
        <f t="shared" si="10"/>
        <v>3942320.56</v>
      </c>
      <c r="AH77" s="248">
        <f t="shared" si="11"/>
        <v>3845580.3699999996</v>
      </c>
      <c r="AI77" s="242">
        <f t="shared" si="12"/>
        <v>96740.19000000041</v>
      </c>
    </row>
    <row r="78" spans="1:35">
      <c r="A78" s="246" t="s">
        <v>288</v>
      </c>
      <c r="B78" s="246" t="s">
        <v>4</v>
      </c>
      <c r="C78" s="256">
        <v>1481</v>
      </c>
      <c r="D78" s="256" t="s">
        <v>670</v>
      </c>
      <c r="E78" t="s">
        <v>2598</v>
      </c>
      <c r="F78" s="315">
        <v>301347.34999999998</v>
      </c>
      <c r="G78" s="315">
        <v>13300</v>
      </c>
      <c r="H78" s="315">
        <v>25277.759999999998</v>
      </c>
      <c r="I78">
        <v>104831.17</v>
      </c>
      <c r="J78">
        <v>-10623.05</v>
      </c>
      <c r="O78">
        <v>-933912.4</v>
      </c>
      <c r="P78">
        <v>1219746.8700000001</v>
      </c>
      <c r="Q78" s="315">
        <v>676115.07</v>
      </c>
      <c r="R78" s="315">
        <v>29400</v>
      </c>
      <c r="T78" s="315">
        <v>1126380</v>
      </c>
      <c r="V78">
        <v>1330564.6299999999</v>
      </c>
      <c r="Y78">
        <v>214114.76</v>
      </c>
      <c r="Z78">
        <v>138916.92000000001</v>
      </c>
      <c r="AD78" s="240">
        <f t="shared" si="7"/>
        <v>339925.11</v>
      </c>
      <c r="AE78" s="241">
        <f t="shared" si="8"/>
        <v>0</v>
      </c>
      <c r="AF78" s="257">
        <f t="shared" si="9"/>
        <v>339925.11</v>
      </c>
      <c r="AG78" s="259">
        <f t="shared" si="10"/>
        <v>1831895.0699999998</v>
      </c>
      <c r="AH78" s="248">
        <f t="shared" si="11"/>
        <v>1683596.3099999998</v>
      </c>
      <c r="AI78" s="242">
        <f t="shared" si="12"/>
        <v>148298.76</v>
      </c>
    </row>
    <row r="79" spans="1:35">
      <c r="A79" s="246" t="s">
        <v>288</v>
      </c>
      <c r="B79" s="246" t="s">
        <v>4</v>
      </c>
      <c r="C79" s="256">
        <v>2622</v>
      </c>
      <c r="D79" s="256" t="s">
        <v>671</v>
      </c>
      <c r="E79" t="s">
        <v>2601</v>
      </c>
      <c r="F79" s="315">
        <v>319364.74</v>
      </c>
      <c r="G79" s="315">
        <v>0</v>
      </c>
      <c r="H79" s="315">
        <v>84197.440000000002</v>
      </c>
      <c r="I79">
        <v>413199.63</v>
      </c>
      <c r="J79">
        <v>41342.160000000003</v>
      </c>
      <c r="L79" s="315">
        <v>-227</v>
      </c>
      <c r="O79">
        <v>-1431006.14</v>
      </c>
      <c r="P79">
        <v>2368149.29</v>
      </c>
      <c r="Q79" s="315">
        <v>904426.32</v>
      </c>
      <c r="R79" s="315">
        <v>122000</v>
      </c>
      <c r="S79" s="315">
        <v>1094.98</v>
      </c>
      <c r="T79" s="315">
        <v>2089240</v>
      </c>
      <c r="U79" s="315">
        <v>26350</v>
      </c>
      <c r="V79">
        <v>2368121</v>
      </c>
      <c r="Y79">
        <v>724602.44</v>
      </c>
      <c r="Z79">
        <v>129200.04</v>
      </c>
      <c r="AD79" s="240">
        <f t="shared" si="7"/>
        <v>403562.18</v>
      </c>
      <c r="AE79" s="241">
        <f t="shared" si="8"/>
        <v>-227</v>
      </c>
      <c r="AF79" s="257">
        <f t="shared" si="9"/>
        <v>403789.18</v>
      </c>
      <c r="AG79" s="259">
        <f t="shared" si="10"/>
        <v>3143111.3</v>
      </c>
      <c r="AH79" s="248">
        <f t="shared" si="11"/>
        <v>3221923.48</v>
      </c>
      <c r="AI79" s="242">
        <f t="shared" si="12"/>
        <v>-78812.180000000168</v>
      </c>
    </row>
    <row r="80" spans="1:35">
      <c r="A80" s="246" t="s">
        <v>291</v>
      </c>
      <c r="B80" s="246" t="s">
        <v>5</v>
      </c>
      <c r="C80" s="256">
        <v>4703</v>
      </c>
      <c r="D80" s="256" t="s">
        <v>672</v>
      </c>
      <c r="E80" t="s">
        <v>2591</v>
      </c>
      <c r="F80" s="315">
        <v>755188</v>
      </c>
      <c r="G80" s="315">
        <v>455.4</v>
      </c>
      <c r="H80" s="315">
        <v>19243.68</v>
      </c>
      <c r="I80">
        <v>355792.89</v>
      </c>
      <c r="J80">
        <v>405239.37</v>
      </c>
      <c r="K80" s="315">
        <v>20700</v>
      </c>
      <c r="L80" s="315">
        <v>0</v>
      </c>
      <c r="M80">
        <v>20750</v>
      </c>
      <c r="O80">
        <v>-719785.74</v>
      </c>
      <c r="P80">
        <v>2500428.33</v>
      </c>
      <c r="Q80" s="315">
        <v>1402502.69</v>
      </c>
      <c r="R80" s="315">
        <v>3000</v>
      </c>
      <c r="S80" s="315">
        <v>1915.39</v>
      </c>
      <c r="T80" s="315">
        <v>1792100</v>
      </c>
      <c r="U80" s="315">
        <v>343490</v>
      </c>
      <c r="V80">
        <v>2597164</v>
      </c>
      <c r="W80">
        <v>3595</v>
      </c>
      <c r="X80">
        <v>6444</v>
      </c>
      <c r="Y80">
        <v>948258.56</v>
      </c>
      <c r="Z80">
        <v>258719.77</v>
      </c>
      <c r="AA80">
        <v>15000</v>
      </c>
      <c r="AD80" s="240">
        <f t="shared" si="7"/>
        <v>774887.08000000007</v>
      </c>
      <c r="AE80" s="241">
        <f t="shared" si="8"/>
        <v>20700</v>
      </c>
      <c r="AF80" s="257">
        <f t="shared" si="9"/>
        <v>754187.08000000007</v>
      </c>
      <c r="AG80" s="259">
        <f t="shared" si="10"/>
        <v>3543008.08</v>
      </c>
      <c r="AH80" s="248">
        <f t="shared" si="11"/>
        <v>3829181.33</v>
      </c>
      <c r="AI80" s="242">
        <f t="shared" si="12"/>
        <v>-286173.25</v>
      </c>
    </row>
    <row r="81" spans="1:35">
      <c r="A81" s="246" t="s">
        <v>291</v>
      </c>
      <c r="B81" s="246" t="s">
        <v>5</v>
      </c>
      <c r="C81" s="256">
        <v>1824</v>
      </c>
      <c r="D81" s="256" t="s">
        <v>673</v>
      </c>
      <c r="E81" t="s">
        <v>2592</v>
      </c>
      <c r="F81" s="315">
        <v>482339.01</v>
      </c>
      <c r="G81" s="315">
        <v>681</v>
      </c>
      <c r="H81" s="315">
        <v>34651.39</v>
      </c>
      <c r="I81">
        <v>5</v>
      </c>
      <c r="J81">
        <v>172176.52</v>
      </c>
      <c r="K81" s="315">
        <v>10950</v>
      </c>
      <c r="L81" s="315">
        <v>0</v>
      </c>
      <c r="O81">
        <v>-1517598.91</v>
      </c>
      <c r="P81">
        <v>2140561.41</v>
      </c>
      <c r="Q81" s="315">
        <v>918146.42</v>
      </c>
      <c r="R81" s="315">
        <v>228990</v>
      </c>
      <c r="S81" s="315">
        <v>1080.8</v>
      </c>
      <c r="T81" s="315">
        <v>1300251.5</v>
      </c>
      <c r="U81" s="315">
        <v>182250</v>
      </c>
      <c r="V81">
        <v>1915881.5</v>
      </c>
      <c r="W81">
        <v>860</v>
      </c>
      <c r="X81">
        <v>350</v>
      </c>
      <c r="Y81">
        <v>568004.75</v>
      </c>
      <c r="Z81">
        <v>83682.05</v>
      </c>
      <c r="AA81">
        <v>6000</v>
      </c>
      <c r="AD81" s="240">
        <f t="shared" si="7"/>
        <v>517671.4</v>
      </c>
      <c r="AE81" s="241">
        <f t="shared" si="8"/>
        <v>10950</v>
      </c>
      <c r="AF81" s="257">
        <f t="shared" si="9"/>
        <v>506721.4</v>
      </c>
      <c r="AG81" s="259">
        <f t="shared" si="10"/>
        <v>2630718.7199999997</v>
      </c>
      <c r="AH81" s="248">
        <f t="shared" si="11"/>
        <v>2574778.2999999998</v>
      </c>
      <c r="AI81" s="242">
        <f t="shared" si="12"/>
        <v>55940.419999999925</v>
      </c>
    </row>
    <row r="82" spans="1:35">
      <c r="A82" s="246" t="s">
        <v>291</v>
      </c>
      <c r="B82" s="246" t="s">
        <v>5</v>
      </c>
      <c r="C82" s="256">
        <v>4449</v>
      </c>
      <c r="D82" s="256" t="s">
        <v>674</v>
      </c>
      <c r="E82" t="s">
        <v>2593</v>
      </c>
      <c r="F82" s="315">
        <v>1037119.8</v>
      </c>
      <c r="G82" s="315">
        <v>1113.2</v>
      </c>
      <c r="H82" s="315">
        <v>58924.45</v>
      </c>
      <c r="I82">
        <v>622926.16</v>
      </c>
      <c r="J82">
        <v>566192.31999999995</v>
      </c>
      <c r="K82" s="315">
        <v>35605</v>
      </c>
      <c r="L82" s="315">
        <v>0</v>
      </c>
      <c r="O82">
        <v>-247904.21</v>
      </c>
      <c r="P82">
        <v>2191938.59</v>
      </c>
      <c r="Q82" s="315">
        <v>1596541.53</v>
      </c>
      <c r="R82" s="315">
        <v>343620</v>
      </c>
      <c r="S82" s="315">
        <v>2451.87</v>
      </c>
      <c r="T82" s="315">
        <v>742287</v>
      </c>
      <c r="U82" s="315">
        <v>199681</v>
      </c>
      <c r="V82">
        <v>1239929</v>
      </c>
      <c r="W82">
        <v>23238</v>
      </c>
      <c r="X82">
        <v>700</v>
      </c>
      <c r="Y82">
        <v>951256.96</v>
      </c>
      <c r="Z82">
        <v>343320.89</v>
      </c>
      <c r="AA82">
        <v>19500</v>
      </c>
      <c r="AD82" s="240">
        <f t="shared" si="7"/>
        <v>1097157.45</v>
      </c>
      <c r="AE82" s="241">
        <f t="shared" si="8"/>
        <v>35605</v>
      </c>
      <c r="AF82" s="257">
        <f t="shared" si="9"/>
        <v>1061552.45</v>
      </c>
      <c r="AG82" s="259">
        <f t="shared" si="10"/>
        <v>2884581.4000000004</v>
      </c>
      <c r="AH82" s="248">
        <f t="shared" si="11"/>
        <v>2577944.85</v>
      </c>
      <c r="AI82" s="242">
        <f t="shared" si="12"/>
        <v>306636.55000000028</v>
      </c>
    </row>
    <row r="83" spans="1:35">
      <c r="A83" s="246" t="s">
        <v>291</v>
      </c>
      <c r="B83" s="246" t="s">
        <v>5</v>
      </c>
      <c r="C83" s="256">
        <v>4777</v>
      </c>
      <c r="D83" s="256" t="s">
        <v>675</v>
      </c>
      <c r="E83" t="s">
        <v>2594</v>
      </c>
      <c r="F83" s="315">
        <v>1044169.63</v>
      </c>
      <c r="G83" s="315">
        <v>1315</v>
      </c>
      <c r="H83" s="315">
        <v>44364.31</v>
      </c>
      <c r="I83">
        <v>784147.44</v>
      </c>
      <c r="J83">
        <v>242292.25</v>
      </c>
      <c r="K83" s="315">
        <v>22756.3</v>
      </c>
      <c r="L83" s="315">
        <v>0</v>
      </c>
      <c r="O83">
        <v>-2000930.72</v>
      </c>
      <c r="P83">
        <v>4194803.6500000004</v>
      </c>
      <c r="Q83" s="315">
        <v>1406463.64</v>
      </c>
      <c r="R83" s="315">
        <v>27000</v>
      </c>
      <c r="S83" s="315">
        <v>2359.67</v>
      </c>
      <c r="T83" s="315">
        <v>1788441</v>
      </c>
      <c r="U83" s="315">
        <v>204150</v>
      </c>
      <c r="V83">
        <v>2363593</v>
      </c>
      <c r="W83">
        <v>18693</v>
      </c>
      <c r="X83">
        <v>2386</v>
      </c>
      <c r="Y83">
        <v>776715.08</v>
      </c>
      <c r="Z83">
        <v>354867.83</v>
      </c>
      <c r="AA83">
        <v>12500</v>
      </c>
      <c r="AD83" s="240">
        <f t="shared" si="7"/>
        <v>1089848.94</v>
      </c>
      <c r="AE83" s="241">
        <f t="shared" si="8"/>
        <v>22756.3</v>
      </c>
      <c r="AF83" s="257">
        <f t="shared" si="9"/>
        <v>1067092.6399999999</v>
      </c>
      <c r="AG83" s="259">
        <f t="shared" si="10"/>
        <v>3428414.3099999996</v>
      </c>
      <c r="AH83" s="248">
        <f t="shared" si="11"/>
        <v>3528754.91</v>
      </c>
      <c r="AI83" s="242">
        <f t="shared" si="12"/>
        <v>-100340.60000000056</v>
      </c>
    </row>
    <row r="84" spans="1:35">
      <c r="A84" s="246" t="s">
        <v>291</v>
      </c>
      <c r="B84" s="246" t="s">
        <v>5</v>
      </c>
      <c r="C84" s="256">
        <v>2103</v>
      </c>
      <c r="D84" s="256" t="s">
        <v>676</v>
      </c>
      <c r="E84" t="s">
        <v>2595</v>
      </c>
      <c r="F84" s="315">
        <v>255494.28</v>
      </c>
      <c r="G84" s="315">
        <v>303.60000000000002</v>
      </c>
      <c r="H84" s="315">
        <v>23422.21</v>
      </c>
      <c r="I84">
        <v>438260</v>
      </c>
      <c r="J84">
        <v>110744.35</v>
      </c>
      <c r="K84" s="315">
        <v>30300</v>
      </c>
      <c r="L84" s="315">
        <v>0</v>
      </c>
      <c r="O84">
        <v>-1071479.23</v>
      </c>
      <c r="P84">
        <v>2119139.65</v>
      </c>
      <c r="Q84" s="315">
        <v>733853.81</v>
      </c>
      <c r="R84" s="315">
        <v>70200</v>
      </c>
      <c r="S84" s="315">
        <v>709.85</v>
      </c>
      <c r="T84" s="315">
        <v>1263440</v>
      </c>
      <c r="U84" s="315">
        <v>137350</v>
      </c>
      <c r="V84">
        <v>1736273</v>
      </c>
      <c r="X84">
        <v>450</v>
      </c>
      <c r="Y84">
        <v>512721.51</v>
      </c>
      <c r="Z84">
        <v>201345.13</v>
      </c>
      <c r="AA84">
        <v>4500</v>
      </c>
      <c r="AD84" s="240">
        <f t="shared" si="7"/>
        <v>279220.09000000003</v>
      </c>
      <c r="AE84" s="241">
        <f t="shared" si="8"/>
        <v>30300</v>
      </c>
      <c r="AF84" s="257">
        <f t="shared" si="9"/>
        <v>248920.09000000003</v>
      </c>
      <c r="AG84" s="259">
        <f t="shared" si="10"/>
        <v>2205553.66</v>
      </c>
      <c r="AH84" s="248">
        <f t="shared" si="11"/>
        <v>2455289.6399999997</v>
      </c>
      <c r="AI84" s="242">
        <f t="shared" si="12"/>
        <v>-249735.97999999952</v>
      </c>
    </row>
    <row r="85" spans="1:35">
      <c r="A85" s="246" t="s">
        <v>291</v>
      </c>
      <c r="B85" s="246" t="s">
        <v>5</v>
      </c>
      <c r="C85" s="256">
        <v>5166</v>
      </c>
      <c r="D85" s="256" t="s">
        <v>677</v>
      </c>
      <c r="E85" t="s">
        <v>2596</v>
      </c>
      <c r="F85" s="315">
        <v>627195.18000000005</v>
      </c>
      <c r="G85" s="315">
        <v>820</v>
      </c>
      <c r="H85" s="315">
        <v>84820.7</v>
      </c>
      <c r="I85">
        <v>149410.22</v>
      </c>
      <c r="J85">
        <v>132567.74</v>
      </c>
      <c r="K85" s="315">
        <v>27300</v>
      </c>
      <c r="L85" s="315">
        <v>0</v>
      </c>
      <c r="O85">
        <v>1297.99</v>
      </c>
      <c r="P85">
        <v>1096893.17</v>
      </c>
      <c r="Q85" s="315">
        <v>1368485.87</v>
      </c>
      <c r="R85" s="315">
        <v>597900</v>
      </c>
      <c r="S85" s="315">
        <v>860.31</v>
      </c>
      <c r="T85" s="315">
        <v>1192530</v>
      </c>
      <c r="U85" s="315">
        <v>246800</v>
      </c>
      <c r="V85">
        <v>1912792</v>
      </c>
      <c r="W85">
        <v>11250</v>
      </c>
      <c r="X85">
        <v>3230</v>
      </c>
      <c r="Y85">
        <v>1336146.3700000001</v>
      </c>
      <c r="Z85">
        <v>248835.13</v>
      </c>
      <c r="AA85">
        <v>25000</v>
      </c>
      <c r="AD85" s="240">
        <f t="shared" si="7"/>
        <v>712835.88</v>
      </c>
      <c r="AE85" s="241">
        <f t="shared" si="8"/>
        <v>27300</v>
      </c>
      <c r="AF85" s="257">
        <f t="shared" si="9"/>
        <v>685535.88</v>
      </c>
      <c r="AG85" s="259">
        <f t="shared" si="10"/>
        <v>3406576.18</v>
      </c>
      <c r="AH85" s="248">
        <f t="shared" si="11"/>
        <v>3537253.5</v>
      </c>
      <c r="AI85" s="242">
        <f t="shared" si="12"/>
        <v>-130677.31999999983</v>
      </c>
    </row>
    <row r="86" spans="1:35">
      <c r="A86" s="246" t="s">
        <v>291</v>
      </c>
      <c r="B86" s="246" t="s">
        <v>5</v>
      </c>
      <c r="C86" s="256">
        <v>3557</v>
      </c>
      <c r="D86" s="256" t="s">
        <v>678</v>
      </c>
      <c r="E86" t="s">
        <v>2597</v>
      </c>
      <c r="F86" s="315">
        <v>1068743.05</v>
      </c>
      <c r="G86" s="315">
        <v>1719.4</v>
      </c>
      <c r="H86" s="315">
        <v>53225.64</v>
      </c>
      <c r="I86">
        <v>218396.74</v>
      </c>
      <c r="J86">
        <v>199708.33</v>
      </c>
      <c r="K86" s="315">
        <v>24582.95</v>
      </c>
      <c r="L86" s="315">
        <v>0</v>
      </c>
      <c r="O86">
        <v>-1787302.12</v>
      </c>
      <c r="P86">
        <v>3207738.11</v>
      </c>
      <c r="Q86" s="315">
        <v>1573586.89</v>
      </c>
      <c r="S86" s="315">
        <v>2555.33</v>
      </c>
      <c r="T86" s="315">
        <v>1323840</v>
      </c>
      <c r="U86" s="315">
        <v>157300</v>
      </c>
      <c r="V86">
        <v>1642837</v>
      </c>
      <c r="W86">
        <v>4505</v>
      </c>
      <c r="X86">
        <v>5500</v>
      </c>
      <c r="Y86">
        <v>1156310.21</v>
      </c>
      <c r="Z86">
        <v>141355.79</v>
      </c>
      <c r="AA86">
        <v>10000</v>
      </c>
      <c r="AD86" s="240">
        <f t="shared" si="7"/>
        <v>1123688.0899999999</v>
      </c>
      <c r="AE86" s="241">
        <f t="shared" si="8"/>
        <v>24582.95</v>
      </c>
      <c r="AF86" s="257">
        <f t="shared" si="9"/>
        <v>1099105.1399999999</v>
      </c>
      <c r="AG86" s="259">
        <f t="shared" si="10"/>
        <v>3057282.2199999997</v>
      </c>
      <c r="AH86" s="248">
        <f t="shared" si="11"/>
        <v>2960508</v>
      </c>
      <c r="AI86" s="242">
        <f t="shared" si="12"/>
        <v>96774.219999999739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20"/>
  <sheetViews>
    <sheetView topLeftCell="O1" zoomScale="85" zoomScaleNormal="85" workbookViewId="0">
      <selection sqref="A1:AI1048576"/>
    </sheetView>
  </sheetViews>
  <sheetFormatPr defaultRowHeight="13.8"/>
  <cols>
    <col min="1" max="1" width="59.09765625" bestFit="1" customWidth="1"/>
  </cols>
  <sheetData>
    <row r="1" spans="1:35">
      <c r="A1" t="s">
        <v>2448</v>
      </c>
      <c r="B1" t="s">
        <v>2449</v>
      </c>
      <c r="C1" t="s">
        <v>2450</v>
      </c>
      <c r="D1" t="s">
        <v>2451</v>
      </c>
      <c r="E1" t="s">
        <v>2452</v>
      </c>
      <c r="F1" t="s">
        <v>3322</v>
      </c>
      <c r="G1" t="s">
        <v>2453</v>
      </c>
      <c r="H1" t="s">
        <v>2454</v>
      </c>
      <c r="I1" t="s">
        <v>2455</v>
      </c>
      <c r="J1" t="s">
        <v>2603</v>
      </c>
      <c r="K1" t="s">
        <v>2456</v>
      </c>
      <c r="L1" t="s">
        <v>2457</v>
      </c>
      <c r="M1" t="s">
        <v>2460</v>
      </c>
      <c r="N1" t="s">
        <v>2461</v>
      </c>
      <c r="O1" t="s">
        <v>2604</v>
      </c>
      <c r="P1" t="s">
        <v>2462</v>
      </c>
      <c r="Q1" t="s">
        <v>2463</v>
      </c>
      <c r="R1" t="s">
        <v>2464</v>
      </c>
      <c r="S1" t="s">
        <v>2465</v>
      </c>
      <c r="T1" t="s">
        <v>2466</v>
      </c>
      <c r="U1" t="s">
        <v>2467</v>
      </c>
      <c r="V1" t="s">
        <v>2468</v>
      </c>
      <c r="W1" t="s">
        <v>2469</v>
      </c>
      <c r="X1" t="s">
        <v>2470</v>
      </c>
      <c r="Y1" t="s">
        <v>2471</v>
      </c>
      <c r="Z1" t="s">
        <v>2472</v>
      </c>
      <c r="AA1" t="s">
        <v>2473</v>
      </c>
      <c r="AB1" t="s">
        <v>2474</v>
      </c>
      <c r="AC1" t="s">
        <v>2475</v>
      </c>
      <c r="AD1" t="s">
        <v>2476</v>
      </c>
      <c r="AE1" t="s">
        <v>2477</v>
      </c>
      <c r="AF1" t="s">
        <v>2478</v>
      </c>
      <c r="AG1" t="s">
        <v>2479</v>
      </c>
      <c r="AH1" t="s">
        <v>2605</v>
      </c>
      <c r="AI1" t="s">
        <v>2480</v>
      </c>
    </row>
    <row r="2" spans="1:35">
      <c r="A2" t="s">
        <v>2481</v>
      </c>
      <c r="B2" t="s">
        <v>2482</v>
      </c>
      <c r="C2" t="s">
        <v>2483</v>
      </c>
      <c r="D2" t="s">
        <v>2484</v>
      </c>
      <c r="E2" t="s">
        <v>2485</v>
      </c>
      <c r="F2" t="s">
        <v>3323</v>
      </c>
      <c r="G2" t="s">
        <v>2486</v>
      </c>
      <c r="H2" t="s">
        <v>2487</v>
      </c>
      <c r="I2" t="s">
        <v>2488</v>
      </c>
      <c r="J2" t="s">
        <v>2607</v>
      </c>
      <c r="K2" t="s">
        <v>2489</v>
      </c>
      <c r="L2" t="s">
        <v>2490</v>
      </c>
      <c r="M2" t="s">
        <v>2493</v>
      </c>
      <c r="N2" t="s">
        <v>2494</v>
      </c>
      <c r="O2" t="s">
        <v>2608</v>
      </c>
      <c r="P2" t="s">
        <v>2495</v>
      </c>
      <c r="Q2" t="s">
        <v>2496</v>
      </c>
      <c r="R2" t="s">
        <v>2497</v>
      </c>
      <c r="S2" t="s">
        <v>2498</v>
      </c>
      <c r="T2" t="s">
        <v>2499</v>
      </c>
      <c r="U2" t="s">
        <v>2500</v>
      </c>
      <c r="V2" t="s">
        <v>2501</v>
      </c>
      <c r="W2" t="s">
        <v>2502</v>
      </c>
      <c r="X2" t="s">
        <v>2503</v>
      </c>
      <c r="Y2" t="s">
        <v>2504</v>
      </c>
      <c r="Z2" t="s">
        <v>2505</v>
      </c>
      <c r="AA2" t="s">
        <v>2506</v>
      </c>
      <c r="AB2" t="s">
        <v>2507</v>
      </c>
      <c r="AC2" t="s">
        <v>2508</v>
      </c>
      <c r="AD2" t="s">
        <v>2509</v>
      </c>
      <c r="AE2" t="s">
        <v>2510</v>
      </c>
      <c r="AF2" t="s">
        <v>2511</v>
      </c>
      <c r="AG2" t="s">
        <v>2512</v>
      </c>
      <c r="AH2" t="s">
        <v>2609</v>
      </c>
      <c r="AI2" t="s">
        <v>2513</v>
      </c>
    </row>
    <row r="3" spans="1:35">
      <c r="A3" t="s">
        <v>2514</v>
      </c>
      <c r="B3">
        <v>119928177.51000001</v>
      </c>
      <c r="C3">
        <v>24734987.350000001</v>
      </c>
      <c r="D3">
        <v>39955573.350000001</v>
      </c>
      <c r="E3">
        <v>0</v>
      </c>
      <c r="F3">
        <v>321513</v>
      </c>
      <c r="G3">
        <v>148793297.78999999</v>
      </c>
      <c r="H3">
        <v>87827831.530000001</v>
      </c>
      <c r="I3">
        <v>0</v>
      </c>
      <c r="J3">
        <v>0</v>
      </c>
      <c r="K3">
        <v>1748221.32</v>
      </c>
      <c r="L3">
        <v>13499720.6</v>
      </c>
      <c r="M3">
        <v>2536469.2000000002</v>
      </c>
      <c r="N3">
        <v>-2836914.53</v>
      </c>
      <c r="O3">
        <v>0</v>
      </c>
      <c r="P3">
        <v>7175128.4500000002</v>
      </c>
      <c r="Q3">
        <v>-10356279.390000001</v>
      </c>
      <c r="R3">
        <v>-58693083.369999997</v>
      </c>
      <c r="S3">
        <v>513623510.70999998</v>
      </c>
      <c r="T3">
        <v>300.61</v>
      </c>
      <c r="U3">
        <v>327244966.68000001</v>
      </c>
      <c r="V3">
        <v>36085677.450000003</v>
      </c>
      <c r="W3">
        <v>397062.89</v>
      </c>
      <c r="X3">
        <v>1480327.5</v>
      </c>
      <c r="Y3">
        <v>368558647.16000003</v>
      </c>
      <c r="Z3">
        <v>49760034.450000003</v>
      </c>
      <c r="AA3">
        <v>507942705.19</v>
      </c>
      <c r="AB3">
        <v>3267975</v>
      </c>
      <c r="AC3">
        <v>681164</v>
      </c>
      <c r="AD3">
        <v>246654723.13</v>
      </c>
      <c r="AE3">
        <v>49099912.609999999</v>
      </c>
      <c r="AF3">
        <v>1099565.43</v>
      </c>
      <c r="AG3">
        <v>65800.37</v>
      </c>
      <c r="AH3">
        <v>92518.16</v>
      </c>
      <c r="AI3">
        <v>19758045.309999999</v>
      </c>
    </row>
    <row r="4" spans="1:35">
      <c r="A4" t="s">
        <v>12</v>
      </c>
      <c r="B4">
        <v>96471.06</v>
      </c>
      <c r="D4">
        <v>0</v>
      </c>
      <c r="G4">
        <v>28428.61</v>
      </c>
      <c r="H4">
        <v>26235.18</v>
      </c>
      <c r="N4">
        <v>-4701613.97</v>
      </c>
      <c r="Q4">
        <v>2351172.4700000002</v>
      </c>
      <c r="R4">
        <v>-1003440.34</v>
      </c>
      <c r="S4">
        <v>2450442</v>
      </c>
      <c r="T4">
        <v>300.61</v>
      </c>
      <c r="U4">
        <v>119865</v>
      </c>
      <c r="W4">
        <v>99.18</v>
      </c>
      <c r="Y4">
        <v>2140257.5</v>
      </c>
      <c r="Z4">
        <v>1593869.09</v>
      </c>
      <c r="AA4">
        <v>2381220</v>
      </c>
      <c r="AD4">
        <v>184726.59</v>
      </c>
      <c r="AE4">
        <v>233870.1</v>
      </c>
    </row>
    <row r="10" spans="1:35">
      <c r="A10" t="s">
        <v>2611</v>
      </c>
      <c r="B10">
        <v>403435.38</v>
      </c>
      <c r="C10">
        <v>23133.5</v>
      </c>
      <c r="D10">
        <v>593088.68999999994</v>
      </c>
      <c r="G10">
        <v>93382</v>
      </c>
      <c r="H10">
        <v>1064964.48</v>
      </c>
      <c r="K10">
        <v>0</v>
      </c>
      <c r="L10">
        <v>38600</v>
      </c>
      <c r="N10">
        <v>0</v>
      </c>
      <c r="R10">
        <v>672568.21</v>
      </c>
      <c r="S10">
        <v>1691218.36</v>
      </c>
      <c r="U10">
        <v>1380537.86</v>
      </c>
      <c r="V10">
        <v>593300</v>
      </c>
      <c r="W10">
        <v>1438.66</v>
      </c>
      <c r="Y10">
        <v>3133387</v>
      </c>
      <c r="Z10">
        <v>289750</v>
      </c>
      <c r="AA10">
        <v>4053396</v>
      </c>
      <c r="AB10">
        <v>10764</v>
      </c>
      <c r="AD10">
        <v>1171317.51</v>
      </c>
      <c r="AE10">
        <v>387318.53</v>
      </c>
    </row>
    <row r="11" spans="1:35">
      <c r="A11" t="s">
        <v>2612</v>
      </c>
      <c r="B11">
        <v>208484.4</v>
      </c>
      <c r="C11">
        <v>17108.75</v>
      </c>
      <c r="D11">
        <v>625852.92000000004</v>
      </c>
      <c r="G11">
        <v>377069.6</v>
      </c>
      <c r="H11">
        <v>361030.88</v>
      </c>
      <c r="L11">
        <v>50139.47</v>
      </c>
      <c r="N11">
        <v>0</v>
      </c>
      <c r="R11">
        <v>437077.4</v>
      </c>
      <c r="S11">
        <v>1534772.11</v>
      </c>
      <c r="U11">
        <v>1475324.08</v>
      </c>
      <c r="V11">
        <v>207926</v>
      </c>
      <c r="W11">
        <v>1349.09</v>
      </c>
      <c r="Y11">
        <v>3453410</v>
      </c>
      <c r="Z11">
        <v>210050</v>
      </c>
      <c r="AA11">
        <v>4283626</v>
      </c>
      <c r="AB11">
        <v>13508</v>
      </c>
      <c r="AD11">
        <v>1217040.23</v>
      </c>
      <c r="AE11">
        <v>266327.37</v>
      </c>
    </row>
    <row r="12" spans="1:35">
      <c r="A12" t="s">
        <v>3324</v>
      </c>
      <c r="B12">
        <v>235311.24</v>
      </c>
      <c r="C12">
        <v>19480.900000000001</v>
      </c>
      <c r="D12">
        <v>800928.71</v>
      </c>
      <c r="G12">
        <v>640312.91</v>
      </c>
      <c r="H12">
        <v>442617.2</v>
      </c>
      <c r="L12">
        <v>350622.25</v>
      </c>
      <c r="N12">
        <v>3526.43</v>
      </c>
      <c r="R12">
        <v>2515710.8199999998</v>
      </c>
      <c r="S12">
        <v>1567224.53</v>
      </c>
      <c r="U12">
        <v>1631851.81</v>
      </c>
      <c r="W12">
        <v>3736.48</v>
      </c>
      <c r="Y12">
        <v>2607300</v>
      </c>
      <c r="Z12">
        <v>172150</v>
      </c>
      <c r="AA12">
        <v>3568624.08</v>
      </c>
      <c r="AB12">
        <v>25312</v>
      </c>
      <c r="AC12">
        <v>1600</v>
      </c>
      <c r="AD12">
        <v>2526537.66</v>
      </c>
      <c r="AE12">
        <v>288463.62</v>
      </c>
      <c r="AI12">
        <v>302934</v>
      </c>
    </row>
    <row r="13" spans="1:35">
      <c r="A13" t="s">
        <v>2613</v>
      </c>
      <c r="B13">
        <v>1172671.82</v>
      </c>
      <c r="C13">
        <v>5300</v>
      </c>
      <c r="D13">
        <v>486292.91</v>
      </c>
      <c r="G13">
        <v>64168.25</v>
      </c>
      <c r="H13">
        <v>3543783.45</v>
      </c>
      <c r="K13">
        <v>3510</v>
      </c>
      <c r="L13">
        <v>39029.019999999997</v>
      </c>
      <c r="N13">
        <v>0</v>
      </c>
      <c r="R13">
        <v>1337475.28</v>
      </c>
      <c r="S13">
        <v>1097038.29</v>
      </c>
      <c r="U13">
        <v>1151776.8400000001</v>
      </c>
      <c r="V13">
        <v>3426400</v>
      </c>
      <c r="W13">
        <v>3447.27</v>
      </c>
      <c r="Y13">
        <v>2482299</v>
      </c>
      <c r="Z13">
        <v>261451.69</v>
      </c>
      <c r="AA13">
        <v>3019540.69</v>
      </c>
      <c r="AB13">
        <v>9708</v>
      </c>
      <c r="AD13">
        <v>717486</v>
      </c>
      <c r="AE13">
        <v>783476.27</v>
      </c>
    </row>
    <row r="14" spans="1:35">
      <c r="A14" t="s">
        <v>2614</v>
      </c>
      <c r="B14">
        <v>116413.7</v>
      </c>
      <c r="C14">
        <v>2031.75</v>
      </c>
      <c r="D14">
        <v>252183.99</v>
      </c>
      <c r="G14">
        <v>1870285.88</v>
      </c>
      <c r="H14">
        <v>265473.32</v>
      </c>
      <c r="L14">
        <v>39449.919999999998</v>
      </c>
      <c r="N14">
        <v>0</v>
      </c>
      <c r="R14">
        <v>1467266.8</v>
      </c>
      <c r="S14">
        <v>1718005.94</v>
      </c>
      <c r="U14">
        <v>1065033.53</v>
      </c>
      <c r="W14">
        <v>912.69</v>
      </c>
      <c r="Y14">
        <v>1984390.5</v>
      </c>
      <c r="Z14">
        <v>203300</v>
      </c>
      <c r="AA14">
        <v>2818362</v>
      </c>
      <c r="AB14">
        <v>4104</v>
      </c>
      <c r="AD14">
        <v>891564.47</v>
      </c>
      <c r="AE14">
        <v>247540.27</v>
      </c>
      <c r="AI14">
        <v>10400</v>
      </c>
    </row>
    <row r="15" spans="1:35">
      <c r="A15" t="s">
        <v>2615</v>
      </c>
      <c r="B15">
        <v>289493.86</v>
      </c>
      <c r="C15">
        <v>9612.01</v>
      </c>
      <c r="D15">
        <v>1008020.4</v>
      </c>
      <c r="G15">
        <v>1572970.63</v>
      </c>
      <c r="H15">
        <v>222827.73</v>
      </c>
      <c r="L15">
        <v>93432.320000000007</v>
      </c>
      <c r="M15">
        <v>62009.2</v>
      </c>
      <c r="N15">
        <v>0</v>
      </c>
      <c r="R15">
        <v>-877639.87</v>
      </c>
      <c r="S15">
        <v>3950541.16</v>
      </c>
      <c r="U15">
        <v>2322800.38</v>
      </c>
      <c r="W15">
        <v>1948.05</v>
      </c>
      <c r="Y15">
        <v>2598739.5</v>
      </c>
      <c r="Z15">
        <v>997677.93</v>
      </c>
      <c r="AA15">
        <v>3334825.5</v>
      </c>
      <c r="AB15">
        <v>3800</v>
      </c>
      <c r="AC15">
        <v>4104</v>
      </c>
      <c r="AD15">
        <v>2657155.6800000002</v>
      </c>
      <c r="AE15">
        <v>40188.86</v>
      </c>
      <c r="AI15">
        <v>6510</v>
      </c>
    </row>
    <row r="16" spans="1:35">
      <c r="A16" t="s">
        <v>2616</v>
      </c>
      <c r="B16">
        <v>336839.48</v>
      </c>
      <c r="C16">
        <v>36443.75</v>
      </c>
      <c r="D16">
        <v>529595.11</v>
      </c>
      <c r="G16">
        <v>622172.37</v>
      </c>
      <c r="H16">
        <v>660464.77</v>
      </c>
      <c r="L16">
        <v>64209.9</v>
      </c>
      <c r="M16">
        <v>0</v>
      </c>
      <c r="N16">
        <v>799.1</v>
      </c>
      <c r="R16">
        <v>406300.72</v>
      </c>
      <c r="S16">
        <v>2643840</v>
      </c>
      <c r="U16">
        <v>2167751.0499999998</v>
      </c>
      <c r="V16">
        <v>633550</v>
      </c>
      <c r="W16">
        <v>2277.1799999999998</v>
      </c>
      <c r="Y16">
        <v>2515188</v>
      </c>
      <c r="Z16">
        <v>388041</v>
      </c>
      <c r="AA16">
        <v>3746693</v>
      </c>
      <c r="AB16">
        <v>1680</v>
      </c>
      <c r="AC16">
        <v>2800</v>
      </c>
      <c r="AD16">
        <v>2273481.0099999998</v>
      </c>
      <c r="AE16">
        <v>611787.46</v>
      </c>
    </row>
    <row r="17" spans="1:35">
      <c r="A17" t="s">
        <v>2617</v>
      </c>
      <c r="B17">
        <v>151738.88</v>
      </c>
      <c r="C17">
        <v>3818.6</v>
      </c>
      <c r="D17">
        <v>234187.26</v>
      </c>
      <c r="G17">
        <v>580135.78</v>
      </c>
      <c r="H17">
        <v>215.98</v>
      </c>
      <c r="L17">
        <v>38728.01</v>
      </c>
      <c r="N17">
        <v>0</v>
      </c>
      <c r="R17">
        <v>-1040702.46</v>
      </c>
      <c r="S17">
        <v>2287723.02</v>
      </c>
      <c r="U17">
        <v>1198898.67</v>
      </c>
      <c r="V17">
        <v>273557</v>
      </c>
      <c r="W17">
        <v>1032.23</v>
      </c>
      <c r="Y17">
        <v>1389230.5</v>
      </c>
      <c r="Z17">
        <v>121400</v>
      </c>
      <c r="AA17">
        <v>2115358.5</v>
      </c>
      <c r="AB17">
        <v>24008</v>
      </c>
      <c r="AD17">
        <v>1044035.34</v>
      </c>
      <c r="AE17">
        <v>114886.02</v>
      </c>
      <c r="AI17">
        <v>1482.61</v>
      </c>
    </row>
    <row r="18" spans="1:35">
      <c r="A18" t="s">
        <v>2618</v>
      </c>
      <c r="B18">
        <v>441233.14</v>
      </c>
      <c r="C18">
        <v>5487.25</v>
      </c>
      <c r="D18">
        <v>557403.36</v>
      </c>
      <c r="G18">
        <v>700217.4</v>
      </c>
      <c r="H18">
        <v>855617.17</v>
      </c>
      <c r="K18">
        <v>0</v>
      </c>
      <c r="L18">
        <v>178727.55</v>
      </c>
      <c r="N18">
        <v>370</v>
      </c>
      <c r="R18">
        <v>2519511.11</v>
      </c>
      <c r="S18">
        <v>312292.87</v>
      </c>
      <c r="U18">
        <v>1726594.54</v>
      </c>
      <c r="V18">
        <v>321490</v>
      </c>
      <c r="W18">
        <v>2119.25</v>
      </c>
      <c r="Y18">
        <v>3647446</v>
      </c>
      <c r="Z18">
        <v>432110</v>
      </c>
      <c r="AA18">
        <v>4649795</v>
      </c>
      <c r="AB18">
        <v>7904</v>
      </c>
      <c r="AD18">
        <v>1759004.22</v>
      </c>
      <c r="AE18">
        <v>163999.78</v>
      </c>
    </row>
    <row r="19" spans="1:35">
      <c r="A19" t="s">
        <v>2619</v>
      </c>
      <c r="B19">
        <v>1699499.53</v>
      </c>
      <c r="C19">
        <v>9900</v>
      </c>
      <c r="D19">
        <v>480808.42</v>
      </c>
      <c r="G19">
        <v>1087293</v>
      </c>
      <c r="H19">
        <v>535763.28</v>
      </c>
      <c r="L19">
        <v>54914.14</v>
      </c>
      <c r="M19">
        <v>15000</v>
      </c>
      <c r="N19">
        <v>1370.06</v>
      </c>
      <c r="R19">
        <v>3349804.27</v>
      </c>
      <c r="S19">
        <v>928313.81</v>
      </c>
      <c r="U19">
        <v>1408240.51</v>
      </c>
      <c r="V19">
        <v>349250</v>
      </c>
      <c r="W19">
        <v>2522.2600000000002</v>
      </c>
      <c r="Y19">
        <v>4056018</v>
      </c>
      <c r="Z19">
        <v>328300</v>
      </c>
      <c r="AA19">
        <v>5209199</v>
      </c>
      <c r="AB19">
        <v>7904</v>
      </c>
      <c r="AD19">
        <v>1359772.44</v>
      </c>
      <c r="AE19">
        <v>103593.38</v>
      </c>
    </row>
    <row r="20" spans="1:35">
      <c r="A20" t="s">
        <v>2620</v>
      </c>
      <c r="B20">
        <v>1292249.3799999999</v>
      </c>
      <c r="C20">
        <v>59470</v>
      </c>
      <c r="D20">
        <v>432856</v>
      </c>
      <c r="G20">
        <v>277716.82</v>
      </c>
      <c r="H20">
        <v>514388.16</v>
      </c>
      <c r="K20">
        <v>3090</v>
      </c>
      <c r="L20">
        <v>53876.46</v>
      </c>
      <c r="N20">
        <v>0</v>
      </c>
      <c r="P20">
        <v>217250</v>
      </c>
      <c r="R20">
        <v>2209461.67</v>
      </c>
      <c r="S20">
        <v>955989.15</v>
      </c>
      <c r="U20">
        <v>1462024.61</v>
      </c>
      <c r="V20">
        <v>51000</v>
      </c>
      <c r="W20">
        <v>4007.89</v>
      </c>
      <c r="Y20">
        <v>3066741.2</v>
      </c>
      <c r="Z20">
        <v>291390</v>
      </c>
      <c r="AA20">
        <v>4009862.2</v>
      </c>
      <c r="AC20">
        <v>16208</v>
      </c>
      <c r="AD20">
        <v>1185314.46</v>
      </c>
      <c r="AE20">
        <v>526765.96</v>
      </c>
    </row>
    <row r="21" spans="1:35">
      <c r="A21" t="s">
        <v>2621</v>
      </c>
      <c r="B21">
        <v>148943.79</v>
      </c>
      <c r="C21">
        <v>16637.55</v>
      </c>
      <c r="D21">
        <v>414825.5</v>
      </c>
      <c r="G21">
        <v>673616.58</v>
      </c>
      <c r="H21">
        <v>232485.36</v>
      </c>
      <c r="K21">
        <v>3300</v>
      </c>
      <c r="L21">
        <v>48447.5</v>
      </c>
      <c r="N21">
        <v>0</v>
      </c>
      <c r="R21">
        <v>117120.05</v>
      </c>
      <c r="S21">
        <v>1540469.93</v>
      </c>
      <c r="U21">
        <v>1417713.31</v>
      </c>
      <c r="V21">
        <v>154275</v>
      </c>
      <c r="W21">
        <v>814.92</v>
      </c>
      <c r="Y21">
        <v>1663800</v>
      </c>
      <c r="Z21">
        <v>247800</v>
      </c>
      <c r="AA21">
        <v>2357482</v>
      </c>
      <c r="AB21">
        <v>3800</v>
      </c>
      <c r="AD21">
        <v>1096516.6100000001</v>
      </c>
      <c r="AE21">
        <v>249433.32</v>
      </c>
    </row>
    <row r="22" spans="1:35">
      <c r="A22" t="s">
        <v>2622</v>
      </c>
      <c r="B22">
        <v>1589958.79</v>
      </c>
      <c r="C22">
        <v>9055.5</v>
      </c>
      <c r="D22">
        <v>471588.31</v>
      </c>
      <c r="G22">
        <v>384721.13</v>
      </c>
      <c r="H22">
        <v>263172.28000000003</v>
      </c>
      <c r="L22">
        <v>186716.54</v>
      </c>
      <c r="N22">
        <v>0</v>
      </c>
      <c r="R22">
        <v>1495473.93</v>
      </c>
      <c r="S22">
        <v>2399548.4500000002</v>
      </c>
      <c r="U22">
        <v>1800530.35</v>
      </c>
      <c r="V22">
        <v>83445</v>
      </c>
      <c r="W22">
        <v>5964.38</v>
      </c>
      <c r="X22">
        <v>10000</v>
      </c>
      <c r="Y22">
        <v>5161240.16</v>
      </c>
      <c r="Z22">
        <v>462732.73</v>
      </c>
      <c r="AA22">
        <v>6787483.0599999996</v>
      </c>
      <c r="AB22">
        <v>15812</v>
      </c>
      <c r="AD22">
        <v>1814782.89</v>
      </c>
      <c r="AE22">
        <v>57591.85</v>
      </c>
      <c r="AH22">
        <v>10000</v>
      </c>
      <c r="AI22">
        <v>201485.73</v>
      </c>
    </row>
    <row r="23" spans="1:35">
      <c r="A23" t="s">
        <v>2623</v>
      </c>
      <c r="B23">
        <v>392920.77</v>
      </c>
      <c r="C23">
        <v>61300</v>
      </c>
      <c r="D23">
        <v>630543.42000000004</v>
      </c>
      <c r="G23">
        <v>338549.14</v>
      </c>
      <c r="H23">
        <v>1150409.26</v>
      </c>
      <c r="L23">
        <v>85333.41</v>
      </c>
      <c r="M23">
        <v>0</v>
      </c>
      <c r="N23">
        <v>0</v>
      </c>
      <c r="R23">
        <v>-762733.09</v>
      </c>
      <c r="S23">
        <v>3847094.62</v>
      </c>
      <c r="U23">
        <v>2232524.56</v>
      </c>
      <c r="V23">
        <v>455608</v>
      </c>
      <c r="W23">
        <v>2026.07</v>
      </c>
      <c r="Y23">
        <v>4249586.5</v>
      </c>
      <c r="Z23">
        <v>346000</v>
      </c>
      <c r="AA23">
        <v>5568060.5</v>
      </c>
      <c r="AB23">
        <v>8603</v>
      </c>
      <c r="AC23">
        <v>4104</v>
      </c>
      <c r="AD23">
        <v>1812143.55</v>
      </c>
      <c r="AE23">
        <v>488806.43</v>
      </c>
    </row>
    <row r="24" spans="1:35">
      <c r="A24" t="s">
        <v>2624</v>
      </c>
      <c r="B24">
        <v>795743.38</v>
      </c>
      <c r="C24">
        <v>49095</v>
      </c>
      <c r="D24">
        <v>1037219.77</v>
      </c>
      <c r="G24">
        <v>4</v>
      </c>
      <c r="H24">
        <v>675330.24</v>
      </c>
      <c r="K24">
        <v>4500</v>
      </c>
      <c r="L24">
        <v>98711</v>
      </c>
      <c r="N24">
        <v>0</v>
      </c>
      <c r="R24">
        <v>694933.2</v>
      </c>
      <c r="S24">
        <v>2781867.7</v>
      </c>
      <c r="U24">
        <v>2212546.83</v>
      </c>
      <c r="W24">
        <v>3618.77</v>
      </c>
      <c r="Y24">
        <v>5020856.9000000004</v>
      </c>
      <c r="Z24">
        <v>532071</v>
      </c>
      <c r="AA24">
        <v>6483963.9000000004</v>
      </c>
      <c r="AB24">
        <v>21620</v>
      </c>
      <c r="AD24">
        <v>2011444.45</v>
      </c>
      <c r="AE24">
        <v>274039.45</v>
      </c>
      <c r="AI24">
        <v>645.21</v>
      </c>
    </row>
    <row r="25" spans="1:35">
      <c r="A25" t="s">
        <v>2625</v>
      </c>
      <c r="B25">
        <v>542650.39</v>
      </c>
      <c r="C25">
        <v>12232.15</v>
      </c>
      <c r="D25">
        <v>543971.1</v>
      </c>
      <c r="G25">
        <v>430727.5</v>
      </c>
      <c r="H25">
        <v>346843.33</v>
      </c>
      <c r="K25">
        <v>6647</v>
      </c>
      <c r="L25">
        <v>194310</v>
      </c>
      <c r="M25">
        <v>0</v>
      </c>
      <c r="N25">
        <v>0</v>
      </c>
      <c r="R25">
        <v>512076.13</v>
      </c>
      <c r="S25">
        <v>1887309.56</v>
      </c>
      <c r="U25">
        <v>1194687.49</v>
      </c>
      <c r="V25">
        <v>414200</v>
      </c>
      <c r="W25">
        <v>2582.29</v>
      </c>
      <c r="Y25">
        <v>4219445</v>
      </c>
      <c r="Z25">
        <v>328828</v>
      </c>
      <c r="AA25">
        <v>4950594</v>
      </c>
      <c r="AB25">
        <v>16802</v>
      </c>
      <c r="AD25">
        <v>1746443.93</v>
      </c>
      <c r="AE25">
        <v>169821.07</v>
      </c>
    </row>
    <row r="26" spans="1:35">
      <c r="A26" t="s">
        <v>2626</v>
      </c>
      <c r="B26">
        <v>765867.88</v>
      </c>
      <c r="C26">
        <v>41407.5</v>
      </c>
      <c r="D26">
        <v>429494.03</v>
      </c>
      <c r="G26">
        <v>953716.24</v>
      </c>
      <c r="H26">
        <v>220265.2</v>
      </c>
      <c r="L26">
        <v>35900</v>
      </c>
      <c r="N26">
        <v>0</v>
      </c>
      <c r="R26">
        <v>402385.04</v>
      </c>
      <c r="S26">
        <v>2302867.0299999998</v>
      </c>
      <c r="U26">
        <v>1367847.64</v>
      </c>
      <c r="V26">
        <v>93000</v>
      </c>
      <c r="W26">
        <v>2465.73</v>
      </c>
      <c r="Y26">
        <v>2142664</v>
      </c>
      <c r="Z26">
        <v>148228</v>
      </c>
      <c r="AA26">
        <v>2629853</v>
      </c>
      <c r="AB26">
        <v>12108</v>
      </c>
      <c r="AD26">
        <v>1186178.24</v>
      </c>
      <c r="AE26">
        <v>256467.35</v>
      </c>
    </row>
    <row r="27" spans="1:35">
      <c r="A27" t="s">
        <v>2627</v>
      </c>
      <c r="B27">
        <v>142681.25</v>
      </c>
      <c r="C27">
        <v>4433.7</v>
      </c>
      <c r="D27">
        <v>381693.85</v>
      </c>
      <c r="G27">
        <v>192827</v>
      </c>
      <c r="H27">
        <v>472718.17</v>
      </c>
      <c r="L27">
        <v>65850</v>
      </c>
      <c r="N27">
        <v>0</v>
      </c>
      <c r="R27">
        <v>-149659.17000000001</v>
      </c>
      <c r="S27">
        <v>1722667.58</v>
      </c>
      <c r="U27">
        <v>1202610.1100000001</v>
      </c>
      <c r="V27">
        <v>110000</v>
      </c>
      <c r="W27">
        <v>1071.47</v>
      </c>
      <c r="Y27">
        <v>2100930.5</v>
      </c>
      <c r="Z27">
        <v>274700</v>
      </c>
      <c r="AA27">
        <v>2894664.5</v>
      </c>
      <c r="AD27">
        <v>1164776.54</v>
      </c>
      <c r="AE27">
        <v>72875.48</v>
      </c>
      <c r="AI27">
        <v>1500</v>
      </c>
    </row>
    <row r="28" spans="1:35">
      <c r="A28" t="s">
        <v>2628</v>
      </c>
      <c r="B28">
        <v>689969.41</v>
      </c>
      <c r="C28">
        <v>21100</v>
      </c>
      <c r="D28">
        <v>424592.18</v>
      </c>
      <c r="G28">
        <v>151872.35999999999</v>
      </c>
      <c r="H28">
        <v>470390.57</v>
      </c>
      <c r="L28">
        <v>333870.73</v>
      </c>
      <c r="M28">
        <v>19587</v>
      </c>
      <c r="N28">
        <v>0</v>
      </c>
      <c r="R28">
        <v>-211984.65</v>
      </c>
      <c r="S28">
        <v>2074532.05</v>
      </c>
      <c r="U28">
        <v>1081792.77</v>
      </c>
      <c r="V28">
        <v>190568</v>
      </c>
      <c r="W28">
        <v>2541.3000000000002</v>
      </c>
      <c r="Y28">
        <v>3047903</v>
      </c>
      <c r="Z28">
        <v>176400</v>
      </c>
      <c r="AA28">
        <v>3479445</v>
      </c>
      <c r="AB28">
        <v>3900</v>
      </c>
      <c r="AC28">
        <v>4104</v>
      </c>
      <c r="AD28">
        <v>1313084.1100000001</v>
      </c>
      <c r="AE28">
        <v>156752.57</v>
      </c>
    </row>
    <row r="29" spans="1:35">
      <c r="A29" t="s">
        <v>2629</v>
      </c>
      <c r="B29">
        <v>62179.06</v>
      </c>
      <c r="C29">
        <v>10000</v>
      </c>
      <c r="D29">
        <v>24419.02</v>
      </c>
      <c r="G29">
        <v>513566.14</v>
      </c>
      <c r="H29">
        <v>175194.81</v>
      </c>
      <c r="K29">
        <v>9150</v>
      </c>
      <c r="L29">
        <v>82112.47</v>
      </c>
      <c r="N29">
        <v>0</v>
      </c>
      <c r="R29">
        <v>368588.71</v>
      </c>
      <c r="S29">
        <v>900591.29</v>
      </c>
      <c r="U29">
        <v>926516.2</v>
      </c>
      <c r="V29">
        <v>40000</v>
      </c>
      <c r="W29">
        <v>383.14</v>
      </c>
      <c r="Y29">
        <v>2518764</v>
      </c>
      <c r="Z29">
        <v>234915</v>
      </c>
      <c r="AA29">
        <v>3125691</v>
      </c>
      <c r="AB29">
        <v>1900</v>
      </c>
      <c r="AD29">
        <v>947294.17</v>
      </c>
      <c r="AE29">
        <v>220776.61</v>
      </c>
    </row>
    <row r="30" spans="1:35">
      <c r="A30" t="s">
        <v>2630</v>
      </c>
      <c r="B30">
        <v>258578.74</v>
      </c>
      <c r="C30">
        <v>21567.599999999999</v>
      </c>
      <c r="D30">
        <v>287117.34999999998</v>
      </c>
      <c r="G30">
        <v>460479.17</v>
      </c>
      <c r="H30">
        <v>719700.15</v>
      </c>
      <c r="K30">
        <v>0</v>
      </c>
      <c r="L30">
        <v>54623.57</v>
      </c>
      <c r="N30">
        <v>18.600000000000001</v>
      </c>
      <c r="R30">
        <v>-219024.95</v>
      </c>
      <c r="S30">
        <v>2673935.1</v>
      </c>
      <c r="U30">
        <v>1450498.17</v>
      </c>
      <c r="V30">
        <v>136304</v>
      </c>
      <c r="W30">
        <v>1641.65</v>
      </c>
      <c r="X30">
        <v>10000</v>
      </c>
      <c r="Y30">
        <v>2115267</v>
      </c>
      <c r="Z30">
        <v>381650</v>
      </c>
      <c r="AA30">
        <v>3005649</v>
      </c>
      <c r="AB30">
        <v>15712</v>
      </c>
      <c r="AD30">
        <v>1387850.95</v>
      </c>
      <c r="AE30">
        <v>438258.18</v>
      </c>
      <c r="AH30">
        <v>10000</v>
      </c>
    </row>
    <row r="31" spans="1:35">
      <c r="A31" t="s">
        <v>2631</v>
      </c>
      <c r="B31">
        <v>1531652.07</v>
      </c>
      <c r="C31">
        <v>13300</v>
      </c>
      <c r="D31">
        <v>332291.21000000002</v>
      </c>
      <c r="G31">
        <v>472018.04</v>
      </c>
      <c r="H31">
        <v>959164.83</v>
      </c>
      <c r="K31">
        <v>5100</v>
      </c>
      <c r="L31">
        <v>40438.25</v>
      </c>
      <c r="N31">
        <v>0</v>
      </c>
      <c r="R31">
        <v>865761.3</v>
      </c>
      <c r="S31">
        <v>1942985.43</v>
      </c>
      <c r="U31">
        <v>2133043.69</v>
      </c>
      <c r="V31">
        <v>55975</v>
      </c>
      <c r="W31">
        <v>4426.51</v>
      </c>
      <c r="Y31">
        <v>1436662</v>
      </c>
      <c r="Z31">
        <v>172710</v>
      </c>
      <c r="AA31">
        <v>1978356</v>
      </c>
      <c r="AB31">
        <v>13708</v>
      </c>
      <c r="AD31">
        <v>1193465.1200000001</v>
      </c>
      <c r="AE31">
        <v>163146.91</v>
      </c>
    </row>
    <row r="32" spans="1:35">
      <c r="A32" t="s">
        <v>2632</v>
      </c>
      <c r="B32">
        <v>507135.49</v>
      </c>
      <c r="C32">
        <v>1238</v>
      </c>
      <c r="D32">
        <v>306526.88</v>
      </c>
      <c r="G32">
        <v>78819.39</v>
      </c>
      <c r="H32">
        <v>225549.56</v>
      </c>
      <c r="L32">
        <v>87285</v>
      </c>
      <c r="M32">
        <v>11000</v>
      </c>
      <c r="N32">
        <v>0</v>
      </c>
      <c r="R32">
        <v>-1083774.46</v>
      </c>
      <c r="S32">
        <v>2306439.37</v>
      </c>
      <c r="U32">
        <v>1174241.8999999999</v>
      </c>
      <c r="V32">
        <v>371400</v>
      </c>
      <c r="W32">
        <v>2334.23</v>
      </c>
      <c r="Y32">
        <v>2742624</v>
      </c>
      <c r="Z32">
        <v>208464</v>
      </c>
      <c r="AA32">
        <v>3250402</v>
      </c>
      <c r="AB32">
        <v>1900</v>
      </c>
      <c r="AD32">
        <v>1428809.26</v>
      </c>
      <c r="AE32">
        <v>19633.46</v>
      </c>
    </row>
    <row r="33" spans="1:35">
      <c r="A33" t="s">
        <v>2633</v>
      </c>
      <c r="B33">
        <v>795809.86</v>
      </c>
      <c r="C33">
        <v>11469.87</v>
      </c>
      <c r="D33">
        <v>174868.45</v>
      </c>
      <c r="G33">
        <v>268215.56</v>
      </c>
      <c r="H33">
        <v>391213.55</v>
      </c>
      <c r="L33">
        <v>39688.370000000003</v>
      </c>
      <c r="M33">
        <v>0</v>
      </c>
      <c r="N33">
        <v>0</v>
      </c>
      <c r="R33">
        <v>349037.7</v>
      </c>
      <c r="S33">
        <v>1600056.47</v>
      </c>
      <c r="U33">
        <v>911764.39</v>
      </c>
      <c r="V33">
        <v>119203</v>
      </c>
      <c r="W33">
        <v>2263.66</v>
      </c>
      <c r="Y33">
        <v>2155423</v>
      </c>
      <c r="Z33">
        <v>175581</v>
      </c>
      <c r="AA33">
        <v>2613990</v>
      </c>
      <c r="AB33">
        <v>9708</v>
      </c>
      <c r="AD33">
        <v>907335.96</v>
      </c>
      <c r="AE33">
        <v>180406.34</v>
      </c>
    </row>
    <row r="34" spans="1:35">
      <c r="A34" t="s">
        <v>2779</v>
      </c>
      <c r="B34">
        <v>324007.40999999997</v>
      </c>
      <c r="C34">
        <v>58404.5</v>
      </c>
      <c r="D34">
        <v>445869.65</v>
      </c>
      <c r="G34">
        <v>3</v>
      </c>
      <c r="H34">
        <v>576336.76</v>
      </c>
      <c r="K34">
        <v>6000</v>
      </c>
      <c r="L34">
        <v>53540.91</v>
      </c>
      <c r="N34">
        <v>0</v>
      </c>
      <c r="R34">
        <v>-1040700.8</v>
      </c>
      <c r="S34">
        <v>2970314.75</v>
      </c>
      <c r="U34">
        <v>1460478.26</v>
      </c>
      <c r="V34">
        <v>269835</v>
      </c>
      <c r="W34">
        <v>1786.86</v>
      </c>
      <c r="Y34">
        <v>2370357</v>
      </c>
      <c r="Z34">
        <v>315820</v>
      </c>
      <c r="AA34">
        <v>3318567</v>
      </c>
      <c r="AB34">
        <v>13242</v>
      </c>
      <c r="AD34">
        <v>1438466.42</v>
      </c>
      <c r="AE34">
        <v>232535.24</v>
      </c>
    </row>
    <row r="35" spans="1:35">
      <c r="A35" t="s">
        <v>2780</v>
      </c>
      <c r="B35">
        <v>425436.51</v>
      </c>
      <c r="C35">
        <v>105206</v>
      </c>
      <c r="D35">
        <v>407109.47</v>
      </c>
      <c r="G35">
        <v>1105192.73</v>
      </c>
      <c r="H35">
        <v>751440.06</v>
      </c>
      <c r="K35">
        <v>2000</v>
      </c>
      <c r="L35">
        <v>50740.65</v>
      </c>
      <c r="N35">
        <v>0</v>
      </c>
      <c r="P35">
        <v>0</v>
      </c>
      <c r="R35">
        <v>386336.25</v>
      </c>
      <c r="S35">
        <v>3203233.17</v>
      </c>
      <c r="U35">
        <v>1926831.78</v>
      </c>
      <c r="V35">
        <v>361335</v>
      </c>
      <c r="W35">
        <v>2936.84</v>
      </c>
      <c r="Y35">
        <v>1238361</v>
      </c>
      <c r="Z35">
        <v>298050</v>
      </c>
      <c r="AA35">
        <v>2465405</v>
      </c>
      <c r="AB35">
        <v>20916</v>
      </c>
      <c r="AD35">
        <v>1935902.61</v>
      </c>
      <c r="AE35">
        <v>253216.31</v>
      </c>
    </row>
    <row r="36" spans="1:35">
      <c r="A36" t="s">
        <v>2781</v>
      </c>
      <c r="B36">
        <v>265413.24</v>
      </c>
      <c r="C36">
        <v>7062.5</v>
      </c>
      <c r="D36">
        <v>180538.37</v>
      </c>
      <c r="G36">
        <v>35150.19</v>
      </c>
      <c r="H36">
        <v>58949.31</v>
      </c>
      <c r="L36">
        <v>58472.26</v>
      </c>
      <c r="M36">
        <v>15346</v>
      </c>
      <c r="N36">
        <v>0</v>
      </c>
      <c r="R36">
        <v>-1130127.95</v>
      </c>
      <c r="S36">
        <v>2001291.5</v>
      </c>
      <c r="U36">
        <v>732830.3</v>
      </c>
      <c r="W36">
        <v>1409.63</v>
      </c>
      <c r="Y36">
        <v>2278648</v>
      </c>
      <c r="Z36">
        <v>127860</v>
      </c>
      <c r="AA36">
        <v>2579260.86</v>
      </c>
      <c r="AB36">
        <v>17394</v>
      </c>
      <c r="AD36">
        <v>856202.27</v>
      </c>
      <c r="AE36">
        <v>85759</v>
      </c>
    </row>
    <row r="37" spans="1:35">
      <c r="A37" t="s">
        <v>2807</v>
      </c>
      <c r="B37">
        <v>391139.79</v>
      </c>
      <c r="C37">
        <v>54089.24</v>
      </c>
      <c r="D37">
        <v>352816.29</v>
      </c>
      <c r="G37">
        <v>1422231.12</v>
      </c>
      <c r="H37">
        <v>637303.86</v>
      </c>
      <c r="K37">
        <v>7000</v>
      </c>
      <c r="L37">
        <v>147348.88</v>
      </c>
      <c r="N37">
        <v>192.71</v>
      </c>
      <c r="R37">
        <v>-670823.36</v>
      </c>
      <c r="S37">
        <v>3800882.66</v>
      </c>
      <c r="U37">
        <v>1580722.83</v>
      </c>
      <c r="V37">
        <v>143000</v>
      </c>
      <c r="W37">
        <v>1704.01</v>
      </c>
      <c r="Y37">
        <v>562520</v>
      </c>
      <c r="Z37">
        <v>26400</v>
      </c>
      <c r="AA37">
        <v>1037225.78</v>
      </c>
      <c r="AD37">
        <v>1207459.97</v>
      </c>
      <c r="AE37">
        <v>281881.68</v>
      </c>
      <c r="AI37">
        <v>214800</v>
      </c>
    </row>
    <row r="38" spans="1:35">
      <c r="A38" t="s">
        <v>2634</v>
      </c>
      <c r="B38">
        <v>927802.37</v>
      </c>
      <c r="C38">
        <v>15028.75</v>
      </c>
      <c r="D38">
        <v>62448.74</v>
      </c>
      <c r="G38">
        <v>656052.99</v>
      </c>
      <c r="H38">
        <v>812644.84</v>
      </c>
      <c r="K38">
        <v>5500</v>
      </c>
      <c r="L38">
        <v>17850</v>
      </c>
      <c r="N38">
        <v>0</v>
      </c>
      <c r="P38">
        <v>382425</v>
      </c>
      <c r="R38">
        <v>-418866.56</v>
      </c>
      <c r="S38">
        <v>2024806.3999999999</v>
      </c>
      <c r="U38">
        <v>2366093.9</v>
      </c>
      <c r="W38">
        <v>2159.1999999999998</v>
      </c>
      <c r="Y38">
        <v>1614045.5</v>
      </c>
      <c r="Z38">
        <v>306751.53000000003</v>
      </c>
      <c r="AA38">
        <v>2196880.5</v>
      </c>
      <c r="AC38">
        <v>23210</v>
      </c>
      <c r="AD38">
        <v>1285883.32</v>
      </c>
      <c r="AE38">
        <v>236328.95999999999</v>
      </c>
      <c r="AI38">
        <v>84484.5</v>
      </c>
    </row>
    <row r="39" spans="1:35">
      <c r="A39" t="s">
        <v>2635</v>
      </c>
      <c r="B39">
        <v>1428403.31</v>
      </c>
      <c r="C39">
        <v>19947.07</v>
      </c>
      <c r="D39">
        <v>50864.23</v>
      </c>
      <c r="G39">
        <v>215916.47</v>
      </c>
      <c r="H39">
        <v>343066.26</v>
      </c>
      <c r="K39">
        <v>2500</v>
      </c>
      <c r="L39">
        <v>59140.65</v>
      </c>
      <c r="M39">
        <v>0</v>
      </c>
      <c r="N39">
        <v>1465.11</v>
      </c>
      <c r="P39">
        <v>138700</v>
      </c>
      <c r="R39">
        <v>-428918.43</v>
      </c>
      <c r="S39">
        <v>2381908.6800000002</v>
      </c>
      <c r="U39">
        <v>2008043.57</v>
      </c>
      <c r="W39">
        <v>3523.21</v>
      </c>
      <c r="Y39">
        <v>1634879.4</v>
      </c>
      <c r="Z39">
        <v>263408.49</v>
      </c>
      <c r="AA39">
        <v>2447225.4</v>
      </c>
      <c r="AB39">
        <v>14260</v>
      </c>
      <c r="AD39">
        <v>1332471.6299999999</v>
      </c>
      <c r="AE39">
        <v>177157.3</v>
      </c>
      <c r="AI39">
        <v>35339.01</v>
      </c>
    </row>
    <row r="40" spans="1:35">
      <c r="A40" t="s">
        <v>2636</v>
      </c>
      <c r="B40">
        <v>761439.59</v>
      </c>
      <c r="C40">
        <v>22000</v>
      </c>
      <c r="D40">
        <v>112870.77</v>
      </c>
      <c r="G40">
        <v>794950.94</v>
      </c>
      <c r="H40">
        <v>204639.12</v>
      </c>
      <c r="K40">
        <v>0</v>
      </c>
      <c r="L40">
        <v>65176.51</v>
      </c>
      <c r="N40">
        <v>1833.76</v>
      </c>
      <c r="R40">
        <v>-608820.94999999995</v>
      </c>
      <c r="S40">
        <v>2692203.68</v>
      </c>
      <c r="U40">
        <v>2066439.95</v>
      </c>
      <c r="V40">
        <v>268400</v>
      </c>
      <c r="W40">
        <v>1735.33</v>
      </c>
      <c r="Y40">
        <v>2932756</v>
      </c>
      <c r="Z40">
        <v>162650</v>
      </c>
      <c r="AA40">
        <v>3623324</v>
      </c>
      <c r="AB40">
        <v>9530</v>
      </c>
      <c r="AD40">
        <v>1482737.23</v>
      </c>
      <c r="AE40">
        <v>234191.92</v>
      </c>
      <c r="AI40">
        <v>336690.71</v>
      </c>
    </row>
    <row r="41" spans="1:35">
      <c r="A41" t="s">
        <v>2637</v>
      </c>
      <c r="B41">
        <v>479586.82</v>
      </c>
      <c r="C41">
        <v>15000</v>
      </c>
      <c r="D41">
        <v>121521.29</v>
      </c>
      <c r="G41">
        <v>164896.35</v>
      </c>
      <c r="H41">
        <v>103845.59</v>
      </c>
      <c r="K41">
        <v>5000</v>
      </c>
      <c r="L41">
        <v>68671.710000000006</v>
      </c>
      <c r="M41">
        <v>0</v>
      </c>
      <c r="N41">
        <v>718</v>
      </c>
      <c r="P41">
        <v>36000</v>
      </c>
      <c r="R41">
        <v>-1981571.22</v>
      </c>
      <c r="S41">
        <v>2888756.2</v>
      </c>
      <c r="U41">
        <v>1980071.51</v>
      </c>
      <c r="W41">
        <v>37814.53</v>
      </c>
      <c r="Y41">
        <v>1670790</v>
      </c>
      <c r="Z41">
        <v>88848.54</v>
      </c>
      <c r="AA41">
        <v>2522494</v>
      </c>
      <c r="AB41">
        <v>5400</v>
      </c>
      <c r="AC41">
        <v>12220</v>
      </c>
      <c r="AD41">
        <v>1054775.7</v>
      </c>
      <c r="AE41">
        <v>220340.82</v>
      </c>
      <c r="AI41">
        <v>95018.7</v>
      </c>
    </row>
    <row r="42" spans="1:35">
      <c r="A42" t="s">
        <v>2638</v>
      </c>
      <c r="B42">
        <v>1035026.15</v>
      </c>
      <c r="C42">
        <v>16000</v>
      </c>
      <c r="D42">
        <v>136114.78</v>
      </c>
      <c r="G42">
        <v>476609.11</v>
      </c>
      <c r="H42">
        <v>285234.46999999997</v>
      </c>
      <c r="K42">
        <v>3000</v>
      </c>
      <c r="L42">
        <v>108780</v>
      </c>
      <c r="N42">
        <v>1071.51</v>
      </c>
      <c r="P42">
        <v>0</v>
      </c>
      <c r="R42">
        <v>-1162292.3400000001</v>
      </c>
      <c r="S42">
        <v>3281518.85</v>
      </c>
      <c r="U42">
        <v>3223183.92</v>
      </c>
      <c r="W42">
        <v>3438.89</v>
      </c>
      <c r="Y42">
        <v>3178851.3</v>
      </c>
      <c r="Z42">
        <v>331423.64</v>
      </c>
      <c r="AA42">
        <v>5057361.3</v>
      </c>
      <c r="AB42">
        <v>25636</v>
      </c>
      <c r="AD42">
        <v>1621091.9</v>
      </c>
      <c r="AE42">
        <v>199272.36</v>
      </c>
      <c r="AG42">
        <v>58785.7</v>
      </c>
      <c r="AI42">
        <v>57844</v>
      </c>
    </row>
    <row r="43" spans="1:35">
      <c r="A43" t="s">
        <v>2639</v>
      </c>
      <c r="B43">
        <v>1144602.17</v>
      </c>
      <c r="C43">
        <v>2091</v>
      </c>
      <c r="D43">
        <v>80992.13</v>
      </c>
      <c r="G43">
        <v>314891.71999999997</v>
      </c>
      <c r="H43">
        <v>770035.96</v>
      </c>
      <c r="K43">
        <v>8000</v>
      </c>
      <c r="L43">
        <v>49256.3</v>
      </c>
      <c r="N43">
        <v>799.58</v>
      </c>
      <c r="P43">
        <v>183055</v>
      </c>
      <c r="R43">
        <v>-1378329.64</v>
      </c>
      <c r="S43">
        <v>3750097.45</v>
      </c>
      <c r="U43">
        <v>2873108.66</v>
      </c>
      <c r="V43">
        <v>266000</v>
      </c>
      <c r="W43">
        <v>3107.29</v>
      </c>
      <c r="Y43">
        <v>2637244</v>
      </c>
      <c r="Z43">
        <v>524291.86</v>
      </c>
      <c r="AA43">
        <v>3682640</v>
      </c>
      <c r="AB43">
        <v>21765</v>
      </c>
      <c r="AD43">
        <v>2305779.91</v>
      </c>
      <c r="AE43">
        <v>342005.86</v>
      </c>
      <c r="AI43">
        <v>251826.75</v>
      </c>
    </row>
    <row r="44" spans="1:35">
      <c r="A44" t="s">
        <v>2640</v>
      </c>
      <c r="B44">
        <v>257799.17</v>
      </c>
      <c r="C44">
        <v>2750.41</v>
      </c>
      <c r="D44">
        <v>100337.7</v>
      </c>
      <c r="G44">
        <v>301256.96999999997</v>
      </c>
      <c r="H44">
        <v>790764.99</v>
      </c>
      <c r="K44">
        <v>11400</v>
      </c>
      <c r="L44">
        <v>43600</v>
      </c>
      <c r="M44">
        <v>0</v>
      </c>
      <c r="N44">
        <v>961.8</v>
      </c>
      <c r="R44">
        <v>-544939.74</v>
      </c>
      <c r="S44">
        <v>1851653.95</v>
      </c>
      <c r="U44">
        <v>2544789.61</v>
      </c>
      <c r="V44">
        <v>59509</v>
      </c>
      <c r="W44">
        <v>1665.87</v>
      </c>
      <c r="Y44">
        <v>1307900.5</v>
      </c>
      <c r="Z44">
        <v>185851.58</v>
      </c>
      <c r="AA44">
        <v>2097965.5</v>
      </c>
      <c r="AB44">
        <v>14475</v>
      </c>
      <c r="AD44">
        <v>1537568.86</v>
      </c>
      <c r="AE44">
        <v>239163.79</v>
      </c>
      <c r="AI44">
        <v>120310.18</v>
      </c>
    </row>
    <row r="45" spans="1:35">
      <c r="A45" t="s">
        <v>2782</v>
      </c>
      <c r="B45">
        <v>423200.27</v>
      </c>
      <c r="C45">
        <v>5194.3100000000004</v>
      </c>
      <c r="D45">
        <v>37323.230000000003</v>
      </c>
      <c r="G45">
        <v>149607.56</v>
      </c>
      <c r="H45">
        <v>474058.55</v>
      </c>
      <c r="K45">
        <v>3000</v>
      </c>
      <c r="L45">
        <v>53775</v>
      </c>
      <c r="M45">
        <v>0</v>
      </c>
      <c r="N45">
        <v>4943</v>
      </c>
      <c r="P45">
        <v>229120</v>
      </c>
      <c r="R45">
        <v>-809127.72</v>
      </c>
      <c r="S45">
        <v>1865771.67</v>
      </c>
      <c r="U45">
        <v>2066285.53</v>
      </c>
      <c r="W45">
        <v>1195.44</v>
      </c>
      <c r="Y45">
        <v>1749836</v>
      </c>
      <c r="Z45">
        <v>304217.94</v>
      </c>
      <c r="AA45">
        <v>2622469</v>
      </c>
      <c r="AB45">
        <v>24106</v>
      </c>
      <c r="AD45">
        <v>1470337.98</v>
      </c>
      <c r="AE45">
        <v>218295.15</v>
      </c>
      <c r="AI45">
        <v>44424.81</v>
      </c>
    </row>
    <row r="46" spans="1:35">
      <c r="A46" t="s">
        <v>2783</v>
      </c>
      <c r="B46">
        <v>501723.47</v>
      </c>
      <c r="C46">
        <v>0</v>
      </c>
      <c r="D46">
        <v>73212.52</v>
      </c>
      <c r="G46">
        <v>488615.31</v>
      </c>
      <c r="H46">
        <v>217484.15</v>
      </c>
      <c r="K46">
        <v>2832</v>
      </c>
      <c r="L46">
        <v>15786.48</v>
      </c>
      <c r="N46">
        <v>548</v>
      </c>
      <c r="R46">
        <v>37067.440000000002</v>
      </c>
      <c r="S46">
        <v>1234901.48</v>
      </c>
      <c r="U46">
        <v>857075.12</v>
      </c>
      <c r="V46">
        <v>148340</v>
      </c>
      <c r="W46">
        <v>1244.54</v>
      </c>
      <c r="Y46">
        <v>1920411</v>
      </c>
      <c r="Z46">
        <v>271553.46000000002</v>
      </c>
      <c r="AA46">
        <v>2409007</v>
      </c>
      <c r="AB46">
        <v>7616</v>
      </c>
      <c r="AD46">
        <v>639492.57999999996</v>
      </c>
      <c r="AE46">
        <v>128216.49</v>
      </c>
      <c r="AF46">
        <v>500</v>
      </c>
      <c r="AI46">
        <v>23892</v>
      </c>
    </row>
    <row r="47" spans="1:35">
      <c r="A47" t="s">
        <v>2801</v>
      </c>
      <c r="B47">
        <v>756387.66</v>
      </c>
      <c r="C47">
        <v>0</v>
      </c>
      <c r="D47">
        <v>83709.710000000006</v>
      </c>
      <c r="G47">
        <v>883057.37</v>
      </c>
      <c r="H47">
        <v>372646.11</v>
      </c>
      <c r="K47">
        <v>2800</v>
      </c>
      <c r="L47">
        <v>17227</v>
      </c>
      <c r="N47">
        <v>943.92</v>
      </c>
      <c r="P47">
        <v>466824</v>
      </c>
      <c r="R47">
        <v>-316625.28999999998</v>
      </c>
      <c r="S47">
        <v>2300894.7000000002</v>
      </c>
      <c r="U47">
        <v>1749121.45</v>
      </c>
      <c r="W47">
        <v>1489.07</v>
      </c>
      <c r="Y47">
        <v>1256895.8999999999</v>
      </c>
      <c r="Z47">
        <v>308980.13</v>
      </c>
      <c r="AA47">
        <v>1947295.9</v>
      </c>
      <c r="AC47">
        <v>24320</v>
      </c>
      <c r="AD47">
        <v>1240336.27</v>
      </c>
      <c r="AE47">
        <v>432715.86</v>
      </c>
      <c r="AI47">
        <v>48082</v>
      </c>
    </row>
    <row r="48" spans="1:35">
      <c r="A48" t="s">
        <v>2808</v>
      </c>
      <c r="B48">
        <v>1174447.3500000001</v>
      </c>
      <c r="C48">
        <v>6000</v>
      </c>
      <c r="D48">
        <v>70447.23</v>
      </c>
      <c r="G48">
        <v>3818131.19</v>
      </c>
      <c r="H48">
        <v>332034.59000000003</v>
      </c>
      <c r="K48">
        <v>3000</v>
      </c>
      <c r="L48">
        <v>65890.080000000002</v>
      </c>
      <c r="N48">
        <v>2965.4</v>
      </c>
      <c r="R48">
        <v>1115783.4099999999</v>
      </c>
      <c r="S48">
        <v>4006426</v>
      </c>
      <c r="U48">
        <v>1810271.48</v>
      </c>
      <c r="V48">
        <v>108100</v>
      </c>
      <c r="W48">
        <v>2372.77</v>
      </c>
      <c r="Y48">
        <v>1553852.4</v>
      </c>
      <c r="Z48">
        <v>298683</v>
      </c>
      <c r="AA48">
        <v>2321830.4</v>
      </c>
      <c r="AB48">
        <v>15730</v>
      </c>
      <c r="AC48">
        <v>7510</v>
      </c>
      <c r="AD48">
        <v>842819.5</v>
      </c>
      <c r="AE48">
        <v>316746.78000000003</v>
      </c>
      <c r="AI48">
        <v>61647.5</v>
      </c>
    </row>
    <row r="49" spans="1:35">
      <c r="A49" t="s">
        <v>2641</v>
      </c>
      <c r="B49">
        <v>148829.51</v>
      </c>
      <c r="C49">
        <v>168796.11</v>
      </c>
      <c r="D49">
        <v>119249.95</v>
      </c>
      <c r="G49">
        <v>208243.83</v>
      </c>
      <c r="H49">
        <v>207524.66</v>
      </c>
      <c r="K49">
        <v>32000</v>
      </c>
      <c r="L49">
        <v>33600</v>
      </c>
      <c r="N49">
        <v>0</v>
      </c>
      <c r="R49">
        <v>-895835.96</v>
      </c>
      <c r="S49">
        <v>1877057.75</v>
      </c>
      <c r="U49">
        <v>934561.3</v>
      </c>
      <c r="V49">
        <v>135000</v>
      </c>
      <c r="W49">
        <v>705.18</v>
      </c>
      <c r="Y49">
        <v>1536101.9</v>
      </c>
      <c r="Z49">
        <v>97053</v>
      </c>
      <c r="AA49">
        <v>1843416.9</v>
      </c>
      <c r="AB49">
        <v>8560</v>
      </c>
      <c r="AD49">
        <v>881837.11</v>
      </c>
      <c r="AE49">
        <v>151912.63</v>
      </c>
      <c r="AI49">
        <v>11872.47</v>
      </c>
    </row>
    <row r="50" spans="1:35">
      <c r="A50" t="s">
        <v>2642</v>
      </c>
      <c r="B50">
        <v>217902.33</v>
      </c>
      <c r="C50">
        <v>4900</v>
      </c>
      <c r="D50">
        <v>10026.17</v>
      </c>
      <c r="G50">
        <v>465732.6</v>
      </c>
      <c r="H50">
        <v>213091.92</v>
      </c>
      <c r="K50">
        <v>100800</v>
      </c>
      <c r="L50">
        <v>98290.28</v>
      </c>
      <c r="M50">
        <v>6500</v>
      </c>
      <c r="N50">
        <v>-689</v>
      </c>
      <c r="R50">
        <v>-1661307.94</v>
      </c>
      <c r="S50">
        <v>2506199.65</v>
      </c>
      <c r="U50">
        <v>1001981.58</v>
      </c>
      <c r="V50">
        <v>218500</v>
      </c>
      <c r="W50">
        <v>671</v>
      </c>
      <c r="Y50">
        <v>2655929</v>
      </c>
      <c r="Z50">
        <v>86219</v>
      </c>
      <c r="AA50">
        <v>3138356</v>
      </c>
      <c r="AB50">
        <v>1140</v>
      </c>
      <c r="AD50">
        <v>728045.26</v>
      </c>
      <c r="AE50">
        <v>75563.039999999994</v>
      </c>
      <c r="AI50">
        <v>158336.25</v>
      </c>
    </row>
    <row r="51" spans="1:35">
      <c r="A51" t="s">
        <v>2643</v>
      </c>
      <c r="B51">
        <v>59212.06</v>
      </c>
      <c r="C51">
        <v>31472.47</v>
      </c>
      <c r="D51">
        <v>46817.51</v>
      </c>
      <c r="G51">
        <v>3</v>
      </c>
      <c r="H51">
        <v>88506.6</v>
      </c>
      <c r="K51">
        <v>14701</v>
      </c>
      <c r="L51">
        <v>44455.92</v>
      </c>
      <c r="N51">
        <v>1590</v>
      </c>
      <c r="Q51">
        <v>-238853.94</v>
      </c>
      <c r="R51">
        <v>-1429892.76</v>
      </c>
      <c r="S51">
        <v>1985151.03</v>
      </c>
      <c r="U51">
        <v>1078292.57</v>
      </c>
      <c r="V51">
        <v>108160</v>
      </c>
      <c r="W51">
        <v>354.61</v>
      </c>
      <c r="Y51">
        <v>1564941</v>
      </c>
      <c r="Z51">
        <v>96955</v>
      </c>
      <c r="AA51">
        <v>2115108</v>
      </c>
      <c r="AD51">
        <v>790060.65</v>
      </c>
      <c r="AE51">
        <v>65322.6</v>
      </c>
      <c r="AI51">
        <v>29351.54</v>
      </c>
    </row>
    <row r="52" spans="1:35">
      <c r="A52" t="s">
        <v>2644</v>
      </c>
      <c r="B52">
        <v>209590.62</v>
      </c>
      <c r="C52">
        <v>98218.73</v>
      </c>
      <c r="D52">
        <v>168164.95</v>
      </c>
      <c r="G52">
        <v>769272.9</v>
      </c>
      <c r="H52">
        <v>151212.29999999999</v>
      </c>
      <c r="K52">
        <v>43603</v>
      </c>
      <c r="L52">
        <v>65800</v>
      </c>
      <c r="N52">
        <v>-741</v>
      </c>
      <c r="P52">
        <v>174800</v>
      </c>
      <c r="R52">
        <v>-580250.80000000005</v>
      </c>
      <c r="S52">
        <v>1821817.03</v>
      </c>
      <c r="U52">
        <v>1280820.99</v>
      </c>
      <c r="V52">
        <v>281000</v>
      </c>
      <c r="W52">
        <v>382.83</v>
      </c>
      <c r="Y52">
        <v>2401150.54</v>
      </c>
      <c r="Z52">
        <v>11800</v>
      </c>
      <c r="AA52">
        <v>3041721.54</v>
      </c>
      <c r="AB52">
        <v>33350</v>
      </c>
      <c r="AD52">
        <v>968513.29</v>
      </c>
      <c r="AE52">
        <v>60138.26</v>
      </c>
    </row>
    <row r="53" spans="1:35">
      <c r="A53" t="s">
        <v>2645</v>
      </c>
      <c r="B53">
        <v>260810.9</v>
      </c>
      <c r="C53">
        <v>248403.07</v>
      </c>
      <c r="D53">
        <v>110787.08</v>
      </c>
      <c r="G53">
        <v>494592.15</v>
      </c>
      <c r="H53">
        <v>465020.35</v>
      </c>
      <c r="K53">
        <v>0</v>
      </c>
      <c r="L53">
        <v>44520</v>
      </c>
      <c r="N53">
        <v>1304</v>
      </c>
      <c r="P53">
        <v>0</v>
      </c>
      <c r="R53">
        <v>719897.73</v>
      </c>
      <c r="S53">
        <v>1102265.42</v>
      </c>
      <c r="U53">
        <v>1661566.47</v>
      </c>
      <c r="W53">
        <v>603.98</v>
      </c>
      <c r="Y53">
        <v>2438596</v>
      </c>
      <c r="Z53">
        <v>202112</v>
      </c>
      <c r="AA53">
        <v>3260862</v>
      </c>
      <c r="AB53">
        <v>17300</v>
      </c>
      <c r="AC53">
        <v>6380</v>
      </c>
      <c r="AD53">
        <v>1104678.92</v>
      </c>
      <c r="AE53">
        <v>130386</v>
      </c>
      <c r="AI53">
        <v>71645.13</v>
      </c>
    </row>
    <row r="54" spans="1:35">
      <c r="A54" t="s">
        <v>2646</v>
      </c>
      <c r="B54">
        <v>302022.94</v>
      </c>
      <c r="C54">
        <v>193592.89</v>
      </c>
      <c r="D54">
        <v>69156.91</v>
      </c>
      <c r="G54">
        <v>60016.24</v>
      </c>
      <c r="H54">
        <v>360005.43</v>
      </c>
      <c r="K54">
        <v>0</v>
      </c>
      <c r="L54">
        <v>29810</v>
      </c>
      <c r="N54">
        <v>0</v>
      </c>
      <c r="Q54">
        <v>-10797.58</v>
      </c>
      <c r="R54">
        <v>-1224097.48</v>
      </c>
      <c r="S54">
        <v>2172216.88</v>
      </c>
      <c r="U54">
        <v>1038864.03</v>
      </c>
      <c r="V54">
        <v>305610</v>
      </c>
      <c r="W54">
        <v>804.35</v>
      </c>
      <c r="Y54">
        <v>1427929.5</v>
      </c>
      <c r="Z54">
        <v>26732</v>
      </c>
      <c r="AA54">
        <v>1985515.5</v>
      </c>
      <c r="AD54">
        <v>688788.42</v>
      </c>
      <c r="AE54">
        <v>97725.84</v>
      </c>
      <c r="AI54">
        <v>10247.530000000001</v>
      </c>
    </row>
    <row r="55" spans="1:35">
      <c r="A55" t="s">
        <v>2647</v>
      </c>
      <c r="B55">
        <v>289673.45</v>
      </c>
      <c r="C55">
        <v>99429.56</v>
      </c>
      <c r="D55">
        <v>51672.46</v>
      </c>
      <c r="G55">
        <v>1204259.3600000001</v>
      </c>
      <c r="H55">
        <v>416189.59</v>
      </c>
      <c r="L55">
        <v>21460</v>
      </c>
      <c r="N55">
        <v>3399</v>
      </c>
      <c r="R55">
        <v>142864.62</v>
      </c>
      <c r="S55">
        <v>1936400.69</v>
      </c>
      <c r="U55">
        <v>1076338.52</v>
      </c>
      <c r="Y55">
        <v>1472480</v>
      </c>
      <c r="AA55">
        <v>1876627</v>
      </c>
      <c r="AB55">
        <v>1120</v>
      </c>
      <c r="AC55">
        <v>4350</v>
      </c>
      <c r="AD55">
        <v>582410.13</v>
      </c>
      <c r="AE55">
        <v>119004.92</v>
      </c>
      <c r="AI55">
        <v>8206.36</v>
      </c>
    </row>
    <row r="56" spans="1:35">
      <c r="A56" t="s">
        <v>2648</v>
      </c>
      <c r="B56">
        <v>288471.42</v>
      </c>
      <c r="C56">
        <v>0</v>
      </c>
      <c r="D56">
        <v>230086.05</v>
      </c>
      <c r="G56">
        <v>32596.32</v>
      </c>
      <c r="H56">
        <v>308538.53999999998</v>
      </c>
      <c r="K56">
        <v>0</v>
      </c>
      <c r="L56">
        <v>54821.35</v>
      </c>
      <c r="N56">
        <v>1573</v>
      </c>
      <c r="Q56">
        <v>297917.32</v>
      </c>
      <c r="R56">
        <v>-522096.89</v>
      </c>
      <c r="S56">
        <v>1262941.0900000001</v>
      </c>
      <c r="U56">
        <v>2309999.4900000002</v>
      </c>
      <c r="V56">
        <v>111485</v>
      </c>
      <c r="W56">
        <v>1569.66</v>
      </c>
      <c r="Y56">
        <v>2608756.5</v>
      </c>
      <c r="Z56">
        <v>237900</v>
      </c>
      <c r="AA56">
        <v>3633615.17</v>
      </c>
      <c r="AB56">
        <v>15610</v>
      </c>
      <c r="AC56">
        <v>14904</v>
      </c>
      <c r="AD56">
        <v>1701852.28</v>
      </c>
      <c r="AE56">
        <v>124031.38</v>
      </c>
      <c r="AI56">
        <v>15161.36</v>
      </c>
    </row>
    <row r="57" spans="1:35">
      <c r="A57" t="s">
        <v>2784</v>
      </c>
      <c r="B57">
        <v>228192.15</v>
      </c>
      <c r="C57">
        <v>71777.14</v>
      </c>
      <c r="D57">
        <v>100585.26</v>
      </c>
      <c r="G57">
        <v>452321.81</v>
      </c>
      <c r="H57">
        <v>551216.89</v>
      </c>
      <c r="K57">
        <v>1500</v>
      </c>
      <c r="L57">
        <v>44760</v>
      </c>
      <c r="N57">
        <v>0</v>
      </c>
      <c r="P57">
        <v>0</v>
      </c>
      <c r="R57">
        <v>-796474.31</v>
      </c>
      <c r="S57">
        <v>2033596.36</v>
      </c>
      <c r="U57">
        <v>1271423.05</v>
      </c>
      <c r="V57">
        <v>225109</v>
      </c>
      <c r="W57">
        <v>759.04</v>
      </c>
      <c r="Y57">
        <v>2356320</v>
      </c>
      <c r="Z57">
        <v>481744</v>
      </c>
      <c r="AA57">
        <v>3106315</v>
      </c>
      <c r="AB57">
        <v>8900</v>
      </c>
      <c r="AD57">
        <v>970631.76</v>
      </c>
      <c r="AE57">
        <v>100031.88</v>
      </c>
      <c r="AI57">
        <v>28765.25</v>
      </c>
    </row>
    <row r="58" spans="1:35">
      <c r="A58" t="s">
        <v>2785</v>
      </c>
      <c r="B58">
        <v>531111.04</v>
      </c>
      <c r="C58">
        <v>603101.73</v>
      </c>
      <c r="D58">
        <v>602048.15</v>
      </c>
      <c r="G58">
        <v>418555.64</v>
      </c>
      <c r="H58">
        <v>-158772.79999999999</v>
      </c>
      <c r="K58">
        <v>33220</v>
      </c>
      <c r="L58">
        <v>44760</v>
      </c>
      <c r="N58">
        <v>64462</v>
      </c>
      <c r="Q58">
        <v>367602.08</v>
      </c>
      <c r="R58">
        <v>-1110414.02</v>
      </c>
      <c r="S58">
        <v>2378594.3199999998</v>
      </c>
      <c r="U58">
        <v>2892555.36</v>
      </c>
      <c r="W58">
        <v>-239.52</v>
      </c>
      <c r="Y58">
        <v>1521582</v>
      </c>
      <c r="Z58">
        <v>31574</v>
      </c>
      <c r="AA58">
        <v>2051084</v>
      </c>
      <c r="AD58">
        <v>1219805.95</v>
      </c>
      <c r="AE58">
        <v>604020.99</v>
      </c>
      <c r="AI58">
        <v>352741.52</v>
      </c>
    </row>
    <row r="59" spans="1:35">
      <c r="A59" t="s">
        <v>2786</v>
      </c>
      <c r="B59">
        <v>215806.16</v>
      </c>
      <c r="C59">
        <v>71377.48</v>
      </c>
      <c r="D59">
        <v>198093.28</v>
      </c>
      <c r="G59">
        <v>1657353.96</v>
      </c>
      <c r="H59">
        <v>391857.9</v>
      </c>
      <c r="K59">
        <v>0</v>
      </c>
      <c r="L59">
        <v>34770</v>
      </c>
      <c r="N59">
        <v>0</v>
      </c>
      <c r="Q59">
        <v>194982.27</v>
      </c>
      <c r="R59">
        <v>-151666.49</v>
      </c>
      <c r="S59">
        <v>2522084.4900000002</v>
      </c>
      <c r="U59">
        <v>1122394.32</v>
      </c>
      <c r="V59">
        <v>253800</v>
      </c>
      <c r="W59">
        <v>466.46</v>
      </c>
      <c r="Y59">
        <v>1337484</v>
      </c>
      <c r="Z59">
        <v>216706</v>
      </c>
      <c r="AA59">
        <v>1928471</v>
      </c>
      <c r="AB59">
        <v>3390</v>
      </c>
      <c r="AC59">
        <v>2860</v>
      </c>
      <c r="AD59">
        <v>958535.29</v>
      </c>
      <c r="AE59">
        <v>56830.82</v>
      </c>
      <c r="AI59">
        <v>46445.16</v>
      </c>
    </row>
    <row r="60" spans="1:35">
      <c r="A60" t="s">
        <v>2649</v>
      </c>
      <c r="B60">
        <v>1598141.91</v>
      </c>
      <c r="C60">
        <v>293323.5</v>
      </c>
      <c r="D60">
        <v>85451</v>
      </c>
      <c r="G60">
        <v>455660.27</v>
      </c>
      <c r="H60">
        <v>336274.68</v>
      </c>
      <c r="K60">
        <v>0</v>
      </c>
      <c r="L60">
        <v>193082.89</v>
      </c>
      <c r="N60">
        <v>2661.09</v>
      </c>
      <c r="R60">
        <v>-29931.58</v>
      </c>
      <c r="S60">
        <v>2222830.3199999998</v>
      </c>
      <c r="U60">
        <v>2561275.92</v>
      </c>
      <c r="V60">
        <v>65000</v>
      </c>
      <c r="W60">
        <v>4223.18</v>
      </c>
      <c r="Y60">
        <v>1119770</v>
      </c>
      <c r="Z60">
        <v>18000</v>
      </c>
      <c r="AA60">
        <v>1923839</v>
      </c>
      <c r="AB60">
        <v>26293</v>
      </c>
      <c r="AD60">
        <v>1177843.92</v>
      </c>
      <c r="AE60">
        <v>260084.54</v>
      </c>
    </row>
    <row r="61" spans="1:35">
      <c r="A61" t="s">
        <v>2650</v>
      </c>
      <c r="B61">
        <v>2994405.83</v>
      </c>
      <c r="C61">
        <v>298619.02</v>
      </c>
      <c r="D61">
        <v>178413.16</v>
      </c>
      <c r="G61">
        <v>2474283.6800000002</v>
      </c>
      <c r="H61">
        <v>1524501.32</v>
      </c>
      <c r="K61">
        <v>18900</v>
      </c>
      <c r="L61">
        <v>151401.65</v>
      </c>
      <c r="N61">
        <v>473.36</v>
      </c>
      <c r="R61">
        <v>-34680</v>
      </c>
      <c r="S61">
        <v>7696912.6699999999</v>
      </c>
      <c r="U61">
        <v>3790789.87</v>
      </c>
      <c r="V61">
        <v>509285</v>
      </c>
      <c r="W61">
        <v>4931.16</v>
      </c>
      <c r="Y61">
        <v>4086942</v>
      </c>
      <c r="Z61">
        <v>313600</v>
      </c>
      <c r="AA61">
        <v>5220342.1900000004</v>
      </c>
      <c r="AB61">
        <v>30830</v>
      </c>
      <c r="AD61">
        <v>3613741.37</v>
      </c>
      <c r="AE61">
        <v>203419.14</v>
      </c>
    </row>
    <row r="62" spans="1:35">
      <c r="A62" t="s">
        <v>2651</v>
      </c>
      <c r="B62">
        <v>470620.56</v>
      </c>
      <c r="C62">
        <v>263774.90999999997</v>
      </c>
      <c r="D62">
        <v>419153.09</v>
      </c>
      <c r="G62">
        <v>505228.6</v>
      </c>
      <c r="H62">
        <v>539522.82999999996</v>
      </c>
      <c r="L62">
        <v>36663.760000000002</v>
      </c>
      <c r="N62">
        <v>858</v>
      </c>
      <c r="R62">
        <v>-448086.59</v>
      </c>
      <c r="S62">
        <v>2266667.36</v>
      </c>
      <c r="U62">
        <v>1719618.48</v>
      </c>
      <c r="V62">
        <v>148050</v>
      </c>
      <c r="W62">
        <v>1170.51</v>
      </c>
      <c r="Y62">
        <v>1618116.5</v>
      </c>
      <c r="Z62">
        <v>133200</v>
      </c>
      <c r="AA62">
        <v>2187847.5</v>
      </c>
      <c r="AB62">
        <v>10360</v>
      </c>
      <c r="AD62">
        <v>890242.81</v>
      </c>
      <c r="AE62">
        <v>189507.72</v>
      </c>
    </row>
    <row r="63" spans="1:35">
      <c r="A63" t="s">
        <v>2652</v>
      </c>
      <c r="B63">
        <v>674084.4</v>
      </c>
      <c r="C63">
        <v>148729.48000000001</v>
      </c>
      <c r="D63">
        <v>88572.57</v>
      </c>
      <c r="G63">
        <v>31233.119999999999</v>
      </c>
      <c r="H63">
        <v>142017.15</v>
      </c>
      <c r="K63">
        <v>4000</v>
      </c>
      <c r="L63">
        <v>28500</v>
      </c>
      <c r="N63">
        <v>752.51</v>
      </c>
      <c r="S63">
        <v>817347.69</v>
      </c>
      <c r="U63">
        <v>1396641.35</v>
      </c>
      <c r="V63">
        <v>230031</v>
      </c>
      <c r="W63">
        <v>1876.17</v>
      </c>
      <c r="Y63">
        <v>1047208</v>
      </c>
      <c r="Z63">
        <v>74400</v>
      </c>
      <c r="AA63">
        <v>1436225.9</v>
      </c>
      <c r="AB63">
        <v>11600</v>
      </c>
      <c r="AC63">
        <v>2760</v>
      </c>
      <c r="AD63">
        <v>878203.35</v>
      </c>
      <c r="AE63">
        <v>186370.75</v>
      </c>
      <c r="AI63">
        <v>960</v>
      </c>
    </row>
    <row r="64" spans="1:35">
      <c r="A64" t="s">
        <v>2653</v>
      </c>
      <c r="B64">
        <v>787866.68</v>
      </c>
      <c r="C64">
        <v>77437.2</v>
      </c>
      <c r="D64">
        <v>190576.48</v>
      </c>
      <c r="G64">
        <v>141956.98000000001</v>
      </c>
      <c r="H64">
        <v>532354.31999999995</v>
      </c>
      <c r="K64">
        <v>5029</v>
      </c>
      <c r="L64">
        <v>21000</v>
      </c>
      <c r="N64">
        <v>1953.39</v>
      </c>
      <c r="R64">
        <v>9886.91</v>
      </c>
      <c r="S64">
        <v>1211807.73</v>
      </c>
      <c r="U64">
        <v>2334989.16</v>
      </c>
      <c r="V64">
        <v>91970</v>
      </c>
      <c r="W64">
        <v>2604.14</v>
      </c>
      <c r="Y64">
        <v>796593.5</v>
      </c>
      <c r="Z64">
        <v>235700</v>
      </c>
      <c r="AA64">
        <v>1558568.26</v>
      </c>
      <c r="AB64">
        <v>16460</v>
      </c>
      <c r="AD64">
        <v>1279859.23</v>
      </c>
      <c r="AE64">
        <v>106652.68</v>
      </c>
      <c r="AH64">
        <v>642</v>
      </c>
      <c r="AI64">
        <v>19160</v>
      </c>
    </row>
    <row r="65" spans="1:35">
      <c r="A65" t="s">
        <v>2655</v>
      </c>
      <c r="B65">
        <v>712022.25</v>
      </c>
      <c r="C65">
        <v>278337.25</v>
      </c>
      <c r="D65">
        <v>450530.19</v>
      </c>
      <c r="G65">
        <v>360784.35</v>
      </c>
      <c r="H65">
        <v>350325.74</v>
      </c>
      <c r="K65">
        <v>3470</v>
      </c>
      <c r="L65">
        <v>54954.9</v>
      </c>
      <c r="N65">
        <v>108.49</v>
      </c>
      <c r="R65">
        <v>-885891.18</v>
      </c>
      <c r="S65">
        <v>2590732.39</v>
      </c>
      <c r="U65">
        <v>2377751.0499999998</v>
      </c>
      <c r="V65">
        <v>76020</v>
      </c>
      <c r="W65">
        <v>2157.5500000000002</v>
      </c>
      <c r="Y65">
        <v>2732730</v>
      </c>
      <c r="Z65">
        <v>328960</v>
      </c>
      <c r="AA65">
        <v>3573299</v>
      </c>
      <c r="AB65">
        <v>13860</v>
      </c>
      <c r="AD65">
        <v>1492094.06</v>
      </c>
      <c r="AE65">
        <v>49740.36</v>
      </c>
    </row>
    <row r="66" spans="1:35">
      <c r="A66" t="s">
        <v>2656</v>
      </c>
      <c r="B66">
        <v>2009996.62</v>
      </c>
      <c r="C66">
        <v>69841.8</v>
      </c>
      <c r="D66">
        <v>40807.620000000003</v>
      </c>
      <c r="G66">
        <v>937710.21</v>
      </c>
      <c r="H66">
        <v>415473.05</v>
      </c>
      <c r="K66">
        <v>3500</v>
      </c>
      <c r="L66">
        <v>55701.43</v>
      </c>
      <c r="N66">
        <v>0</v>
      </c>
      <c r="R66">
        <v>263029.51</v>
      </c>
      <c r="S66">
        <v>2642678.98</v>
      </c>
      <c r="U66">
        <v>2194774.33</v>
      </c>
      <c r="W66">
        <v>4591.1000000000004</v>
      </c>
      <c r="Y66">
        <v>1830892</v>
      </c>
      <c r="Z66">
        <v>142800</v>
      </c>
      <c r="AA66">
        <v>2293989</v>
      </c>
      <c r="AB66">
        <v>5860</v>
      </c>
      <c r="AD66">
        <v>990515.91</v>
      </c>
      <c r="AE66">
        <v>291001.34000000003</v>
      </c>
      <c r="AG66">
        <v>82771.8</v>
      </c>
    </row>
    <row r="67" spans="1:35">
      <c r="A67" t="s">
        <v>2659</v>
      </c>
      <c r="B67">
        <v>788733.02</v>
      </c>
      <c r="C67">
        <v>23161.25</v>
      </c>
      <c r="D67">
        <v>94845.9</v>
      </c>
      <c r="G67">
        <v>720095</v>
      </c>
      <c r="H67">
        <v>375007.16</v>
      </c>
      <c r="K67">
        <v>4000</v>
      </c>
      <c r="L67">
        <v>30029.45</v>
      </c>
      <c r="N67">
        <v>660.65</v>
      </c>
      <c r="R67">
        <v>423705.73</v>
      </c>
      <c r="S67">
        <v>1770327</v>
      </c>
      <c r="U67">
        <v>1402430.43</v>
      </c>
      <c r="V67">
        <v>190000</v>
      </c>
      <c r="W67">
        <v>2241.7800000000002</v>
      </c>
      <c r="Y67">
        <v>1094604</v>
      </c>
      <c r="Z67">
        <v>180800</v>
      </c>
      <c r="AA67">
        <v>1767238</v>
      </c>
      <c r="AB67">
        <v>14660</v>
      </c>
      <c r="AD67">
        <v>1171211.6299999999</v>
      </c>
      <c r="AE67">
        <v>125180.08</v>
      </c>
      <c r="AG67">
        <v>18667</v>
      </c>
    </row>
    <row r="68" spans="1:35">
      <c r="A68" t="s">
        <v>2660</v>
      </c>
      <c r="B68">
        <v>712403.92</v>
      </c>
      <c r="C68">
        <v>24795.34</v>
      </c>
      <c r="D68">
        <v>125185.43</v>
      </c>
      <c r="G68">
        <v>828819.01</v>
      </c>
      <c r="H68">
        <v>701662.22</v>
      </c>
      <c r="K68">
        <v>19800</v>
      </c>
      <c r="L68">
        <v>59521.94</v>
      </c>
      <c r="N68">
        <v>4847.6899999999996</v>
      </c>
      <c r="R68">
        <v>-880900.2</v>
      </c>
      <c r="S68">
        <v>3470807.24</v>
      </c>
      <c r="U68">
        <v>1194506.6200000001</v>
      </c>
      <c r="V68">
        <v>125000</v>
      </c>
      <c r="W68">
        <v>2408.42</v>
      </c>
      <c r="Y68">
        <v>1243144.5</v>
      </c>
      <c r="Z68">
        <v>1500</v>
      </c>
      <c r="AA68">
        <v>1665815.5</v>
      </c>
      <c r="AB68">
        <v>9570</v>
      </c>
      <c r="AD68">
        <v>1100179.46</v>
      </c>
      <c r="AE68">
        <v>72205.33</v>
      </c>
    </row>
    <row r="69" spans="1:35">
      <c r="A69" t="s">
        <v>2661</v>
      </c>
      <c r="B69">
        <v>52038.879999999997</v>
      </c>
      <c r="C69">
        <v>168135.44</v>
      </c>
      <c r="D69">
        <v>31613.200000000001</v>
      </c>
      <c r="G69">
        <v>155184.24</v>
      </c>
      <c r="H69">
        <v>622830.48</v>
      </c>
      <c r="K69">
        <v>4500</v>
      </c>
      <c r="L69">
        <v>117530.28</v>
      </c>
      <c r="N69">
        <v>95</v>
      </c>
      <c r="R69">
        <v>-201765.25</v>
      </c>
      <c r="S69">
        <v>1201384.94</v>
      </c>
      <c r="U69">
        <v>1161253.3400000001</v>
      </c>
      <c r="V69">
        <v>100000</v>
      </c>
      <c r="W69">
        <v>661.81</v>
      </c>
      <c r="Y69">
        <v>1450290</v>
      </c>
      <c r="Z69">
        <v>12000</v>
      </c>
      <c r="AA69">
        <v>1961431</v>
      </c>
      <c r="AB69">
        <v>2360</v>
      </c>
      <c r="AD69">
        <v>782776.33</v>
      </c>
      <c r="AE69">
        <v>69580.55</v>
      </c>
    </row>
    <row r="70" spans="1:35">
      <c r="A70" t="s">
        <v>2663</v>
      </c>
      <c r="B70">
        <v>232741.28</v>
      </c>
      <c r="C70">
        <v>44866.01</v>
      </c>
      <c r="D70">
        <v>193001.71</v>
      </c>
      <c r="G70">
        <v>342752.64</v>
      </c>
      <c r="H70">
        <v>323682.58</v>
      </c>
      <c r="K70">
        <v>4500</v>
      </c>
      <c r="L70">
        <v>183500</v>
      </c>
      <c r="N70">
        <v>955.71</v>
      </c>
      <c r="S70">
        <v>934454.85</v>
      </c>
      <c r="U70">
        <v>1421831.08</v>
      </c>
      <c r="V70">
        <v>548360</v>
      </c>
      <c r="W70">
        <v>1052.93</v>
      </c>
      <c r="Y70">
        <v>2527360</v>
      </c>
      <c r="Z70">
        <v>19500</v>
      </c>
      <c r="AA70">
        <v>3000849</v>
      </c>
      <c r="AB70">
        <v>14040</v>
      </c>
      <c r="AD70">
        <v>1461982.67</v>
      </c>
      <c r="AE70">
        <v>19138.68</v>
      </c>
      <c r="AI70">
        <v>8460</v>
      </c>
    </row>
    <row r="71" spans="1:35">
      <c r="A71" t="s">
        <v>2664</v>
      </c>
      <c r="B71">
        <v>458615.93</v>
      </c>
      <c r="C71">
        <v>26033.93</v>
      </c>
      <c r="D71">
        <v>66585.990000000005</v>
      </c>
      <c r="G71">
        <v>157950.28</v>
      </c>
      <c r="H71">
        <v>305151.64</v>
      </c>
      <c r="K71">
        <v>0</v>
      </c>
      <c r="L71">
        <v>57450</v>
      </c>
      <c r="N71">
        <v>1285.6600000000001</v>
      </c>
      <c r="R71">
        <v>-1131378.26</v>
      </c>
      <c r="S71">
        <v>1881601.57</v>
      </c>
      <c r="U71">
        <v>1585162.96</v>
      </c>
      <c r="V71">
        <v>82070</v>
      </c>
      <c r="W71">
        <v>1190.05</v>
      </c>
      <c r="Y71">
        <v>1418546.6</v>
      </c>
      <c r="Z71">
        <v>154300</v>
      </c>
      <c r="AA71">
        <v>1952648.6</v>
      </c>
      <c r="AB71">
        <v>14400</v>
      </c>
      <c r="AD71">
        <v>815865.72</v>
      </c>
      <c r="AE71">
        <v>244516.49</v>
      </c>
      <c r="AI71">
        <v>8460</v>
      </c>
    </row>
    <row r="72" spans="1:35">
      <c r="A72" t="s">
        <v>2665</v>
      </c>
      <c r="B72">
        <v>557818.66</v>
      </c>
      <c r="C72">
        <v>99446.5</v>
      </c>
      <c r="D72">
        <v>78576.2</v>
      </c>
      <c r="G72">
        <v>331319.84000000003</v>
      </c>
      <c r="H72">
        <v>189429.3</v>
      </c>
      <c r="K72">
        <v>5310</v>
      </c>
      <c r="L72">
        <v>44787.040000000001</v>
      </c>
      <c r="N72">
        <v>257</v>
      </c>
      <c r="R72">
        <v>-1604523.69</v>
      </c>
      <c r="S72">
        <v>2618687.59</v>
      </c>
      <c r="U72">
        <v>1281004.3400000001</v>
      </c>
      <c r="V72">
        <v>106880</v>
      </c>
      <c r="W72">
        <v>1402.6</v>
      </c>
      <c r="Y72">
        <v>864780</v>
      </c>
      <c r="Z72">
        <v>84560</v>
      </c>
      <c r="AA72">
        <v>1276285</v>
      </c>
      <c r="AB72">
        <v>15350</v>
      </c>
      <c r="AD72">
        <v>673494.81</v>
      </c>
      <c r="AE72">
        <v>181424.57</v>
      </c>
    </row>
    <row r="73" spans="1:35">
      <c r="A73" t="s">
        <v>2666</v>
      </c>
      <c r="B73">
        <v>436479.88</v>
      </c>
      <c r="C73">
        <v>370224.86</v>
      </c>
      <c r="D73">
        <v>38447.339999999997</v>
      </c>
      <c r="G73">
        <v>22974.86</v>
      </c>
      <c r="H73">
        <v>745690.43</v>
      </c>
      <c r="K73">
        <v>4900</v>
      </c>
      <c r="L73">
        <v>58349.62</v>
      </c>
      <c r="N73">
        <v>557</v>
      </c>
      <c r="R73">
        <v>-1175489.47</v>
      </c>
      <c r="S73">
        <v>2255161.35</v>
      </c>
      <c r="U73">
        <v>1191590.26</v>
      </c>
      <c r="V73">
        <v>723000</v>
      </c>
      <c r="W73">
        <v>765.63</v>
      </c>
      <c r="Y73">
        <v>1223992</v>
      </c>
      <c r="Z73">
        <v>241100</v>
      </c>
      <c r="AA73">
        <v>1491253</v>
      </c>
      <c r="AB73">
        <v>10300</v>
      </c>
      <c r="AD73">
        <v>1181603.43</v>
      </c>
      <c r="AE73">
        <v>218492.59</v>
      </c>
      <c r="AI73">
        <v>8460</v>
      </c>
    </row>
    <row r="74" spans="1:35">
      <c r="A74" t="s">
        <v>2667</v>
      </c>
      <c r="B74">
        <v>223076.6</v>
      </c>
      <c r="C74">
        <v>665849.91</v>
      </c>
      <c r="D74">
        <v>91274.4</v>
      </c>
      <c r="G74">
        <v>529081.88</v>
      </c>
      <c r="H74">
        <v>204752.84</v>
      </c>
      <c r="K74">
        <v>3400</v>
      </c>
      <c r="L74">
        <v>168379.39</v>
      </c>
      <c r="N74">
        <v>4373.33</v>
      </c>
      <c r="R74">
        <v>-769112.62</v>
      </c>
      <c r="S74">
        <v>2065017.96</v>
      </c>
      <c r="U74">
        <v>2379942.15</v>
      </c>
      <c r="W74">
        <v>548.52</v>
      </c>
      <c r="Y74">
        <v>1241195</v>
      </c>
      <c r="Z74">
        <v>4945</v>
      </c>
      <c r="AA74">
        <v>1884877</v>
      </c>
      <c r="AB74">
        <v>11640</v>
      </c>
      <c r="AD74">
        <v>1387082.57</v>
      </c>
      <c r="AE74">
        <v>86565.58</v>
      </c>
      <c r="AI74">
        <v>14487.95</v>
      </c>
    </row>
    <row r="75" spans="1:35">
      <c r="A75" t="s">
        <v>2668</v>
      </c>
      <c r="B75">
        <v>783451.36</v>
      </c>
      <c r="C75">
        <v>630118.65</v>
      </c>
      <c r="D75">
        <v>265502.38</v>
      </c>
      <c r="G75">
        <v>343489.9</v>
      </c>
      <c r="H75">
        <v>377021.31</v>
      </c>
      <c r="K75">
        <v>10000</v>
      </c>
      <c r="L75">
        <v>47324.63</v>
      </c>
      <c r="N75">
        <v>1832</v>
      </c>
      <c r="R75">
        <v>-435525.58</v>
      </c>
      <c r="S75">
        <v>2127187.88</v>
      </c>
      <c r="U75">
        <v>2743093.92</v>
      </c>
      <c r="V75">
        <v>165800</v>
      </c>
      <c r="W75">
        <v>2603.2399999999998</v>
      </c>
      <c r="Y75">
        <v>1555512</v>
      </c>
      <c r="Z75">
        <v>205800</v>
      </c>
      <c r="AA75">
        <v>2554396</v>
      </c>
      <c r="AB75">
        <v>27522</v>
      </c>
      <c r="AD75">
        <v>1185709.1000000001</v>
      </c>
      <c r="AE75">
        <v>256417.39</v>
      </c>
    </row>
    <row r="76" spans="1:35">
      <c r="A76" t="s">
        <v>2802</v>
      </c>
      <c r="B76">
        <v>919625.94</v>
      </c>
      <c r="C76">
        <v>323379.25</v>
      </c>
      <c r="D76">
        <v>87624.19</v>
      </c>
      <c r="G76">
        <v>635733.43000000005</v>
      </c>
      <c r="H76">
        <v>648572.19999999995</v>
      </c>
      <c r="K76">
        <v>4666</v>
      </c>
      <c r="L76">
        <v>57783.8</v>
      </c>
      <c r="N76">
        <v>943.04</v>
      </c>
      <c r="R76">
        <v>-403690.35</v>
      </c>
      <c r="S76">
        <v>3692657.78</v>
      </c>
      <c r="U76">
        <v>1347550.38</v>
      </c>
      <c r="V76">
        <v>125818</v>
      </c>
      <c r="W76">
        <v>3151.11</v>
      </c>
      <c r="Y76">
        <v>2007560</v>
      </c>
      <c r="Z76">
        <v>168500</v>
      </c>
      <c r="AA76">
        <v>2518172</v>
      </c>
      <c r="AB76">
        <v>2100</v>
      </c>
      <c r="AC76">
        <v>13340</v>
      </c>
      <c r="AD76">
        <v>1305740.8500000001</v>
      </c>
      <c r="AE76">
        <v>550651.9</v>
      </c>
    </row>
    <row r="77" spans="1:35">
      <c r="A77" t="s">
        <v>2669</v>
      </c>
      <c r="B77">
        <v>244133.48</v>
      </c>
      <c r="C77">
        <v>124860</v>
      </c>
      <c r="D77">
        <v>78938.95</v>
      </c>
      <c r="G77">
        <v>2295648.75</v>
      </c>
      <c r="H77">
        <v>176963.96</v>
      </c>
      <c r="K77">
        <v>0</v>
      </c>
      <c r="L77">
        <v>29325</v>
      </c>
      <c r="M77">
        <v>66600</v>
      </c>
      <c r="N77">
        <v>2048</v>
      </c>
      <c r="R77">
        <v>834353.74</v>
      </c>
      <c r="S77">
        <v>2241713.0099999998</v>
      </c>
      <c r="U77">
        <v>1589364.77</v>
      </c>
      <c r="V77">
        <v>142400</v>
      </c>
      <c r="W77">
        <v>631.34</v>
      </c>
      <c r="Y77">
        <v>1046640</v>
      </c>
      <c r="Z77">
        <v>115632</v>
      </c>
      <c r="AA77">
        <v>1774391</v>
      </c>
      <c r="AB77">
        <v>5080</v>
      </c>
      <c r="AD77">
        <v>1104252.26</v>
      </c>
      <c r="AE77">
        <v>264372.98</v>
      </c>
      <c r="AI77">
        <v>66.48</v>
      </c>
    </row>
    <row r="78" spans="1:35">
      <c r="A78" t="s">
        <v>2670</v>
      </c>
      <c r="B78">
        <v>65544.100000000006</v>
      </c>
      <c r="C78">
        <v>136939</v>
      </c>
      <c r="D78">
        <v>65123.37</v>
      </c>
      <c r="G78">
        <v>577473.51</v>
      </c>
      <c r="H78">
        <v>272269.90999999997</v>
      </c>
      <c r="K78">
        <v>0</v>
      </c>
      <c r="L78">
        <v>109100</v>
      </c>
      <c r="M78">
        <v>78200</v>
      </c>
      <c r="N78">
        <v>35168.639999999999</v>
      </c>
      <c r="P78">
        <v>444</v>
      </c>
      <c r="R78">
        <v>-137217.96</v>
      </c>
      <c r="S78">
        <v>1881918.88</v>
      </c>
      <c r="U78">
        <v>2482121.7200000002</v>
      </c>
      <c r="W78">
        <v>1440.24</v>
      </c>
      <c r="Y78">
        <v>2390946</v>
      </c>
      <c r="Z78">
        <v>36000</v>
      </c>
      <c r="AA78">
        <v>2997963</v>
      </c>
      <c r="AB78">
        <v>47310</v>
      </c>
      <c r="AD78">
        <v>2154011.39</v>
      </c>
      <c r="AE78">
        <v>190837.24</v>
      </c>
      <c r="AI78">
        <v>370650</v>
      </c>
    </row>
    <row r="79" spans="1:35">
      <c r="A79" t="s">
        <v>2671</v>
      </c>
      <c r="B79">
        <v>96399.62</v>
      </c>
      <c r="C79">
        <v>42892.75</v>
      </c>
      <c r="D79">
        <v>338354.8</v>
      </c>
      <c r="G79">
        <v>489022.74</v>
      </c>
      <c r="H79">
        <v>1143307.6100000001</v>
      </c>
      <c r="K79">
        <v>5007.43</v>
      </c>
      <c r="L79">
        <v>88305.42</v>
      </c>
      <c r="M79">
        <v>523985</v>
      </c>
      <c r="N79">
        <v>0</v>
      </c>
      <c r="P79">
        <v>5000</v>
      </c>
      <c r="R79">
        <v>99864.02</v>
      </c>
      <c r="S79">
        <v>1941230.36</v>
      </c>
      <c r="U79">
        <v>1457856.43</v>
      </c>
      <c r="W79">
        <v>1119.72</v>
      </c>
      <c r="Y79">
        <v>1172596</v>
      </c>
      <c r="Z79">
        <v>304000</v>
      </c>
      <c r="AA79">
        <v>1981581</v>
      </c>
      <c r="AB79">
        <v>32360</v>
      </c>
      <c r="AD79">
        <v>1091909.44</v>
      </c>
      <c r="AE79">
        <v>188596.88</v>
      </c>
      <c r="AI79">
        <v>194539.54</v>
      </c>
    </row>
    <row r="80" spans="1:35">
      <c r="A80" t="s">
        <v>2672</v>
      </c>
      <c r="B80">
        <v>164607.93</v>
      </c>
      <c r="C80">
        <v>67988.75</v>
      </c>
      <c r="D80">
        <v>318327.90000000002</v>
      </c>
      <c r="G80">
        <v>225430.28</v>
      </c>
      <c r="H80">
        <v>289489.36</v>
      </c>
      <c r="K80">
        <v>291271.42</v>
      </c>
      <c r="L80">
        <v>61325.29</v>
      </c>
      <c r="N80">
        <v>2065.92</v>
      </c>
      <c r="P80">
        <v>5000</v>
      </c>
      <c r="R80">
        <v>-665106.85</v>
      </c>
      <c r="S80">
        <v>1940061.77</v>
      </c>
      <c r="U80">
        <v>1968440.49</v>
      </c>
      <c r="V80">
        <v>59300</v>
      </c>
      <c r="W80">
        <v>2206.5500000000002</v>
      </c>
      <c r="Y80">
        <v>869946</v>
      </c>
      <c r="Z80">
        <v>64600</v>
      </c>
      <c r="AA80">
        <v>1858162</v>
      </c>
      <c r="AB80">
        <v>27820</v>
      </c>
      <c r="AD80">
        <v>1524109.28</v>
      </c>
      <c r="AE80">
        <v>123175.09</v>
      </c>
    </row>
    <row r="81" spans="1:35">
      <c r="A81" t="s">
        <v>2673</v>
      </c>
      <c r="B81">
        <v>173930.22</v>
      </c>
      <c r="C81">
        <v>189347.5</v>
      </c>
      <c r="D81">
        <v>29475.79</v>
      </c>
      <c r="G81">
        <v>380002</v>
      </c>
      <c r="H81">
        <v>266804.40999999997</v>
      </c>
      <c r="L81">
        <v>133514.9</v>
      </c>
      <c r="N81">
        <v>0</v>
      </c>
      <c r="R81">
        <v>-1173509.57</v>
      </c>
      <c r="S81">
        <v>2076384.94</v>
      </c>
      <c r="U81">
        <v>1243556.77</v>
      </c>
      <c r="V81">
        <v>254890</v>
      </c>
      <c r="W81">
        <v>202.96</v>
      </c>
      <c r="Y81">
        <v>540561</v>
      </c>
      <c r="Z81">
        <v>44000</v>
      </c>
      <c r="AA81">
        <v>1083268</v>
      </c>
      <c r="AB81">
        <v>3620</v>
      </c>
      <c r="AD81">
        <v>803375.3</v>
      </c>
      <c r="AE81">
        <v>189777.78</v>
      </c>
    </row>
    <row r="82" spans="1:35">
      <c r="A82" t="s">
        <v>2674</v>
      </c>
      <c r="B82">
        <v>130123.9</v>
      </c>
      <c r="C82">
        <v>0</v>
      </c>
      <c r="D82">
        <v>143960.5</v>
      </c>
      <c r="G82">
        <v>-183909.88</v>
      </c>
      <c r="H82">
        <v>18751.48</v>
      </c>
      <c r="K82">
        <v>89520</v>
      </c>
      <c r="L82">
        <v>22443.82</v>
      </c>
      <c r="M82">
        <v>70000</v>
      </c>
      <c r="N82">
        <v>2349</v>
      </c>
      <c r="P82">
        <v>10000</v>
      </c>
      <c r="R82">
        <v>-1284332.6000000001</v>
      </c>
      <c r="S82">
        <v>1879892.65</v>
      </c>
      <c r="U82">
        <v>1719676.93</v>
      </c>
      <c r="W82">
        <v>3150</v>
      </c>
      <c r="Y82">
        <v>959775</v>
      </c>
      <c r="Z82">
        <v>30600</v>
      </c>
      <c r="AA82">
        <v>1388835</v>
      </c>
      <c r="AB82">
        <v>30380</v>
      </c>
      <c r="AD82">
        <v>1728110</v>
      </c>
      <c r="AE82">
        <v>246823.8</v>
      </c>
    </row>
    <row r="83" spans="1:35">
      <c r="A83" t="s">
        <v>2675</v>
      </c>
      <c r="B83">
        <v>105611.75</v>
      </c>
      <c r="C83">
        <v>20495.45</v>
      </c>
      <c r="D83">
        <v>38481.699999999997</v>
      </c>
      <c r="G83">
        <v>167150.51</v>
      </c>
      <c r="H83">
        <v>338697.82</v>
      </c>
      <c r="K83">
        <v>0</v>
      </c>
      <c r="L83">
        <v>148851.35</v>
      </c>
      <c r="M83">
        <v>196645</v>
      </c>
      <c r="N83">
        <v>2620</v>
      </c>
      <c r="R83">
        <v>-944270.79</v>
      </c>
      <c r="S83">
        <v>1840507.51</v>
      </c>
      <c r="U83">
        <v>949417.09</v>
      </c>
      <c r="V83">
        <v>20000</v>
      </c>
      <c r="W83">
        <v>858.56</v>
      </c>
      <c r="Y83">
        <v>1845504</v>
      </c>
      <c r="Z83">
        <v>87670</v>
      </c>
      <c r="AA83">
        <v>2446045</v>
      </c>
      <c r="AB83">
        <v>30360</v>
      </c>
      <c r="AC83">
        <v>2560</v>
      </c>
      <c r="AD83">
        <v>890856.45</v>
      </c>
      <c r="AE83">
        <v>101294.04</v>
      </c>
      <c r="AI83">
        <v>6250</v>
      </c>
    </row>
    <row r="84" spans="1:35">
      <c r="A84" t="s">
        <v>2676</v>
      </c>
      <c r="B84">
        <v>42483.67</v>
      </c>
      <c r="C84">
        <v>39583</v>
      </c>
      <c r="D84">
        <v>115422.38</v>
      </c>
      <c r="G84">
        <v>690324.1</v>
      </c>
      <c r="H84">
        <v>35618.050000000003</v>
      </c>
      <c r="K84">
        <v>0</v>
      </c>
      <c r="L84">
        <v>67590.84</v>
      </c>
      <c r="N84">
        <v>-3590</v>
      </c>
      <c r="R84">
        <v>-1725080.24</v>
      </c>
      <c r="S84">
        <v>2651073.88</v>
      </c>
      <c r="U84">
        <v>1282984.21</v>
      </c>
      <c r="V84">
        <v>169900</v>
      </c>
      <c r="W84">
        <v>560.80999999999995</v>
      </c>
      <c r="Y84">
        <v>881673</v>
      </c>
      <c r="Z84">
        <v>63320</v>
      </c>
      <c r="AA84">
        <v>1358102</v>
      </c>
      <c r="AB84">
        <v>16200</v>
      </c>
      <c r="AD84">
        <v>1063193.79</v>
      </c>
      <c r="AE84">
        <v>27505.51</v>
      </c>
    </row>
    <row r="85" spans="1:35">
      <c r="A85" t="s">
        <v>2787</v>
      </c>
      <c r="B85">
        <v>126821.55</v>
      </c>
      <c r="C85">
        <v>37615.379999999997</v>
      </c>
      <c r="D85">
        <v>16715.61</v>
      </c>
      <c r="G85">
        <v>191750.55</v>
      </c>
      <c r="H85">
        <v>-8459.26</v>
      </c>
      <c r="K85">
        <v>0</v>
      </c>
      <c r="L85">
        <v>57600</v>
      </c>
      <c r="M85">
        <v>42500</v>
      </c>
      <c r="N85">
        <v>-1340</v>
      </c>
      <c r="P85">
        <v>15000</v>
      </c>
      <c r="R85">
        <v>-2521993.06</v>
      </c>
      <c r="S85">
        <v>3200752.69</v>
      </c>
      <c r="U85">
        <v>942881.4</v>
      </c>
      <c r="V85">
        <v>20000</v>
      </c>
      <c r="W85">
        <v>752.82</v>
      </c>
      <c r="Y85">
        <v>804120</v>
      </c>
      <c r="Z85">
        <v>63000</v>
      </c>
      <c r="AA85">
        <v>1210895</v>
      </c>
      <c r="AB85">
        <v>28140</v>
      </c>
      <c r="AD85">
        <v>735346.66</v>
      </c>
      <c r="AE85">
        <v>284448.36</v>
      </c>
    </row>
    <row r="86" spans="1:35">
      <c r="A86" t="s">
        <v>2677</v>
      </c>
      <c r="B86">
        <v>818687.45</v>
      </c>
      <c r="C86">
        <v>18702.3</v>
      </c>
      <c r="D86">
        <v>43161.9</v>
      </c>
      <c r="G86">
        <v>-14240.7</v>
      </c>
      <c r="H86">
        <v>665012.68000000005</v>
      </c>
      <c r="K86">
        <v>2010</v>
      </c>
      <c r="L86">
        <v>67196.7</v>
      </c>
      <c r="N86">
        <v>62.25</v>
      </c>
      <c r="P86">
        <v>189452</v>
      </c>
      <c r="R86">
        <v>-135344.16</v>
      </c>
      <c r="S86">
        <v>1975689.39</v>
      </c>
      <c r="U86">
        <v>1284023.76</v>
      </c>
      <c r="V86">
        <v>2024.1</v>
      </c>
      <c r="X86">
        <v>1439456</v>
      </c>
      <c r="Y86">
        <v>77891.8</v>
      </c>
      <c r="Z86">
        <v>-1493636</v>
      </c>
      <c r="AA86">
        <v>549330.80000000005</v>
      </c>
      <c r="AC86">
        <v>10910</v>
      </c>
      <c r="AD86">
        <v>908942.38</v>
      </c>
      <c r="AE86">
        <v>368360.28</v>
      </c>
      <c r="AG86">
        <v>39958.75</v>
      </c>
    </row>
    <row r="87" spans="1:35">
      <c r="A87" t="s">
        <v>2678</v>
      </c>
      <c r="B87">
        <v>2782180.25</v>
      </c>
      <c r="C87">
        <v>76197.7</v>
      </c>
      <c r="D87">
        <v>72066.67</v>
      </c>
      <c r="G87">
        <v>1382136.33</v>
      </c>
      <c r="H87">
        <v>1226549.95</v>
      </c>
      <c r="K87">
        <v>2000</v>
      </c>
      <c r="L87">
        <v>135200</v>
      </c>
      <c r="N87">
        <v>382695.35</v>
      </c>
      <c r="R87">
        <v>1171089.83</v>
      </c>
      <c r="S87">
        <v>3812204.74</v>
      </c>
      <c r="U87">
        <v>2722398.68</v>
      </c>
      <c r="V87">
        <v>603942.75</v>
      </c>
      <c r="W87">
        <v>6641.83</v>
      </c>
      <c r="Y87">
        <v>2060633.5</v>
      </c>
      <c r="Z87">
        <v>815006</v>
      </c>
      <c r="AA87">
        <v>3246718</v>
      </c>
      <c r="AB87">
        <v>11945</v>
      </c>
      <c r="AC87">
        <v>14000</v>
      </c>
      <c r="AD87">
        <v>2230055.52</v>
      </c>
      <c r="AE87">
        <v>530481.26</v>
      </c>
      <c r="AI87">
        <v>139482</v>
      </c>
    </row>
    <row r="88" spans="1:35">
      <c r="A88" t="s">
        <v>2679</v>
      </c>
      <c r="B88">
        <v>1460928.74</v>
      </c>
      <c r="C88">
        <v>13300</v>
      </c>
      <c r="D88">
        <v>44691.12</v>
      </c>
      <c r="F88">
        <v>321513</v>
      </c>
      <c r="G88">
        <v>1513318.7</v>
      </c>
      <c r="H88">
        <v>119895.38</v>
      </c>
      <c r="K88">
        <v>4940</v>
      </c>
      <c r="L88">
        <v>149626.13</v>
      </c>
      <c r="N88">
        <v>5934.83</v>
      </c>
      <c r="P88">
        <v>228307.35</v>
      </c>
      <c r="R88">
        <v>4171765.96</v>
      </c>
      <c r="U88">
        <v>1741715.39</v>
      </c>
      <c r="V88">
        <v>3000</v>
      </c>
      <c r="X88">
        <v>2051.5</v>
      </c>
      <c r="Y88">
        <v>2136386</v>
      </c>
      <c r="Z88">
        <v>154273.21</v>
      </c>
      <c r="AA88">
        <v>3148796.05</v>
      </c>
      <c r="AB88">
        <v>20230</v>
      </c>
      <c r="AD88">
        <v>1542966.35</v>
      </c>
      <c r="AE88">
        <v>363852.53</v>
      </c>
      <c r="AH88">
        <v>48508.5</v>
      </c>
    </row>
    <row r="89" spans="1:35">
      <c r="A89" t="s">
        <v>2680</v>
      </c>
      <c r="B89">
        <v>1904077.69</v>
      </c>
      <c r="C89">
        <v>135991.45000000001</v>
      </c>
      <c r="D89">
        <v>48628.31</v>
      </c>
      <c r="G89">
        <v>835480.89</v>
      </c>
      <c r="H89">
        <v>369085.53</v>
      </c>
      <c r="K89">
        <v>7020</v>
      </c>
      <c r="L89">
        <v>94133.04</v>
      </c>
      <c r="N89">
        <v>8047</v>
      </c>
      <c r="P89">
        <v>329568.8</v>
      </c>
      <c r="R89">
        <v>1255774.1299999999</v>
      </c>
      <c r="S89">
        <v>2080906</v>
      </c>
      <c r="U89">
        <v>1572758.27</v>
      </c>
      <c r="V89">
        <v>619958.31999999995</v>
      </c>
      <c r="W89">
        <v>4326.51</v>
      </c>
      <c r="Y89">
        <v>2134667.12</v>
      </c>
      <c r="Z89">
        <v>70500</v>
      </c>
      <c r="AA89">
        <v>2781223.12</v>
      </c>
      <c r="AB89">
        <v>4850</v>
      </c>
      <c r="AC89">
        <v>21615</v>
      </c>
      <c r="AD89">
        <v>1741343.71</v>
      </c>
      <c r="AE89">
        <v>264142.74</v>
      </c>
      <c r="AI89">
        <v>71220.75</v>
      </c>
    </row>
    <row r="90" spans="1:35">
      <c r="A90" t="s">
        <v>2681</v>
      </c>
      <c r="B90">
        <v>1062419.03</v>
      </c>
      <c r="C90">
        <v>29880.75</v>
      </c>
      <c r="D90">
        <v>140801.65</v>
      </c>
      <c r="G90">
        <v>824261</v>
      </c>
      <c r="H90">
        <v>375958.57</v>
      </c>
      <c r="K90">
        <v>1800</v>
      </c>
      <c r="L90">
        <v>68000</v>
      </c>
      <c r="N90">
        <v>450.12</v>
      </c>
      <c r="P90">
        <v>111983</v>
      </c>
      <c r="R90">
        <v>519065.89</v>
      </c>
      <c r="S90">
        <v>2304026.96</v>
      </c>
      <c r="U90">
        <v>1020355.22</v>
      </c>
      <c r="V90">
        <v>2400</v>
      </c>
      <c r="W90">
        <v>2647.07</v>
      </c>
      <c r="Y90">
        <v>1082095.3999999999</v>
      </c>
      <c r="Z90">
        <v>288050</v>
      </c>
      <c r="AA90">
        <v>1756657.4</v>
      </c>
      <c r="AC90">
        <v>10130</v>
      </c>
      <c r="AD90">
        <v>934641.05</v>
      </c>
      <c r="AE90">
        <v>255244.46</v>
      </c>
      <c r="AI90">
        <v>10879.75</v>
      </c>
    </row>
    <row r="91" spans="1:35">
      <c r="A91" t="s">
        <v>2682</v>
      </c>
      <c r="B91">
        <v>1980739.45</v>
      </c>
      <c r="C91">
        <v>162993.93</v>
      </c>
      <c r="D91">
        <v>159334.38</v>
      </c>
      <c r="G91">
        <v>598401.93000000005</v>
      </c>
      <c r="H91">
        <v>621893.31999999995</v>
      </c>
      <c r="K91">
        <v>0</v>
      </c>
      <c r="L91">
        <v>123100</v>
      </c>
      <c r="N91">
        <v>277122.43</v>
      </c>
      <c r="R91">
        <v>1185519.3400000001</v>
      </c>
      <c r="S91">
        <v>2345661.54</v>
      </c>
      <c r="U91">
        <v>2660381.83</v>
      </c>
      <c r="V91">
        <v>254196</v>
      </c>
      <c r="W91">
        <v>5272.61</v>
      </c>
      <c r="Y91">
        <v>1964482.3</v>
      </c>
      <c r="Z91">
        <v>47950</v>
      </c>
      <c r="AA91">
        <v>3160556.3</v>
      </c>
      <c r="AB91">
        <v>23050</v>
      </c>
      <c r="AD91">
        <v>1772519.47</v>
      </c>
      <c r="AE91">
        <v>258796.77</v>
      </c>
      <c r="AI91">
        <v>125400.5</v>
      </c>
    </row>
    <row r="92" spans="1:35">
      <c r="A92" t="s">
        <v>2683</v>
      </c>
      <c r="B92">
        <v>955173.84</v>
      </c>
      <c r="C92">
        <v>18911</v>
      </c>
      <c r="D92">
        <v>73771.19</v>
      </c>
      <c r="G92">
        <v>558925.62</v>
      </c>
      <c r="H92">
        <v>203796.09</v>
      </c>
      <c r="K92">
        <v>3000</v>
      </c>
      <c r="L92">
        <v>73100</v>
      </c>
      <c r="N92">
        <v>92292.21</v>
      </c>
      <c r="P92">
        <v>7365</v>
      </c>
      <c r="R92">
        <v>-2308563.9300000002</v>
      </c>
      <c r="S92">
        <v>4378498.51</v>
      </c>
      <c r="U92">
        <v>1191398</v>
      </c>
      <c r="W92">
        <v>2474.77</v>
      </c>
      <c r="Y92">
        <v>1445425.59</v>
      </c>
      <c r="Z92">
        <v>12256.5</v>
      </c>
      <c r="AA92">
        <v>1901523.48</v>
      </c>
      <c r="AB92">
        <v>4490</v>
      </c>
      <c r="AC92">
        <v>15860</v>
      </c>
      <c r="AD92">
        <v>927609.37</v>
      </c>
      <c r="AE92">
        <v>166977.31</v>
      </c>
      <c r="AI92">
        <v>70208.75</v>
      </c>
    </row>
    <row r="93" spans="1:35">
      <c r="A93" t="s">
        <v>2684</v>
      </c>
      <c r="B93">
        <v>1422454.68</v>
      </c>
      <c r="C93">
        <v>15877.8</v>
      </c>
      <c r="D93">
        <v>52585.91</v>
      </c>
      <c r="G93">
        <v>726769.5</v>
      </c>
      <c r="H93">
        <v>917652.52</v>
      </c>
      <c r="K93">
        <v>6000</v>
      </c>
      <c r="L93">
        <v>100454.31</v>
      </c>
      <c r="N93">
        <v>199002.63</v>
      </c>
      <c r="R93">
        <v>3380760.97</v>
      </c>
      <c r="U93">
        <v>1433952.98</v>
      </c>
      <c r="V93">
        <v>261050</v>
      </c>
      <c r="W93">
        <v>3169.39</v>
      </c>
      <c r="Y93">
        <v>3182059.7</v>
      </c>
      <c r="Z93">
        <v>57371</v>
      </c>
      <c r="AA93">
        <v>3858757.7</v>
      </c>
      <c r="AB93">
        <v>7625</v>
      </c>
      <c r="AC93">
        <v>3380</v>
      </c>
      <c r="AD93">
        <v>1029210.82</v>
      </c>
      <c r="AE93">
        <v>474110.27</v>
      </c>
      <c r="AI93">
        <v>115396.78</v>
      </c>
    </row>
    <row r="94" spans="1:35">
      <c r="A94" t="s">
        <v>2685</v>
      </c>
      <c r="B94">
        <v>497329.25</v>
      </c>
      <c r="C94">
        <v>21747</v>
      </c>
      <c r="D94">
        <v>71041.13</v>
      </c>
      <c r="G94">
        <v>793052.61</v>
      </c>
      <c r="H94">
        <v>435667.93</v>
      </c>
      <c r="K94">
        <v>5000</v>
      </c>
      <c r="L94">
        <v>83439.94</v>
      </c>
      <c r="N94">
        <v>62888.38</v>
      </c>
      <c r="R94">
        <v>80730.22</v>
      </c>
      <c r="S94">
        <v>2028099.35</v>
      </c>
      <c r="U94">
        <v>1226272.96</v>
      </c>
      <c r="V94">
        <v>594400</v>
      </c>
      <c r="W94">
        <v>1779.98</v>
      </c>
      <c r="Y94">
        <v>2267745</v>
      </c>
      <c r="Z94">
        <v>166783.35</v>
      </c>
      <c r="AA94">
        <v>3075396.35</v>
      </c>
      <c r="AB94">
        <v>18935</v>
      </c>
      <c r="AD94">
        <v>1309801.6499999999</v>
      </c>
      <c r="AE94">
        <v>230309.76000000001</v>
      </c>
      <c r="AI94">
        <v>63858.5</v>
      </c>
    </row>
    <row r="95" spans="1:35">
      <c r="A95" t="s">
        <v>2686</v>
      </c>
      <c r="B95">
        <v>644826.30000000005</v>
      </c>
      <c r="C95">
        <v>19418.3</v>
      </c>
      <c r="D95">
        <v>115597.31</v>
      </c>
      <c r="G95">
        <v>1413954.2</v>
      </c>
      <c r="H95">
        <v>125810.66</v>
      </c>
      <c r="K95">
        <v>2770</v>
      </c>
      <c r="L95">
        <v>115173.63</v>
      </c>
      <c r="M95">
        <v>79524</v>
      </c>
      <c r="N95">
        <v>155.13999999999999</v>
      </c>
      <c r="P95">
        <v>41718</v>
      </c>
      <c r="R95">
        <v>-2169262.84</v>
      </c>
      <c r="S95">
        <v>4808766.24</v>
      </c>
      <c r="U95">
        <v>1795386.49</v>
      </c>
      <c r="V95">
        <v>37550</v>
      </c>
      <c r="W95">
        <v>1634.92</v>
      </c>
      <c r="Y95">
        <v>2124759.4</v>
      </c>
      <c r="Z95">
        <v>41600</v>
      </c>
      <c r="AA95">
        <v>2732606.4</v>
      </c>
      <c r="AB95">
        <v>15670</v>
      </c>
      <c r="AD95">
        <v>1328955.3999999999</v>
      </c>
      <c r="AE95">
        <v>415722.86</v>
      </c>
      <c r="AI95">
        <v>67213.55</v>
      </c>
    </row>
    <row r="96" spans="1:35">
      <c r="A96" t="s">
        <v>2687</v>
      </c>
      <c r="B96">
        <v>970265.98</v>
      </c>
      <c r="C96">
        <v>59926.5</v>
      </c>
      <c r="D96">
        <v>76439.360000000001</v>
      </c>
      <c r="G96">
        <v>793136.17</v>
      </c>
      <c r="H96">
        <v>252235.97</v>
      </c>
      <c r="K96">
        <v>6000</v>
      </c>
      <c r="L96">
        <v>74271.13</v>
      </c>
      <c r="N96">
        <v>9050</v>
      </c>
      <c r="P96">
        <v>123149</v>
      </c>
      <c r="R96">
        <v>-386907.76</v>
      </c>
      <c r="S96">
        <v>2574871.5499999998</v>
      </c>
      <c r="U96">
        <v>1287406.1200000001</v>
      </c>
      <c r="V96">
        <v>46655</v>
      </c>
      <c r="W96">
        <v>2098.4299999999998</v>
      </c>
      <c r="Y96">
        <v>1407414.9</v>
      </c>
      <c r="Z96">
        <v>49700</v>
      </c>
      <c r="AA96">
        <v>1982493.9</v>
      </c>
      <c r="AB96">
        <v>14620</v>
      </c>
      <c r="AC96">
        <v>480</v>
      </c>
      <c r="AD96">
        <v>642525.09</v>
      </c>
      <c r="AE96">
        <v>278959.45</v>
      </c>
      <c r="AI96">
        <v>122625.95</v>
      </c>
    </row>
    <row r="97" spans="1:35">
      <c r="A97" t="s">
        <v>2688</v>
      </c>
      <c r="B97">
        <v>702393.53</v>
      </c>
      <c r="C97">
        <v>13485.8</v>
      </c>
      <c r="D97">
        <v>36143.61</v>
      </c>
      <c r="G97">
        <v>1027412.29</v>
      </c>
      <c r="H97">
        <v>342901.12</v>
      </c>
      <c r="K97">
        <v>3570</v>
      </c>
      <c r="L97">
        <v>72118.3</v>
      </c>
      <c r="N97">
        <v>1561.64</v>
      </c>
      <c r="R97">
        <v>-279571.92</v>
      </c>
      <c r="S97">
        <v>2326634.9900000002</v>
      </c>
      <c r="U97">
        <v>1541132.31</v>
      </c>
      <c r="V97">
        <v>2400</v>
      </c>
      <c r="W97">
        <v>1649.77</v>
      </c>
      <c r="Y97">
        <v>2104052.2999999998</v>
      </c>
      <c r="Z97">
        <v>298450</v>
      </c>
      <c r="AA97">
        <v>2568522.2999999998</v>
      </c>
      <c r="AB97">
        <v>2000</v>
      </c>
      <c r="AD97">
        <v>1232227.78</v>
      </c>
      <c r="AE97">
        <v>105638.46</v>
      </c>
      <c r="AI97">
        <v>41272.5</v>
      </c>
    </row>
    <row r="98" spans="1:35">
      <c r="A98" t="s">
        <v>2689</v>
      </c>
      <c r="B98">
        <v>931761.56</v>
      </c>
      <c r="C98">
        <v>102207.8</v>
      </c>
      <c r="D98">
        <v>78001.89</v>
      </c>
      <c r="G98">
        <v>2470884.4</v>
      </c>
      <c r="H98">
        <v>888527.88</v>
      </c>
      <c r="K98">
        <v>12590</v>
      </c>
      <c r="L98">
        <v>100441.3</v>
      </c>
      <c r="N98">
        <v>530.72</v>
      </c>
      <c r="P98">
        <v>112000</v>
      </c>
      <c r="R98">
        <v>2639485.86</v>
      </c>
      <c r="S98">
        <v>2310530.36</v>
      </c>
      <c r="U98">
        <v>1645124.51</v>
      </c>
      <c r="V98">
        <v>184730</v>
      </c>
      <c r="W98">
        <v>2322.6</v>
      </c>
      <c r="Y98">
        <v>1927392.1</v>
      </c>
      <c r="Z98">
        <v>39600</v>
      </c>
      <c r="AA98">
        <v>2730695.1</v>
      </c>
      <c r="AB98">
        <v>27555</v>
      </c>
      <c r="AD98">
        <v>1260204.8500000001</v>
      </c>
      <c r="AE98">
        <v>427236.47</v>
      </c>
      <c r="AI98">
        <v>57672.5</v>
      </c>
    </row>
    <row r="99" spans="1:35">
      <c r="A99" t="s">
        <v>2788</v>
      </c>
      <c r="B99">
        <v>802224.18</v>
      </c>
      <c r="C99">
        <v>93092</v>
      </c>
      <c r="D99">
        <v>28439.200000000001</v>
      </c>
      <c r="G99">
        <v>816702.95</v>
      </c>
      <c r="H99">
        <v>861505.05</v>
      </c>
      <c r="K99">
        <v>3740</v>
      </c>
      <c r="L99">
        <v>57000</v>
      </c>
      <c r="N99">
        <v>216535.56</v>
      </c>
      <c r="P99">
        <v>112154</v>
      </c>
      <c r="R99">
        <v>-225704.41</v>
      </c>
      <c r="S99">
        <v>2166873.39</v>
      </c>
      <c r="U99">
        <v>1234888.43</v>
      </c>
      <c r="W99">
        <v>1631.66</v>
      </c>
      <c r="Y99">
        <v>991494.3</v>
      </c>
      <c r="Z99">
        <v>749326</v>
      </c>
      <c r="AA99">
        <v>1597919.3</v>
      </c>
      <c r="AC99">
        <v>13600</v>
      </c>
      <c r="AD99">
        <v>714925.46</v>
      </c>
      <c r="AE99">
        <v>297912.28999999998</v>
      </c>
      <c r="AI99">
        <v>81618.5</v>
      </c>
    </row>
    <row r="100" spans="1:35">
      <c r="A100" t="s">
        <v>2690</v>
      </c>
      <c r="B100">
        <v>306280.37</v>
      </c>
      <c r="C100">
        <v>86320.49</v>
      </c>
      <c r="D100">
        <v>151129.34</v>
      </c>
      <c r="G100">
        <v>1012449.97</v>
      </c>
      <c r="H100">
        <v>266597.03000000003</v>
      </c>
      <c r="K100">
        <v>0</v>
      </c>
      <c r="L100">
        <v>39800</v>
      </c>
      <c r="N100">
        <v>4915</v>
      </c>
      <c r="R100">
        <v>1723569.31</v>
      </c>
      <c r="U100">
        <v>994222.05</v>
      </c>
      <c r="W100">
        <v>1012.43</v>
      </c>
      <c r="Y100">
        <v>1198837.5</v>
      </c>
      <c r="Z100">
        <v>312510</v>
      </c>
      <c r="AA100">
        <v>1531927.5</v>
      </c>
      <c r="AB100">
        <v>13818</v>
      </c>
      <c r="AD100">
        <v>638352.75</v>
      </c>
      <c r="AE100">
        <v>249262.84</v>
      </c>
      <c r="AI100">
        <v>18728</v>
      </c>
    </row>
    <row r="101" spans="1:35">
      <c r="A101" t="s">
        <v>2691</v>
      </c>
      <c r="B101">
        <v>508124.69</v>
      </c>
      <c r="C101">
        <v>168967.2</v>
      </c>
      <c r="D101">
        <v>66725.5</v>
      </c>
      <c r="G101">
        <v>186083.78</v>
      </c>
      <c r="H101">
        <v>446609.88</v>
      </c>
      <c r="K101">
        <v>0</v>
      </c>
      <c r="L101">
        <v>47200</v>
      </c>
      <c r="N101">
        <v>4915</v>
      </c>
      <c r="R101">
        <v>-186506.6</v>
      </c>
      <c r="S101">
        <v>1563007.5</v>
      </c>
      <c r="U101">
        <v>1380833.08</v>
      </c>
      <c r="V101">
        <v>220740</v>
      </c>
      <c r="W101">
        <v>1818.48</v>
      </c>
      <c r="Y101">
        <v>1695869</v>
      </c>
      <c r="Z101">
        <v>382469</v>
      </c>
      <c r="AA101">
        <v>2255113</v>
      </c>
      <c r="AB101">
        <v>9620</v>
      </c>
      <c r="AD101">
        <v>1232667.79</v>
      </c>
      <c r="AE101">
        <v>188506.62</v>
      </c>
      <c r="AI101">
        <v>47927</v>
      </c>
    </row>
    <row r="102" spans="1:35">
      <c r="A102" t="s">
        <v>2692</v>
      </c>
      <c r="B102">
        <v>313071.77</v>
      </c>
      <c r="C102">
        <v>185234.09</v>
      </c>
      <c r="D102">
        <v>53042.87</v>
      </c>
      <c r="G102">
        <v>539227.25</v>
      </c>
      <c r="H102">
        <v>403001.26</v>
      </c>
      <c r="K102">
        <v>2500</v>
      </c>
      <c r="L102">
        <v>22800</v>
      </c>
      <c r="N102">
        <v>4915</v>
      </c>
      <c r="R102">
        <v>-816001.24</v>
      </c>
      <c r="S102">
        <v>2046781.46</v>
      </c>
      <c r="U102">
        <v>1164289.6299999999</v>
      </c>
      <c r="V102">
        <v>258454</v>
      </c>
      <c r="W102">
        <v>1074.03</v>
      </c>
      <c r="Y102">
        <v>1332681</v>
      </c>
      <c r="Z102">
        <v>268000</v>
      </c>
      <c r="AA102">
        <v>1783676.62</v>
      </c>
      <c r="AB102">
        <v>12592</v>
      </c>
      <c r="AD102">
        <v>677469.87</v>
      </c>
      <c r="AE102">
        <v>213931.65</v>
      </c>
      <c r="AI102">
        <v>104246.5</v>
      </c>
    </row>
    <row r="103" spans="1:35">
      <c r="A103" t="s">
        <v>2693</v>
      </c>
      <c r="B103">
        <v>216639.41</v>
      </c>
      <c r="C103">
        <v>192028.19</v>
      </c>
      <c r="D103">
        <v>62862.44</v>
      </c>
      <c r="G103">
        <v>672332.66</v>
      </c>
      <c r="H103">
        <v>453962.54</v>
      </c>
      <c r="K103">
        <v>500</v>
      </c>
      <c r="L103">
        <v>57500</v>
      </c>
      <c r="N103">
        <v>508</v>
      </c>
      <c r="R103">
        <v>-1643892.25</v>
      </c>
      <c r="S103">
        <v>3243756.17</v>
      </c>
      <c r="U103">
        <v>1282852.04</v>
      </c>
      <c r="V103">
        <v>172996</v>
      </c>
      <c r="W103">
        <v>984.52</v>
      </c>
      <c r="Y103">
        <v>1044270</v>
      </c>
      <c r="Z103">
        <v>72000</v>
      </c>
      <c r="AA103">
        <v>1490390</v>
      </c>
      <c r="AB103">
        <v>18516</v>
      </c>
      <c r="AD103">
        <v>788299.72</v>
      </c>
      <c r="AE103">
        <v>283652.52</v>
      </c>
      <c r="AI103">
        <v>52791</v>
      </c>
    </row>
    <row r="104" spans="1:35">
      <c r="A104" t="s">
        <v>2694</v>
      </c>
      <c r="B104">
        <v>165706.91</v>
      </c>
      <c r="C104">
        <v>161876.65</v>
      </c>
      <c r="D104">
        <v>29195.05</v>
      </c>
      <c r="G104">
        <v>344017.37</v>
      </c>
      <c r="H104">
        <v>456931.31</v>
      </c>
      <c r="K104">
        <v>4000</v>
      </c>
      <c r="L104">
        <v>39950</v>
      </c>
      <c r="N104">
        <v>5066.82</v>
      </c>
      <c r="P104">
        <v>0</v>
      </c>
      <c r="R104">
        <v>-1845990.18</v>
      </c>
      <c r="S104">
        <v>2614880.33</v>
      </c>
      <c r="U104">
        <v>1342296.1</v>
      </c>
      <c r="V104">
        <v>140000</v>
      </c>
      <c r="W104">
        <v>810.15</v>
      </c>
      <c r="Y104">
        <v>870436</v>
      </c>
      <c r="Z104">
        <v>75200</v>
      </c>
      <c r="AA104">
        <v>1208470</v>
      </c>
      <c r="AB104">
        <v>15930</v>
      </c>
      <c r="AD104">
        <v>660052.39</v>
      </c>
      <c r="AE104">
        <v>181220.54</v>
      </c>
      <c r="AI104">
        <v>23249</v>
      </c>
    </row>
    <row r="105" spans="1:35">
      <c r="A105" t="s">
        <v>2789</v>
      </c>
      <c r="B105">
        <v>103053.27</v>
      </c>
      <c r="C105">
        <v>15063.5</v>
      </c>
      <c r="D105">
        <v>44144.17</v>
      </c>
      <c r="G105">
        <v>505779.56</v>
      </c>
      <c r="H105">
        <v>420457.88</v>
      </c>
      <c r="K105">
        <v>0</v>
      </c>
      <c r="L105">
        <v>48000</v>
      </c>
      <c r="M105">
        <v>10600</v>
      </c>
      <c r="N105">
        <v>0</v>
      </c>
      <c r="R105">
        <v>-689482.22</v>
      </c>
      <c r="S105">
        <v>1695120.4</v>
      </c>
      <c r="U105">
        <v>938344.25</v>
      </c>
      <c r="V105">
        <v>26400</v>
      </c>
      <c r="W105">
        <v>714.96</v>
      </c>
      <c r="Y105">
        <v>2009480</v>
      </c>
      <c r="Z105">
        <v>267900</v>
      </c>
      <c r="AA105">
        <v>2413011</v>
      </c>
      <c r="AB105">
        <v>8290</v>
      </c>
      <c r="AC105">
        <v>2696</v>
      </c>
      <c r="AD105">
        <v>546109.71</v>
      </c>
      <c r="AE105">
        <v>228521.8</v>
      </c>
      <c r="AI105">
        <v>19950.5</v>
      </c>
    </row>
    <row r="106" spans="1:35">
      <c r="A106" t="s">
        <v>2695</v>
      </c>
      <c r="B106">
        <v>195924.26</v>
      </c>
      <c r="C106">
        <v>-143368</v>
      </c>
      <c r="D106">
        <v>27351.27</v>
      </c>
      <c r="G106">
        <v>545813.56999999995</v>
      </c>
      <c r="H106">
        <v>259773.15</v>
      </c>
      <c r="K106">
        <v>6987.87</v>
      </c>
      <c r="L106">
        <v>-4822.1000000000004</v>
      </c>
      <c r="M106">
        <v>4</v>
      </c>
      <c r="N106">
        <v>2313.0100000000002</v>
      </c>
      <c r="R106">
        <v>23887.32</v>
      </c>
      <c r="S106">
        <v>1187793.3799999999</v>
      </c>
      <c r="U106">
        <v>1141584.8899999999</v>
      </c>
      <c r="W106">
        <v>835.81</v>
      </c>
      <c r="Y106">
        <v>1467300</v>
      </c>
      <c r="Z106">
        <v>180650</v>
      </c>
      <c r="AA106">
        <v>2086492.87</v>
      </c>
      <c r="AB106">
        <v>16286</v>
      </c>
      <c r="AD106">
        <v>741059.47</v>
      </c>
      <c r="AE106">
        <v>243073.34</v>
      </c>
      <c r="AI106">
        <v>34128.25</v>
      </c>
    </row>
    <row r="107" spans="1:35">
      <c r="A107" t="s">
        <v>2696</v>
      </c>
      <c r="B107">
        <v>194834.58</v>
      </c>
      <c r="C107">
        <v>73666</v>
      </c>
      <c r="D107">
        <v>168665.84</v>
      </c>
      <c r="G107">
        <v>-1441390.95</v>
      </c>
      <c r="H107">
        <v>926404.61</v>
      </c>
      <c r="K107">
        <v>14652</v>
      </c>
      <c r="L107">
        <v>373950</v>
      </c>
      <c r="M107">
        <v>22050</v>
      </c>
      <c r="N107">
        <v>9404.92</v>
      </c>
      <c r="R107">
        <v>-3744957.23</v>
      </c>
      <c r="S107">
        <v>4005245.62</v>
      </c>
      <c r="U107">
        <v>2963675.9</v>
      </c>
      <c r="V107">
        <v>307950</v>
      </c>
      <c r="W107">
        <v>1642.91</v>
      </c>
      <c r="Y107">
        <v>1776712</v>
      </c>
      <c r="Z107">
        <v>366003</v>
      </c>
      <c r="AA107">
        <v>3098857</v>
      </c>
      <c r="AB107">
        <v>12476</v>
      </c>
      <c r="AD107">
        <v>2430779.2000000002</v>
      </c>
      <c r="AE107">
        <v>341372.79</v>
      </c>
      <c r="AI107">
        <v>290664.05</v>
      </c>
    </row>
    <row r="108" spans="1:35">
      <c r="A108" t="s">
        <v>2697</v>
      </c>
      <c r="B108">
        <v>64556.55</v>
      </c>
      <c r="C108">
        <v>53985</v>
      </c>
      <c r="D108">
        <v>30709.3</v>
      </c>
      <c r="G108">
        <v>1051932.1599999999</v>
      </c>
      <c r="H108">
        <v>1066584.07</v>
      </c>
      <c r="K108">
        <v>0</v>
      </c>
      <c r="L108">
        <v>63380</v>
      </c>
      <c r="M108">
        <v>51230</v>
      </c>
      <c r="N108">
        <v>475.18</v>
      </c>
      <c r="R108">
        <v>169251.43</v>
      </c>
      <c r="S108">
        <v>2324775.44</v>
      </c>
      <c r="U108">
        <v>2267095.81</v>
      </c>
      <c r="V108">
        <v>251230</v>
      </c>
      <c r="W108">
        <v>515.32000000000005</v>
      </c>
      <c r="Y108">
        <v>2692118</v>
      </c>
      <c r="Z108">
        <v>198000</v>
      </c>
      <c r="AA108">
        <v>3693540</v>
      </c>
      <c r="AB108">
        <v>11400</v>
      </c>
      <c r="AD108">
        <v>1396944.75</v>
      </c>
      <c r="AE108">
        <v>538816.6</v>
      </c>
      <c r="AI108">
        <v>109602.75</v>
      </c>
    </row>
    <row r="109" spans="1:35">
      <c r="A109" t="s">
        <v>2698</v>
      </c>
      <c r="B109">
        <v>252839.69</v>
      </c>
      <c r="C109">
        <v>34309</v>
      </c>
      <c r="D109">
        <v>52438.37</v>
      </c>
      <c r="G109">
        <v>808849.68</v>
      </c>
      <c r="H109">
        <v>204397.27</v>
      </c>
      <c r="K109">
        <v>8200</v>
      </c>
      <c r="L109">
        <v>56173.64</v>
      </c>
      <c r="M109">
        <v>119581</v>
      </c>
      <c r="N109">
        <v>392.58</v>
      </c>
      <c r="R109">
        <v>-1110368.98</v>
      </c>
      <c r="S109">
        <v>2600171.63</v>
      </c>
      <c r="U109">
        <v>2205138.37</v>
      </c>
      <c r="V109">
        <v>291519</v>
      </c>
      <c r="W109">
        <v>1433.83</v>
      </c>
      <c r="Y109">
        <v>1419760</v>
      </c>
      <c r="Z109">
        <v>154035</v>
      </c>
      <c r="AA109">
        <v>2450828</v>
      </c>
      <c r="AB109">
        <v>40204</v>
      </c>
      <c r="AD109">
        <v>1323816.3500000001</v>
      </c>
      <c r="AE109">
        <v>393355.46</v>
      </c>
      <c r="AI109">
        <v>184998.25</v>
      </c>
    </row>
    <row r="110" spans="1:35">
      <c r="A110" t="s">
        <v>2699</v>
      </c>
      <c r="B110">
        <v>264771.15000000002</v>
      </c>
      <c r="C110">
        <v>228674</v>
      </c>
      <c r="D110">
        <v>67053.83</v>
      </c>
      <c r="G110">
        <v>12436.75</v>
      </c>
      <c r="H110">
        <v>198912.76</v>
      </c>
      <c r="K110">
        <v>150000</v>
      </c>
      <c r="L110">
        <v>37817.15</v>
      </c>
      <c r="M110">
        <v>21020</v>
      </c>
      <c r="N110">
        <v>1159</v>
      </c>
      <c r="P110">
        <v>103000</v>
      </c>
      <c r="R110">
        <v>26117.27</v>
      </c>
      <c r="S110">
        <v>961037.76</v>
      </c>
      <c r="U110">
        <v>2388520.4500000002</v>
      </c>
      <c r="V110">
        <v>86000</v>
      </c>
      <c r="W110">
        <v>1917.48</v>
      </c>
      <c r="Y110">
        <v>1016589</v>
      </c>
      <c r="Z110">
        <v>193482.56</v>
      </c>
      <c r="AA110">
        <v>1695510</v>
      </c>
      <c r="AB110">
        <v>15360</v>
      </c>
      <c r="AD110">
        <v>1463871.1</v>
      </c>
      <c r="AE110">
        <v>99390.01</v>
      </c>
      <c r="AF110">
        <v>704760</v>
      </c>
      <c r="AI110">
        <v>235921.07</v>
      </c>
    </row>
    <row r="111" spans="1:35">
      <c r="A111" t="s">
        <v>2700</v>
      </c>
      <c r="B111">
        <v>284408.84000000003</v>
      </c>
      <c r="C111">
        <v>117328</v>
      </c>
      <c r="D111">
        <v>185858.42</v>
      </c>
      <c r="G111">
        <v>2</v>
      </c>
      <c r="H111">
        <v>343865.99</v>
      </c>
      <c r="K111">
        <v>0</v>
      </c>
      <c r="L111">
        <v>36559.32</v>
      </c>
      <c r="M111">
        <v>13830</v>
      </c>
      <c r="N111">
        <v>1888.89</v>
      </c>
      <c r="P111">
        <v>611660</v>
      </c>
      <c r="R111">
        <v>-287208.27</v>
      </c>
      <c r="S111">
        <v>852668.5</v>
      </c>
      <c r="U111">
        <v>1263077.1399999999</v>
      </c>
      <c r="V111">
        <v>233460</v>
      </c>
      <c r="W111">
        <v>978.02</v>
      </c>
      <c r="Y111">
        <v>1573419</v>
      </c>
      <c r="Z111">
        <v>181827.81</v>
      </c>
      <c r="AA111">
        <v>2073317</v>
      </c>
      <c r="AB111">
        <v>27870</v>
      </c>
      <c r="AD111">
        <v>1371321.66</v>
      </c>
      <c r="AE111">
        <v>63639.5</v>
      </c>
      <c r="AI111">
        <v>14549</v>
      </c>
    </row>
    <row r="112" spans="1:35">
      <c r="A112" t="s">
        <v>2701</v>
      </c>
      <c r="B112">
        <v>300208.75</v>
      </c>
      <c r="C112">
        <v>339156.7</v>
      </c>
      <c r="D112">
        <v>128302.49</v>
      </c>
      <c r="G112">
        <v>515252.78</v>
      </c>
      <c r="H112">
        <v>124881.19</v>
      </c>
      <c r="K112">
        <v>0</v>
      </c>
      <c r="L112">
        <v>24361.3</v>
      </c>
      <c r="M112">
        <v>3130</v>
      </c>
      <c r="N112">
        <v>159</v>
      </c>
      <c r="P112">
        <v>253485</v>
      </c>
      <c r="R112">
        <v>-821871.65</v>
      </c>
      <c r="S112">
        <v>1993338.97</v>
      </c>
      <c r="U112">
        <v>1808651.13</v>
      </c>
      <c r="V112">
        <v>50165</v>
      </c>
      <c r="W112">
        <v>1062.02</v>
      </c>
      <c r="Y112">
        <v>1615425</v>
      </c>
      <c r="Z112">
        <v>131183.37</v>
      </c>
      <c r="AA112">
        <v>2036058</v>
      </c>
      <c r="AB112">
        <v>10440</v>
      </c>
      <c r="AD112">
        <v>765813.49</v>
      </c>
      <c r="AE112">
        <v>113655.86</v>
      </c>
      <c r="AI112">
        <v>725319.88</v>
      </c>
    </row>
    <row r="113" spans="1:35">
      <c r="A113" t="s">
        <v>2702</v>
      </c>
      <c r="B113">
        <v>285606.98</v>
      </c>
      <c r="C113">
        <v>247456.83</v>
      </c>
      <c r="D113">
        <v>202664.02</v>
      </c>
      <c r="G113">
        <v>5</v>
      </c>
      <c r="H113">
        <v>144596.64000000001</v>
      </c>
      <c r="K113">
        <v>0</v>
      </c>
      <c r="L113">
        <v>33704.86</v>
      </c>
      <c r="M113">
        <v>10580</v>
      </c>
      <c r="N113">
        <v>0</v>
      </c>
      <c r="P113">
        <v>196076</v>
      </c>
      <c r="R113">
        <v>-2423009.94</v>
      </c>
      <c r="S113">
        <v>3276385.87</v>
      </c>
      <c r="U113">
        <v>1178854.8700000001</v>
      </c>
      <c r="V113">
        <v>69010</v>
      </c>
      <c r="W113">
        <v>1322.66</v>
      </c>
      <c r="Y113">
        <v>1138347</v>
      </c>
      <c r="Z113">
        <v>165421.63</v>
      </c>
      <c r="AA113">
        <v>1732611</v>
      </c>
      <c r="AB113">
        <v>14120</v>
      </c>
      <c r="AD113">
        <v>883420.92</v>
      </c>
      <c r="AE113">
        <v>47222.76</v>
      </c>
      <c r="AF113">
        <v>6454.3</v>
      </c>
      <c r="AI113">
        <v>82534.5</v>
      </c>
    </row>
    <row r="114" spans="1:35">
      <c r="A114" t="s">
        <v>2703</v>
      </c>
      <c r="B114">
        <v>120389.11</v>
      </c>
      <c r="C114">
        <v>101964.14</v>
      </c>
      <c r="D114">
        <v>336893.26</v>
      </c>
      <c r="G114">
        <v>612050.26</v>
      </c>
      <c r="H114">
        <v>566758.03</v>
      </c>
      <c r="K114">
        <v>0</v>
      </c>
      <c r="L114">
        <v>41410.85</v>
      </c>
      <c r="N114">
        <v>30.84</v>
      </c>
      <c r="P114">
        <v>170900</v>
      </c>
      <c r="R114">
        <v>-1602931.86</v>
      </c>
      <c r="S114">
        <v>3690825.96</v>
      </c>
      <c r="U114">
        <v>1174538.9099999999</v>
      </c>
      <c r="V114">
        <v>177150</v>
      </c>
      <c r="W114">
        <v>943.54</v>
      </c>
      <c r="Y114">
        <v>1674036</v>
      </c>
      <c r="Z114">
        <v>183121.51</v>
      </c>
      <c r="AA114">
        <v>2169270</v>
      </c>
      <c r="AB114">
        <v>25220</v>
      </c>
      <c r="AD114">
        <v>1201614.8899999999</v>
      </c>
      <c r="AE114">
        <v>350329.64</v>
      </c>
      <c r="AF114">
        <v>2060.5500000000002</v>
      </c>
      <c r="AI114">
        <v>23475.87</v>
      </c>
    </row>
    <row r="115" spans="1:35">
      <c r="A115" t="s">
        <v>2704</v>
      </c>
      <c r="B115">
        <v>641960.57999999996</v>
      </c>
      <c r="C115">
        <v>162990.97</v>
      </c>
      <c r="D115">
        <v>222561.03</v>
      </c>
      <c r="G115">
        <v>127579.27</v>
      </c>
      <c r="H115">
        <v>265290.23</v>
      </c>
      <c r="K115">
        <v>0</v>
      </c>
      <c r="L115">
        <v>24231.3</v>
      </c>
      <c r="M115">
        <v>3590</v>
      </c>
      <c r="N115">
        <v>0</v>
      </c>
      <c r="P115">
        <v>135650</v>
      </c>
      <c r="R115">
        <v>-375169.68</v>
      </c>
      <c r="S115">
        <v>1854865.59</v>
      </c>
      <c r="U115">
        <v>1315089.2</v>
      </c>
      <c r="V115">
        <v>104200</v>
      </c>
      <c r="W115">
        <v>2236.61</v>
      </c>
      <c r="Y115">
        <v>964241.5</v>
      </c>
      <c r="Z115">
        <v>134540.76</v>
      </c>
      <c r="AA115">
        <v>1495333.5</v>
      </c>
      <c r="AB115">
        <v>11850</v>
      </c>
      <c r="AD115">
        <v>1078397.67</v>
      </c>
      <c r="AE115">
        <v>73279.02</v>
      </c>
      <c r="AI115">
        <v>84233.01</v>
      </c>
    </row>
    <row r="116" spans="1:35">
      <c r="A116" t="s">
        <v>2705</v>
      </c>
      <c r="B116">
        <v>340256.89</v>
      </c>
      <c r="C116">
        <v>224372.5</v>
      </c>
      <c r="D116">
        <v>419425.78</v>
      </c>
      <c r="G116">
        <v>202829.16</v>
      </c>
      <c r="H116">
        <v>789116.22</v>
      </c>
      <c r="K116">
        <v>0</v>
      </c>
      <c r="L116">
        <v>25671.3</v>
      </c>
      <c r="M116">
        <v>5000</v>
      </c>
      <c r="N116">
        <v>729.6</v>
      </c>
      <c r="P116">
        <v>234674.8</v>
      </c>
      <c r="R116">
        <v>294380.02</v>
      </c>
      <c r="S116">
        <v>1808375.97</v>
      </c>
      <c r="U116">
        <v>1117126.31</v>
      </c>
      <c r="V116">
        <v>438080</v>
      </c>
      <c r="W116">
        <v>1729.55</v>
      </c>
      <c r="Y116">
        <v>1488931.5</v>
      </c>
      <c r="Z116">
        <v>137624.29999999999</v>
      </c>
      <c r="AA116">
        <v>2041571.99</v>
      </c>
      <c r="AB116">
        <v>11580</v>
      </c>
      <c r="AD116">
        <v>1220742.01</v>
      </c>
      <c r="AE116">
        <v>242363.35</v>
      </c>
      <c r="AF116">
        <v>6530.3</v>
      </c>
      <c r="AI116">
        <v>53535.15</v>
      </c>
    </row>
    <row r="117" spans="1:35">
      <c r="A117" t="s">
        <v>2706</v>
      </c>
      <c r="B117">
        <v>860682.83</v>
      </c>
      <c r="C117">
        <v>167806.77</v>
      </c>
      <c r="D117">
        <v>355463.16</v>
      </c>
      <c r="G117">
        <v>295544.75</v>
      </c>
      <c r="H117">
        <v>385429.65</v>
      </c>
      <c r="K117">
        <v>0</v>
      </c>
      <c r="L117">
        <v>32676</v>
      </c>
      <c r="M117">
        <v>22890</v>
      </c>
      <c r="N117">
        <v>2687.26</v>
      </c>
      <c r="P117">
        <v>362958.5</v>
      </c>
      <c r="R117">
        <v>-212913.22</v>
      </c>
      <c r="S117">
        <v>2329931.42</v>
      </c>
      <c r="U117">
        <v>1588152.38</v>
      </c>
      <c r="V117">
        <v>310765</v>
      </c>
      <c r="W117">
        <v>3498.97</v>
      </c>
      <c r="Y117">
        <v>1527813.8</v>
      </c>
      <c r="Z117">
        <v>182527.96</v>
      </c>
      <c r="AA117">
        <v>2075909.8</v>
      </c>
      <c r="AB117">
        <v>26300</v>
      </c>
      <c r="AD117">
        <v>1621112.67</v>
      </c>
      <c r="AE117">
        <v>221301.69</v>
      </c>
      <c r="AF117">
        <v>29840.45</v>
      </c>
      <c r="AI117">
        <v>111596.3</v>
      </c>
    </row>
    <row r="118" spans="1:35">
      <c r="A118" t="s">
        <v>2707</v>
      </c>
      <c r="B118">
        <v>48831.68</v>
      </c>
      <c r="C118">
        <v>62833.55</v>
      </c>
      <c r="D118">
        <v>57178.720000000001</v>
      </c>
      <c r="G118">
        <v>1265827.1000000001</v>
      </c>
      <c r="H118">
        <v>353197.68</v>
      </c>
      <c r="K118">
        <v>100000</v>
      </c>
      <c r="L118">
        <v>30003.52</v>
      </c>
      <c r="M118">
        <v>18420</v>
      </c>
      <c r="N118">
        <v>0</v>
      </c>
      <c r="P118">
        <v>83400</v>
      </c>
      <c r="R118">
        <v>646072.69999999995</v>
      </c>
      <c r="S118">
        <v>857017.52</v>
      </c>
      <c r="U118">
        <v>1368245.91</v>
      </c>
      <c r="V118">
        <v>71580</v>
      </c>
      <c r="W118">
        <v>699.94</v>
      </c>
      <c r="Y118">
        <v>1637454</v>
      </c>
      <c r="Z118">
        <v>159321.74</v>
      </c>
      <c r="AA118">
        <v>2082784</v>
      </c>
      <c r="AB118">
        <v>14180</v>
      </c>
      <c r="AD118">
        <v>842039.7</v>
      </c>
      <c r="AE118">
        <v>204638.45</v>
      </c>
      <c r="AI118">
        <v>40704.449999999997</v>
      </c>
    </row>
    <row r="119" spans="1:35">
      <c r="A119" t="s">
        <v>2790</v>
      </c>
      <c r="B119">
        <v>185482.42</v>
      </c>
      <c r="C119">
        <v>90071.53</v>
      </c>
      <c r="D119">
        <v>196738.9</v>
      </c>
      <c r="G119">
        <v>727435.69</v>
      </c>
      <c r="H119">
        <v>96595.83</v>
      </c>
      <c r="K119">
        <v>137920</v>
      </c>
      <c r="L119">
        <v>23017.7</v>
      </c>
      <c r="N119">
        <v>1165.81</v>
      </c>
      <c r="P119">
        <v>123080</v>
      </c>
      <c r="R119">
        <v>-1668028.76</v>
      </c>
      <c r="S119">
        <v>2768353.45</v>
      </c>
      <c r="U119">
        <v>922893.64</v>
      </c>
      <c r="V119">
        <v>95434</v>
      </c>
      <c r="W119">
        <v>589.39</v>
      </c>
      <c r="Y119">
        <v>682227</v>
      </c>
      <c r="Z119">
        <v>111150.19</v>
      </c>
      <c r="AA119">
        <v>1075940</v>
      </c>
      <c r="AB119">
        <v>8850</v>
      </c>
      <c r="AD119">
        <v>578374.37</v>
      </c>
      <c r="AE119">
        <v>194620.32</v>
      </c>
      <c r="AF119">
        <v>1520.95</v>
      </c>
      <c r="AI119">
        <v>42172.41</v>
      </c>
    </row>
    <row r="120" spans="1:35">
      <c r="A120" t="s">
        <v>2791</v>
      </c>
      <c r="B120">
        <v>478219.76</v>
      </c>
      <c r="C120">
        <v>110553.24</v>
      </c>
      <c r="D120">
        <v>26628.53</v>
      </c>
      <c r="G120">
        <v>290050.45</v>
      </c>
      <c r="H120">
        <v>90619.29</v>
      </c>
      <c r="K120">
        <v>0</v>
      </c>
      <c r="L120">
        <v>39200</v>
      </c>
      <c r="M120">
        <v>5120</v>
      </c>
      <c r="N120">
        <v>793.34</v>
      </c>
      <c r="R120">
        <v>-2166194.1800000002</v>
      </c>
      <c r="S120">
        <v>3313708.59</v>
      </c>
      <c r="U120">
        <v>981095.76</v>
      </c>
      <c r="V120">
        <v>49734</v>
      </c>
      <c r="W120">
        <v>1941.76</v>
      </c>
      <c r="Y120">
        <v>2215773</v>
      </c>
      <c r="Z120">
        <v>200535.99</v>
      </c>
      <c r="AA120">
        <v>2638187</v>
      </c>
      <c r="AB120">
        <v>9920</v>
      </c>
      <c r="AD120">
        <v>825128.95999999996</v>
      </c>
      <c r="AE120">
        <v>118653.13</v>
      </c>
      <c r="AF120">
        <v>14698.88</v>
      </c>
      <c r="AI120">
        <v>39049.019999999997</v>
      </c>
    </row>
    <row r="121" spans="1:35">
      <c r="A121" t="s">
        <v>2803</v>
      </c>
      <c r="B121">
        <v>332069.23</v>
      </c>
      <c r="C121">
        <v>93882.2</v>
      </c>
      <c r="D121">
        <v>81606.8</v>
      </c>
      <c r="G121">
        <v>389633.59</v>
      </c>
      <c r="H121">
        <v>161635.12</v>
      </c>
      <c r="K121">
        <v>0</v>
      </c>
      <c r="L121">
        <v>21891.3</v>
      </c>
      <c r="M121">
        <v>120000</v>
      </c>
      <c r="N121">
        <v>214.95</v>
      </c>
      <c r="P121">
        <v>31765</v>
      </c>
      <c r="R121">
        <v>-2448064.44</v>
      </c>
      <c r="S121">
        <v>3532326.06</v>
      </c>
      <c r="U121">
        <v>1091373.8400000001</v>
      </c>
      <c r="V121">
        <v>135100</v>
      </c>
      <c r="W121">
        <v>1090.72</v>
      </c>
      <c r="Y121">
        <v>373579.5</v>
      </c>
      <c r="Z121">
        <v>117181.12</v>
      </c>
      <c r="AA121">
        <v>798261.5</v>
      </c>
      <c r="AB121">
        <v>10420</v>
      </c>
      <c r="AD121">
        <v>843560.23</v>
      </c>
      <c r="AE121">
        <v>206698.43</v>
      </c>
      <c r="AI121">
        <v>58690.95</v>
      </c>
    </row>
    <row r="122" spans="1:35">
      <c r="A122" t="s">
        <v>2708</v>
      </c>
      <c r="B122">
        <v>176011.41</v>
      </c>
      <c r="C122">
        <v>0</v>
      </c>
      <c r="D122">
        <v>122908.31</v>
      </c>
      <c r="G122">
        <v>1016504.85</v>
      </c>
      <c r="H122">
        <v>309677.25</v>
      </c>
      <c r="K122">
        <v>-4950</v>
      </c>
      <c r="L122">
        <v>51260</v>
      </c>
      <c r="N122">
        <v>2539</v>
      </c>
      <c r="P122">
        <v>690000</v>
      </c>
      <c r="Q122">
        <v>327406.69</v>
      </c>
      <c r="R122">
        <v>380722.05</v>
      </c>
      <c r="S122">
        <v>1454124.22</v>
      </c>
      <c r="U122">
        <v>1652052.75</v>
      </c>
      <c r="V122">
        <v>-345000</v>
      </c>
      <c r="W122">
        <v>741.26</v>
      </c>
      <c r="Y122">
        <v>1509491.2</v>
      </c>
      <c r="Z122">
        <v>234200</v>
      </c>
      <c r="AA122">
        <v>2319739.2000000002</v>
      </c>
      <c r="AB122">
        <v>8980</v>
      </c>
      <c r="AC122">
        <v>11740</v>
      </c>
      <c r="AD122">
        <v>1580347.19</v>
      </c>
      <c r="AE122">
        <v>296979.96000000002</v>
      </c>
      <c r="AI122">
        <v>109699</v>
      </c>
    </row>
    <row r="123" spans="1:35">
      <c r="A123" t="s">
        <v>2709</v>
      </c>
      <c r="B123">
        <v>536707.93999999994</v>
      </c>
      <c r="C123">
        <v>3243.25</v>
      </c>
      <c r="D123">
        <v>35009.68</v>
      </c>
      <c r="G123">
        <v>118153.29</v>
      </c>
      <c r="H123">
        <v>142155.32</v>
      </c>
      <c r="K123">
        <v>0</v>
      </c>
      <c r="L123">
        <v>31549.39</v>
      </c>
      <c r="N123">
        <v>192.8</v>
      </c>
      <c r="Q123">
        <v>344369.91999999998</v>
      </c>
      <c r="R123">
        <v>-4509826.8600000003</v>
      </c>
      <c r="S123">
        <v>5145573.0199999996</v>
      </c>
      <c r="U123">
        <v>1315382.99</v>
      </c>
      <c r="V123">
        <v>143000</v>
      </c>
      <c r="W123">
        <v>1534.9</v>
      </c>
      <c r="Y123">
        <v>2419199.5</v>
      </c>
      <c r="Z123">
        <v>215760</v>
      </c>
      <c r="AA123">
        <v>3153599.5</v>
      </c>
      <c r="AB123">
        <v>4550</v>
      </c>
      <c r="AC123">
        <v>12360</v>
      </c>
      <c r="AD123">
        <v>815579.83</v>
      </c>
      <c r="AE123">
        <v>105617.4</v>
      </c>
      <c r="AI123">
        <v>179759.45</v>
      </c>
    </row>
    <row r="124" spans="1:35">
      <c r="A124" t="s">
        <v>2710</v>
      </c>
      <c r="B124">
        <v>267700.38</v>
      </c>
      <c r="C124">
        <v>0</v>
      </c>
      <c r="D124">
        <v>134959.92000000001</v>
      </c>
      <c r="G124">
        <v>2</v>
      </c>
      <c r="H124">
        <v>4490.3999999999996</v>
      </c>
      <c r="K124">
        <v>-4500</v>
      </c>
      <c r="L124">
        <v>-73709.03</v>
      </c>
      <c r="N124">
        <v>-184130</v>
      </c>
      <c r="R124">
        <v>-2228729.12</v>
      </c>
      <c r="S124">
        <v>2682356.15</v>
      </c>
      <c r="U124">
        <v>857846.83</v>
      </c>
      <c r="V124">
        <v>206500</v>
      </c>
      <c r="W124">
        <v>282.08999999999997</v>
      </c>
      <c r="Y124">
        <v>205724</v>
      </c>
      <c r="Z124">
        <v>107800</v>
      </c>
      <c r="AA124">
        <v>478652</v>
      </c>
      <c r="AB124">
        <v>19300</v>
      </c>
      <c r="AD124">
        <v>656646.30000000005</v>
      </c>
      <c r="AE124">
        <v>4999.92</v>
      </c>
      <c r="AI124">
        <v>2690</v>
      </c>
    </row>
    <row r="125" spans="1:35">
      <c r="A125" t="s">
        <v>2711</v>
      </c>
      <c r="B125">
        <v>491937.12</v>
      </c>
      <c r="C125">
        <v>0</v>
      </c>
      <c r="D125">
        <v>8919.89</v>
      </c>
      <c r="E125">
        <v>0</v>
      </c>
      <c r="F125">
        <v>0</v>
      </c>
      <c r="G125">
        <v>345090.24</v>
      </c>
      <c r="H125">
        <v>30634.45</v>
      </c>
      <c r="I125">
        <v>0</v>
      </c>
      <c r="J125">
        <v>0</v>
      </c>
      <c r="K125">
        <v>0</v>
      </c>
      <c r="L125">
        <v>120132.94</v>
      </c>
      <c r="M125">
        <v>0</v>
      </c>
      <c r="N125">
        <v>274.39999999999998</v>
      </c>
      <c r="O125">
        <v>0</v>
      </c>
      <c r="P125">
        <v>70000</v>
      </c>
      <c r="Q125">
        <v>102744.46</v>
      </c>
      <c r="R125">
        <v>-1206971.3999999999</v>
      </c>
      <c r="S125">
        <v>2132666.9300000002</v>
      </c>
      <c r="U125">
        <v>955435.46</v>
      </c>
      <c r="W125">
        <v>1150.68</v>
      </c>
      <c r="X125">
        <v>0</v>
      </c>
      <c r="Y125">
        <v>1229000.5</v>
      </c>
      <c r="Z125">
        <v>211400</v>
      </c>
      <c r="AA125">
        <v>1752521.5</v>
      </c>
      <c r="AB125">
        <v>5160</v>
      </c>
      <c r="AC125">
        <v>4000</v>
      </c>
      <c r="AD125">
        <v>802033.69</v>
      </c>
      <c r="AE125">
        <v>155066.57999999999</v>
      </c>
      <c r="AH125">
        <v>0</v>
      </c>
      <c r="AI125">
        <v>20470.5</v>
      </c>
    </row>
    <row r="126" spans="1:35">
      <c r="A126" t="s">
        <v>2712</v>
      </c>
      <c r="B126">
        <v>802654.74</v>
      </c>
      <c r="C126">
        <v>0</v>
      </c>
      <c r="D126">
        <v>114929.31</v>
      </c>
      <c r="G126">
        <v>866915.87</v>
      </c>
      <c r="H126">
        <v>82256.39</v>
      </c>
      <c r="K126">
        <v>0</v>
      </c>
      <c r="L126">
        <v>72836.91</v>
      </c>
      <c r="N126">
        <v>2368.9</v>
      </c>
      <c r="P126">
        <v>0</v>
      </c>
      <c r="R126">
        <v>-907694.82</v>
      </c>
      <c r="S126">
        <v>2748053.22</v>
      </c>
      <c r="U126">
        <v>1729730.09</v>
      </c>
      <c r="V126">
        <v>342000</v>
      </c>
      <c r="W126">
        <v>1714.76</v>
      </c>
      <c r="Y126">
        <v>1895397</v>
      </c>
      <c r="Z126">
        <v>202300</v>
      </c>
      <c r="AA126">
        <v>2525120</v>
      </c>
      <c r="AB126">
        <v>18530</v>
      </c>
      <c r="AC126">
        <v>5520</v>
      </c>
      <c r="AD126">
        <v>1231016.3700000001</v>
      </c>
      <c r="AE126">
        <v>157182.79999999999</v>
      </c>
      <c r="AI126">
        <v>282580.58</v>
      </c>
    </row>
    <row r="127" spans="1:35">
      <c r="A127" t="s">
        <v>2713</v>
      </c>
      <c r="B127">
        <v>1021434.75</v>
      </c>
      <c r="C127">
        <v>0</v>
      </c>
      <c r="D127">
        <v>90739.81</v>
      </c>
      <c r="G127">
        <v>278012.88</v>
      </c>
      <c r="H127">
        <v>470288.6</v>
      </c>
      <c r="K127">
        <v>0</v>
      </c>
      <c r="L127">
        <v>186650</v>
      </c>
      <c r="N127">
        <v>5360</v>
      </c>
      <c r="P127">
        <v>0</v>
      </c>
      <c r="Q127">
        <v>596494.93999999994</v>
      </c>
      <c r="R127">
        <v>-1157841.51</v>
      </c>
      <c r="S127">
        <v>2407634.36</v>
      </c>
      <c r="U127">
        <v>943172.29</v>
      </c>
      <c r="V127">
        <v>68400</v>
      </c>
      <c r="W127">
        <v>2388.48</v>
      </c>
      <c r="Y127">
        <v>1150548.5</v>
      </c>
      <c r="Z127">
        <v>128800</v>
      </c>
      <c r="AA127">
        <v>1646805.5</v>
      </c>
      <c r="AB127">
        <v>23640</v>
      </c>
      <c r="AC127">
        <v>4810</v>
      </c>
      <c r="AD127">
        <v>696857.93</v>
      </c>
      <c r="AE127">
        <v>58212.84</v>
      </c>
      <c r="AI127">
        <v>40804.75</v>
      </c>
    </row>
    <row r="128" spans="1:35">
      <c r="A128" t="s">
        <v>2714</v>
      </c>
      <c r="B128">
        <v>315452.59999999998</v>
      </c>
      <c r="C128">
        <v>0</v>
      </c>
      <c r="D128">
        <v>41646.28</v>
      </c>
      <c r="G128">
        <v>2196674.0499999998</v>
      </c>
      <c r="H128">
        <v>88189</v>
      </c>
      <c r="K128">
        <v>12065</v>
      </c>
      <c r="L128">
        <v>86490</v>
      </c>
      <c r="N128">
        <v>-974.61</v>
      </c>
      <c r="R128">
        <v>-595055.22</v>
      </c>
      <c r="S128">
        <v>3580405.02</v>
      </c>
      <c r="U128">
        <v>949105.7</v>
      </c>
      <c r="W128">
        <v>894.2</v>
      </c>
      <c r="Y128">
        <v>1606668</v>
      </c>
      <c r="Z128">
        <v>141970</v>
      </c>
      <c r="AA128">
        <v>2289054</v>
      </c>
      <c r="AB128">
        <v>2740</v>
      </c>
      <c r="AC128">
        <v>1880</v>
      </c>
      <c r="AD128">
        <v>740412.6</v>
      </c>
      <c r="AE128">
        <v>88156.56</v>
      </c>
      <c r="AI128">
        <v>17363</v>
      </c>
    </row>
    <row r="129" spans="1:35">
      <c r="A129" t="s">
        <v>2715</v>
      </c>
      <c r="B129">
        <v>1076053.48</v>
      </c>
      <c r="C129">
        <v>16162</v>
      </c>
      <c r="D129">
        <v>85756.38</v>
      </c>
      <c r="G129">
        <v>266477.08</v>
      </c>
      <c r="H129">
        <v>29911.52</v>
      </c>
      <c r="L129">
        <v>23400</v>
      </c>
      <c r="N129">
        <v>216700</v>
      </c>
      <c r="Q129">
        <v>1275271.24</v>
      </c>
      <c r="R129">
        <v>-2413945.5</v>
      </c>
      <c r="S129">
        <v>2242898.44</v>
      </c>
      <c r="U129">
        <v>1090946.5900000001</v>
      </c>
      <c r="V129">
        <v>61100</v>
      </c>
      <c r="W129">
        <v>2456.38</v>
      </c>
      <c r="Y129">
        <v>1834440</v>
      </c>
      <c r="AA129">
        <v>2066659</v>
      </c>
      <c r="AB129">
        <v>81080</v>
      </c>
      <c r="AD129">
        <v>614420.68999999994</v>
      </c>
      <c r="AE129">
        <v>91132</v>
      </c>
      <c r="AI129">
        <v>5615</v>
      </c>
    </row>
    <row r="130" spans="1:35">
      <c r="A130" t="s">
        <v>2792</v>
      </c>
      <c r="B130">
        <v>433949.16</v>
      </c>
      <c r="C130">
        <v>0</v>
      </c>
      <c r="D130">
        <v>57021.87</v>
      </c>
      <c r="G130">
        <v>-3455</v>
      </c>
      <c r="H130">
        <v>562560.22</v>
      </c>
      <c r="K130">
        <v>-5202</v>
      </c>
      <c r="L130">
        <v>110441.68</v>
      </c>
      <c r="N130">
        <v>56720</v>
      </c>
      <c r="Q130">
        <v>-4189079.08</v>
      </c>
      <c r="R130">
        <v>1318761.6200000001</v>
      </c>
      <c r="S130">
        <v>3888577.01</v>
      </c>
      <c r="U130">
        <v>1016756.21</v>
      </c>
      <c r="V130">
        <v>64000</v>
      </c>
      <c r="W130">
        <v>1123.75</v>
      </c>
      <c r="Y130">
        <v>1211257.8</v>
      </c>
      <c r="Z130">
        <v>96000</v>
      </c>
      <c r="AA130">
        <v>1536645.8</v>
      </c>
      <c r="AB130">
        <v>17070</v>
      </c>
      <c r="AC130">
        <v>3820</v>
      </c>
      <c r="AD130">
        <v>904384.94</v>
      </c>
      <c r="AE130">
        <v>54500</v>
      </c>
      <c r="AI130">
        <v>2860</v>
      </c>
    </row>
    <row r="131" spans="1:35">
      <c r="A131" t="s">
        <v>2793</v>
      </c>
      <c r="B131">
        <v>118127.45</v>
      </c>
      <c r="C131">
        <v>4963.12</v>
      </c>
      <c r="D131">
        <v>41178.93</v>
      </c>
      <c r="G131">
        <v>3374528.89</v>
      </c>
      <c r="H131">
        <v>239588.08</v>
      </c>
      <c r="L131">
        <v>-56090</v>
      </c>
      <c r="N131">
        <v>53445</v>
      </c>
      <c r="P131">
        <v>0</v>
      </c>
      <c r="Q131">
        <v>-3262091.58</v>
      </c>
      <c r="R131">
        <v>1248941.1399999999</v>
      </c>
      <c r="S131">
        <v>6097995.7300000004</v>
      </c>
      <c r="U131">
        <v>822232.98</v>
      </c>
      <c r="V131">
        <v>50400</v>
      </c>
      <c r="W131">
        <v>252.3</v>
      </c>
      <c r="Y131">
        <v>796510</v>
      </c>
      <c r="Z131">
        <v>126000</v>
      </c>
      <c r="AA131">
        <v>1154555</v>
      </c>
      <c r="AB131">
        <v>1940</v>
      </c>
      <c r="AC131">
        <v>1760</v>
      </c>
      <c r="AD131">
        <v>625237.64</v>
      </c>
      <c r="AE131">
        <v>283051.44</v>
      </c>
      <c r="AI131">
        <v>32665.02</v>
      </c>
    </row>
    <row r="132" spans="1:35">
      <c r="A132" t="s">
        <v>2716</v>
      </c>
      <c r="B132">
        <v>126332.86</v>
      </c>
      <c r="C132">
        <v>58190</v>
      </c>
      <c r="D132">
        <v>346394.34</v>
      </c>
      <c r="G132">
        <v>434374.81</v>
      </c>
      <c r="H132">
        <v>73268.91</v>
      </c>
      <c r="K132">
        <v>-8500</v>
      </c>
      <c r="L132">
        <v>12176.19</v>
      </c>
      <c r="N132">
        <v>2462</v>
      </c>
      <c r="P132">
        <v>61620</v>
      </c>
      <c r="R132">
        <v>-2106154.81</v>
      </c>
      <c r="S132">
        <v>3801436</v>
      </c>
      <c r="U132">
        <v>1797865.59</v>
      </c>
      <c r="V132">
        <v>130914</v>
      </c>
      <c r="W132">
        <v>1017.76</v>
      </c>
      <c r="Y132">
        <v>1324649.3600000001</v>
      </c>
      <c r="Z132">
        <v>352977.14</v>
      </c>
      <c r="AA132">
        <v>2342297.36</v>
      </c>
      <c r="AB132">
        <v>17474</v>
      </c>
      <c r="AD132">
        <v>1555034.89</v>
      </c>
      <c r="AE132">
        <v>171844.56</v>
      </c>
      <c r="AI132">
        <v>245251.5</v>
      </c>
    </row>
    <row r="133" spans="1:35">
      <c r="A133" t="s">
        <v>2717</v>
      </c>
      <c r="B133">
        <v>512049.02</v>
      </c>
      <c r="C133">
        <v>2756.5</v>
      </c>
      <c r="D133">
        <v>385997.43</v>
      </c>
      <c r="G133">
        <v>381105</v>
      </c>
      <c r="H133">
        <v>107337.48</v>
      </c>
      <c r="K133">
        <v>0</v>
      </c>
      <c r="L133">
        <v>36181.26</v>
      </c>
      <c r="N133">
        <v>3138</v>
      </c>
      <c r="P133">
        <v>158531</v>
      </c>
      <c r="R133">
        <v>-936676.66</v>
      </c>
      <c r="S133">
        <v>2453088.7400000002</v>
      </c>
      <c r="U133">
        <v>1569915.92</v>
      </c>
      <c r="V133">
        <v>176000</v>
      </c>
      <c r="W133">
        <v>1632.87</v>
      </c>
      <c r="Y133">
        <v>1224200</v>
      </c>
      <c r="Z133">
        <v>506800</v>
      </c>
      <c r="AA133">
        <v>2155030</v>
      </c>
      <c r="AB133">
        <v>14734</v>
      </c>
      <c r="AD133">
        <v>1345998.82</v>
      </c>
      <c r="AE133">
        <v>40830.120000000003</v>
      </c>
      <c r="AI133">
        <v>246972.76</v>
      </c>
    </row>
    <row r="134" spans="1:35">
      <c r="A134" t="s">
        <v>2718</v>
      </c>
      <c r="B134">
        <v>391973.75</v>
      </c>
      <c r="C134">
        <v>37760</v>
      </c>
      <c r="D134">
        <v>343169.56</v>
      </c>
      <c r="G134">
        <v>303655.11</v>
      </c>
      <c r="H134">
        <v>622944.80000000005</v>
      </c>
      <c r="K134">
        <v>0</v>
      </c>
      <c r="L134">
        <v>99242.5</v>
      </c>
      <c r="N134">
        <v>1856</v>
      </c>
      <c r="P134">
        <v>119100</v>
      </c>
      <c r="R134">
        <v>-1199340.29</v>
      </c>
      <c r="S134">
        <v>3154882.42</v>
      </c>
      <c r="U134">
        <v>2016341.2</v>
      </c>
      <c r="V134">
        <v>354100</v>
      </c>
      <c r="W134">
        <v>1039.3800000000001</v>
      </c>
      <c r="Y134">
        <v>2818219.9</v>
      </c>
      <c r="Z134">
        <v>390252</v>
      </c>
      <c r="AA134">
        <v>3649893.9</v>
      </c>
      <c r="AB134">
        <v>32608</v>
      </c>
      <c r="AD134">
        <v>2049120.68</v>
      </c>
      <c r="AE134">
        <v>161335.70000000001</v>
      </c>
      <c r="AI134">
        <v>163231.60999999999</v>
      </c>
    </row>
    <row r="135" spans="1:35">
      <c r="A135" t="s">
        <v>2719</v>
      </c>
      <c r="B135">
        <v>501125.69</v>
      </c>
      <c r="C135">
        <v>134383.4</v>
      </c>
      <c r="D135">
        <v>172885.33</v>
      </c>
      <c r="G135">
        <v>85266.38</v>
      </c>
      <c r="H135">
        <v>301655.33</v>
      </c>
      <c r="K135">
        <v>1950</v>
      </c>
      <c r="L135">
        <v>70587.64</v>
      </c>
      <c r="N135">
        <v>3148</v>
      </c>
      <c r="P135">
        <v>61875</v>
      </c>
      <c r="S135">
        <v>1192306.58</v>
      </c>
      <c r="U135">
        <v>2907248.35</v>
      </c>
      <c r="V135">
        <v>13372</v>
      </c>
      <c r="W135">
        <v>992.33</v>
      </c>
      <c r="Y135">
        <v>965208.3</v>
      </c>
      <c r="Z135">
        <v>339780</v>
      </c>
      <c r="AA135">
        <v>2054105.3</v>
      </c>
      <c r="AB135">
        <v>16328</v>
      </c>
      <c r="AD135">
        <v>1402149.47</v>
      </c>
      <c r="AE135">
        <v>163395.85</v>
      </c>
      <c r="AI135">
        <v>725173.45</v>
      </c>
    </row>
    <row r="136" spans="1:35">
      <c r="A136" t="s">
        <v>2720</v>
      </c>
      <c r="B136">
        <v>565189.05000000005</v>
      </c>
      <c r="C136">
        <v>48531</v>
      </c>
      <c r="D136">
        <v>105500.75</v>
      </c>
      <c r="G136">
        <v>574729.26</v>
      </c>
      <c r="H136">
        <v>298888.37</v>
      </c>
      <c r="K136">
        <v>0</v>
      </c>
      <c r="L136">
        <v>59706.47</v>
      </c>
      <c r="N136">
        <v>1392</v>
      </c>
      <c r="R136">
        <v>-467101.73</v>
      </c>
      <c r="S136">
        <v>2072080.16</v>
      </c>
      <c r="U136">
        <v>1470853.7</v>
      </c>
      <c r="W136">
        <v>1278.6099999999999</v>
      </c>
      <c r="Y136">
        <v>1273676</v>
      </c>
      <c r="Z136">
        <v>537585.76</v>
      </c>
      <c r="AA136">
        <v>1779021</v>
      </c>
      <c r="AB136">
        <v>8580</v>
      </c>
      <c r="AC136">
        <v>1874</v>
      </c>
      <c r="AD136">
        <v>970038.06</v>
      </c>
      <c r="AE136">
        <v>113394.99</v>
      </c>
      <c r="AI136">
        <v>483724.49</v>
      </c>
    </row>
    <row r="137" spans="1:35">
      <c r="A137" t="s">
        <v>2721</v>
      </c>
      <c r="B137">
        <v>635045.98</v>
      </c>
      <c r="C137">
        <v>7893.5</v>
      </c>
      <c r="D137">
        <v>990443.08</v>
      </c>
      <c r="G137">
        <v>389558.77</v>
      </c>
      <c r="H137">
        <v>158769.69</v>
      </c>
      <c r="K137">
        <v>0</v>
      </c>
      <c r="L137">
        <v>70004.899999999994</v>
      </c>
      <c r="N137">
        <v>1496</v>
      </c>
      <c r="P137">
        <v>27000</v>
      </c>
      <c r="R137">
        <v>-1754548.26</v>
      </c>
      <c r="S137">
        <v>3517785.78</v>
      </c>
      <c r="U137">
        <v>2705643.12</v>
      </c>
      <c r="V137">
        <v>309980</v>
      </c>
      <c r="W137">
        <v>1593.53</v>
      </c>
      <c r="Y137">
        <v>1621862.61</v>
      </c>
      <c r="Z137">
        <v>131200</v>
      </c>
      <c r="AA137">
        <v>2217491.61</v>
      </c>
      <c r="AB137">
        <v>14620</v>
      </c>
      <c r="AD137">
        <v>1487167.34</v>
      </c>
      <c r="AE137">
        <v>37257.360000000001</v>
      </c>
      <c r="AI137">
        <v>693770.35</v>
      </c>
    </row>
    <row r="138" spans="1:35">
      <c r="A138" t="s">
        <v>2722</v>
      </c>
      <c r="B138">
        <v>265897.39</v>
      </c>
      <c r="C138">
        <v>89875.25</v>
      </c>
      <c r="D138">
        <v>87001.69</v>
      </c>
      <c r="G138">
        <v>530742.13</v>
      </c>
      <c r="H138">
        <v>214900.26</v>
      </c>
      <c r="K138">
        <v>0</v>
      </c>
      <c r="L138">
        <v>122601.25</v>
      </c>
      <c r="N138">
        <v>1446</v>
      </c>
      <c r="P138">
        <v>23005</v>
      </c>
      <c r="R138">
        <v>-1092269.1000000001</v>
      </c>
      <c r="S138">
        <v>2461639.23</v>
      </c>
      <c r="U138">
        <v>1734440.11</v>
      </c>
      <c r="V138">
        <v>159065</v>
      </c>
      <c r="W138">
        <v>909.06</v>
      </c>
      <c r="Y138">
        <v>1661015</v>
      </c>
      <c r="Z138">
        <v>425200</v>
      </c>
      <c r="AA138">
        <v>2240233</v>
      </c>
      <c r="AB138">
        <v>14700</v>
      </c>
      <c r="AD138">
        <v>1042920.97</v>
      </c>
      <c r="AE138">
        <v>166022.69</v>
      </c>
      <c r="AI138">
        <v>844758.17</v>
      </c>
    </row>
    <row r="139" spans="1:35">
      <c r="A139" t="s">
        <v>2723</v>
      </c>
      <c r="B139">
        <v>208261.78</v>
      </c>
      <c r="C139">
        <v>33462.300000000003</v>
      </c>
      <c r="D139">
        <v>199167.33</v>
      </c>
      <c r="G139">
        <v>1764651.04</v>
      </c>
      <c r="H139">
        <v>128901.72</v>
      </c>
      <c r="K139">
        <v>8650</v>
      </c>
      <c r="L139">
        <v>45353.79</v>
      </c>
      <c r="N139">
        <v>2188</v>
      </c>
      <c r="P139">
        <v>56100</v>
      </c>
      <c r="R139">
        <v>1081466.76</v>
      </c>
      <c r="S139">
        <v>1490475.39</v>
      </c>
      <c r="U139">
        <v>1168160.56</v>
      </c>
      <c r="V139">
        <v>151290</v>
      </c>
      <c r="W139">
        <v>899.65</v>
      </c>
      <c r="Y139">
        <v>1626094.4</v>
      </c>
      <c r="Z139">
        <v>390600</v>
      </c>
      <c r="AA139">
        <v>2115229.4</v>
      </c>
      <c r="AB139">
        <v>14280</v>
      </c>
      <c r="AC139">
        <v>6900</v>
      </c>
      <c r="AD139">
        <v>1204989.46</v>
      </c>
      <c r="AE139">
        <v>241448.93</v>
      </c>
      <c r="AI139">
        <v>103986.59</v>
      </c>
    </row>
    <row r="140" spans="1:35">
      <c r="A140" t="s">
        <v>2724</v>
      </c>
      <c r="B140">
        <v>22341.23</v>
      </c>
      <c r="C140">
        <v>7682.9</v>
      </c>
      <c r="D140">
        <v>389242.31</v>
      </c>
      <c r="G140">
        <v>1121689.3500000001</v>
      </c>
      <c r="H140">
        <v>472090.55</v>
      </c>
      <c r="K140">
        <v>7000</v>
      </c>
      <c r="L140">
        <v>56849.9</v>
      </c>
      <c r="N140">
        <v>2884</v>
      </c>
      <c r="P140">
        <v>-14310</v>
      </c>
      <c r="R140">
        <v>-1859884.35</v>
      </c>
      <c r="S140">
        <v>3529981.97</v>
      </c>
      <c r="U140">
        <v>1886878.57</v>
      </c>
      <c r="V140">
        <v>394460</v>
      </c>
      <c r="W140">
        <v>633.91</v>
      </c>
      <c r="Y140">
        <v>2208550.7999999998</v>
      </c>
      <c r="Z140">
        <v>1311300</v>
      </c>
      <c r="AA140">
        <v>3248537.8</v>
      </c>
      <c r="AB140">
        <v>23098</v>
      </c>
      <c r="AD140">
        <v>1969810.98</v>
      </c>
      <c r="AE140">
        <v>165848.66</v>
      </c>
      <c r="AI140">
        <v>104003.02</v>
      </c>
    </row>
    <row r="141" spans="1:35">
      <c r="A141" t="s">
        <v>2725</v>
      </c>
      <c r="B141">
        <v>587200.61</v>
      </c>
      <c r="C141">
        <v>97088.5</v>
      </c>
      <c r="D141">
        <v>156121.29</v>
      </c>
      <c r="G141">
        <v>331460.15000000002</v>
      </c>
      <c r="H141">
        <v>191214.03</v>
      </c>
      <c r="K141">
        <v>0</v>
      </c>
      <c r="L141">
        <v>141319.93</v>
      </c>
      <c r="N141">
        <v>1178</v>
      </c>
      <c r="P141">
        <v>111825</v>
      </c>
      <c r="R141">
        <v>-83715.14</v>
      </c>
      <c r="S141">
        <v>1467910.57</v>
      </c>
      <c r="U141">
        <v>3324815.42</v>
      </c>
      <c r="V141">
        <v>205800</v>
      </c>
      <c r="W141">
        <v>1643.66</v>
      </c>
      <c r="Y141">
        <v>1450757</v>
      </c>
      <c r="Z141">
        <v>348296.44</v>
      </c>
      <c r="AA141">
        <v>1958787</v>
      </c>
      <c r="AB141">
        <v>7740</v>
      </c>
      <c r="AD141">
        <v>1432405.03</v>
      </c>
      <c r="AE141">
        <v>51685.27</v>
      </c>
      <c r="AI141">
        <v>2156129</v>
      </c>
    </row>
    <row r="142" spans="1:35">
      <c r="A142" t="s">
        <v>2726</v>
      </c>
      <c r="B142">
        <v>185225.01</v>
      </c>
      <c r="C142">
        <v>7367</v>
      </c>
      <c r="D142">
        <v>107815.08</v>
      </c>
      <c r="G142">
        <v>248412.08</v>
      </c>
      <c r="H142">
        <v>203933.86</v>
      </c>
      <c r="L142">
        <v>47151.17</v>
      </c>
      <c r="N142">
        <v>2284</v>
      </c>
      <c r="P142">
        <v>42125</v>
      </c>
      <c r="R142">
        <v>895316.69</v>
      </c>
      <c r="S142">
        <v>431311.75</v>
      </c>
      <c r="U142">
        <v>2528803.11</v>
      </c>
      <c r="V142">
        <v>199075</v>
      </c>
      <c r="W142">
        <v>770.29</v>
      </c>
      <c r="Y142">
        <v>1245851.19</v>
      </c>
      <c r="Z142">
        <v>147200</v>
      </c>
      <c r="AA142">
        <v>1920793.19</v>
      </c>
      <c r="AB142">
        <v>32588</v>
      </c>
      <c r="AD142">
        <v>1384352.19</v>
      </c>
      <c r="AE142">
        <v>203803.04</v>
      </c>
      <c r="AI142">
        <v>1245598.75</v>
      </c>
    </row>
    <row r="143" spans="1:35">
      <c r="A143" t="s">
        <v>2727</v>
      </c>
      <c r="B143">
        <v>263438.15000000002</v>
      </c>
      <c r="C143">
        <v>24200</v>
      </c>
      <c r="D143">
        <v>158993</v>
      </c>
      <c r="G143">
        <v>514550.63</v>
      </c>
      <c r="H143">
        <v>474966.81</v>
      </c>
      <c r="K143">
        <v>6000</v>
      </c>
      <c r="L143">
        <v>39027.199999999997</v>
      </c>
      <c r="N143">
        <v>1206</v>
      </c>
      <c r="P143">
        <v>55970</v>
      </c>
      <c r="R143">
        <v>-524004.89</v>
      </c>
      <c r="S143">
        <v>2115546</v>
      </c>
      <c r="U143">
        <v>1385792.69</v>
      </c>
      <c r="V143">
        <v>78500</v>
      </c>
      <c r="W143">
        <v>976</v>
      </c>
      <c r="Y143">
        <v>1454336.1</v>
      </c>
      <c r="Z143">
        <v>363800</v>
      </c>
      <c r="AA143">
        <v>1933881.1</v>
      </c>
      <c r="AB143">
        <v>10910</v>
      </c>
      <c r="AC143">
        <v>500</v>
      </c>
      <c r="AD143">
        <v>1154865.3799999999</v>
      </c>
      <c r="AE143">
        <v>206162.58</v>
      </c>
      <c r="AI143">
        <v>234681.45</v>
      </c>
    </row>
    <row r="144" spans="1:35">
      <c r="A144" t="s">
        <v>2728</v>
      </c>
      <c r="B144">
        <v>122075.95</v>
      </c>
      <c r="C144">
        <v>15553.05</v>
      </c>
      <c r="D144">
        <v>176165.9</v>
      </c>
      <c r="G144">
        <v>991535.46</v>
      </c>
      <c r="H144">
        <v>102604.7</v>
      </c>
      <c r="K144">
        <v>0</v>
      </c>
      <c r="L144">
        <v>65553.22</v>
      </c>
      <c r="N144">
        <v>1874</v>
      </c>
      <c r="R144">
        <v>-628255.29</v>
      </c>
      <c r="S144">
        <v>2263113.85</v>
      </c>
      <c r="U144">
        <v>935240.54</v>
      </c>
      <c r="V144">
        <v>109926</v>
      </c>
      <c r="W144">
        <v>629.86</v>
      </c>
      <c r="Y144">
        <v>1280376</v>
      </c>
      <c r="Z144">
        <v>369600</v>
      </c>
      <c r="AA144">
        <v>1848423</v>
      </c>
      <c r="AB144">
        <v>2300</v>
      </c>
      <c r="AD144">
        <v>809952.49</v>
      </c>
      <c r="AE144">
        <v>180173.81</v>
      </c>
      <c r="AI144">
        <v>149273.82</v>
      </c>
    </row>
    <row r="145" spans="1:35">
      <c r="A145" t="s">
        <v>2729</v>
      </c>
      <c r="B145">
        <v>112436.31</v>
      </c>
      <c r="C145">
        <v>102035.25</v>
      </c>
      <c r="D145">
        <v>480589.52</v>
      </c>
      <c r="G145">
        <v>649828.4</v>
      </c>
      <c r="H145">
        <v>190397.4</v>
      </c>
      <c r="K145">
        <v>0</v>
      </c>
      <c r="L145">
        <v>171765</v>
      </c>
      <c r="N145">
        <v>1294</v>
      </c>
      <c r="P145">
        <v>54500</v>
      </c>
      <c r="R145">
        <v>-994019.3</v>
      </c>
      <c r="S145">
        <v>2512572.4500000002</v>
      </c>
      <c r="U145">
        <v>1376656.21</v>
      </c>
      <c r="V145">
        <v>198000</v>
      </c>
      <c r="W145">
        <v>708.87</v>
      </c>
      <c r="Y145">
        <v>2428948</v>
      </c>
      <c r="Z145">
        <v>474286.5</v>
      </c>
      <c r="AA145">
        <v>3081291.45</v>
      </c>
      <c r="AB145">
        <v>24428</v>
      </c>
      <c r="AD145">
        <v>1348942.35</v>
      </c>
      <c r="AE145">
        <v>71747.5</v>
      </c>
      <c r="AI145">
        <v>163015.54999999999</v>
      </c>
    </row>
    <row r="146" spans="1:35">
      <c r="A146" t="s">
        <v>2730</v>
      </c>
      <c r="B146">
        <v>515845.01</v>
      </c>
      <c r="C146">
        <v>155070.6</v>
      </c>
      <c r="D146">
        <v>124845.61</v>
      </c>
      <c r="G146">
        <v>1767780.54</v>
      </c>
      <c r="H146">
        <v>415734.58</v>
      </c>
      <c r="K146">
        <v>-15000</v>
      </c>
      <c r="L146">
        <v>77952.7</v>
      </c>
      <c r="N146">
        <v>2540</v>
      </c>
      <c r="P146">
        <v>45000</v>
      </c>
      <c r="R146">
        <v>2363915.84</v>
      </c>
      <c r="S146">
        <v>1298036.29</v>
      </c>
      <c r="U146">
        <v>2055585.52</v>
      </c>
      <c r="V146">
        <v>285041</v>
      </c>
      <c r="W146">
        <v>1519.84</v>
      </c>
      <c r="Y146">
        <v>1361427</v>
      </c>
      <c r="Z146">
        <v>210800</v>
      </c>
      <c r="AA146">
        <v>2266151</v>
      </c>
      <c r="AB146">
        <v>18550</v>
      </c>
      <c r="AD146">
        <v>1834007.05</v>
      </c>
      <c r="AE146">
        <v>389496.34</v>
      </c>
      <c r="AI146">
        <v>199337.46</v>
      </c>
    </row>
    <row r="147" spans="1:35">
      <c r="A147" t="s">
        <v>2731</v>
      </c>
      <c r="B147">
        <v>328283.49</v>
      </c>
      <c r="C147">
        <v>35321.46</v>
      </c>
      <c r="D147">
        <v>614821.34</v>
      </c>
      <c r="G147">
        <v>713848.77</v>
      </c>
      <c r="H147">
        <v>469741.18</v>
      </c>
      <c r="K147">
        <v>0</v>
      </c>
      <c r="L147">
        <v>1175.5999999999999</v>
      </c>
      <c r="N147">
        <v>0</v>
      </c>
      <c r="R147">
        <v>402738.99</v>
      </c>
      <c r="S147">
        <v>1854562.35</v>
      </c>
      <c r="U147">
        <v>1134936.3600000001</v>
      </c>
      <c r="V147">
        <v>85860</v>
      </c>
      <c r="W147">
        <v>425.66</v>
      </c>
      <c r="Y147">
        <v>1565850</v>
      </c>
      <c r="Z147">
        <v>373068.16</v>
      </c>
      <c r="AA147">
        <v>2100932</v>
      </c>
      <c r="AB147">
        <v>19860</v>
      </c>
      <c r="AD147">
        <v>938776.21</v>
      </c>
      <c r="AE147">
        <v>160588.07</v>
      </c>
      <c r="AI147">
        <v>36444.6</v>
      </c>
    </row>
    <row r="148" spans="1:35">
      <c r="A148" t="s">
        <v>2732</v>
      </c>
      <c r="B148">
        <v>1531038.13</v>
      </c>
      <c r="C148">
        <v>42625.3</v>
      </c>
      <c r="D148">
        <v>25163.5</v>
      </c>
      <c r="G148">
        <v>631193.59</v>
      </c>
      <c r="H148">
        <v>529045.59</v>
      </c>
      <c r="K148">
        <v>0</v>
      </c>
      <c r="L148">
        <v>3800</v>
      </c>
      <c r="N148">
        <v>0</v>
      </c>
      <c r="R148">
        <v>-536158.89</v>
      </c>
      <c r="S148">
        <v>3974625.34</v>
      </c>
      <c r="U148">
        <v>1536643.41</v>
      </c>
      <c r="V148">
        <v>156240</v>
      </c>
      <c r="W148">
        <v>4220.1099999999997</v>
      </c>
      <c r="Y148">
        <v>1467814.2</v>
      </c>
      <c r="Z148">
        <v>435282.59</v>
      </c>
      <c r="AA148">
        <v>2331296.9500000002</v>
      </c>
      <c r="AB148">
        <v>50404</v>
      </c>
      <c r="AD148">
        <v>1397333.09</v>
      </c>
      <c r="AE148">
        <v>383146.01</v>
      </c>
      <c r="AI148">
        <v>121220.6</v>
      </c>
    </row>
    <row r="149" spans="1:35">
      <c r="A149" t="s">
        <v>2733</v>
      </c>
      <c r="B149">
        <v>427006.32</v>
      </c>
      <c r="C149">
        <v>12643</v>
      </c>
      <c r="D149">
        <v>86435.48</v>
      </c>
      <c r="G149">
        <v>923556.69</v>
      </c>
      <c r="H149">
        <v>361461.71</v>
      </c>
      <c r="K149">
        <v>0</v>
      </c>
      <c r="L149">
        <v>35373.9</v>
      </c>
      <c r="N149">
        <v>991</v>
      </c>
      <c r="R149">
        <v>-403435.31</v>
      </c>
      <c r="S149">
        <v>2427116.52</v>
      </c>
      <c r="U149">
        <v>1120306.46</v>
      </c>
      <c r="V149">
        <v>189275</v>
      </c>
      <c r="W149">
        <v>1326.89</v>
      </c>
      <c r="Y149">
        <v>2244121</v>
      </c>
      <c r="Z149">
        <v>250424.29</v>
      </c>
      <c r="AA149">
        <v>2564394</v>
      </c>
      <c r="AB149">
        <v>1640</v>
      </c>
      <c r="AC149">
        <v>3512</v>
      </c>
      <c r="AD149">
        <v>1091336.31</v>
      </c>
      <c r="AE149">
        <v>298716.84000000003</v>
      </c>
      <c r="AF149">
        <v>32700</v>
      </c>
      <c r="AI149">
        <v>62097.4</v>
      </c>
    </row>
    <row r="150" spans="1:35">
      <c r="A150" t="s">
        <v>2734</v>
      </c>
      <c r="B150">
        <v>904915.38</v>
      </c>
      <c r="C150">
        <v>70458.710000000006</v>
      </c>
      <c r="D150">
        <v>92371.44</v>
      </c>
      <c r="G150">
        <v>614099.97</v>
      </c>
      <c r="H150">
        <v>585824.81000000006</v>
      </c>
      <c r="K150">
        <v>16440</v>
      </c>
      <c r="L150">
        <v>47103.5</v>
      </c>
      <c r="N150">
        <v>5496.87</v>
      </c>
      <c r="R150">
        <v>367676.88</v>
      </c>
      <c r="S150">
        <v>2538450.7999999998</v>
      </c>
      <c r="U150">
        <v>1501306.2</v>
      </c>
      <c r="V150">
        <v>290020</v>
      </c>
      <c r="W150">
        <v>3011.6</v>
      </c>
      <c r="Y150">
        <v>2249114</v>
      </c>
      <c r="Z150">
        <v>511748.04</v>
      </c>
      <c r="AA150">
        <v>2862529.75</v>
      </c>
      <c r="AB150">
        <v>35564</v>
      </c>
      <c r="AD150">
        <v>1826119.27</v>
      </c>
      <c r="AE150">
        <v>407734.08</v>
      </c>
      <c r="AI150">
        <v>130750.48</v>
      </c>
    </row>
    <row r="151" spans="1:35">
      <c r="A151" t="s">
        <v>2735</v>
      </c>
      <c r="B151">
        <v>1033478.58</v>
      </c>
      <c r="C151">
        <v>95520.76</v>
      </c>
      <c r="D151">
        <v>639992.07999999996</v>
      </c>
      <c r="G151">
        <v>929794.7</v>
      </c>
      <c r="H151">
        <v>283134.31</v>
      </c>
      <c r="K151">
        <v>6760</v>
      </c>
      <c r="L151">
        <v>8536.58</v>
      </c>
      <c r="N151">
        <v>0</v>
      </c>
      <c r="R151">
        <v>-265225.25</v>
      </c>
      <c r="S151">
        <v>3053279.47</v>
      </c>
      <c r="U151">
        <v>1863435.38</v>
      </c>
      <c r="V151">
        <v>333150</v>
      </c>
      <c r="W151">
        <v>2538.06</v>
      </c>
      <c r="Y151">
        <v>1373171</v>
      </c>
      <c r="Z151">
        <v>253395.44</v>
      </c>
      <c r="AA151">
        <v>2271739</v>
      </c>
      <c r="AB151">
        <v>21696</v>
      </c>
      <c r="AD151">
        <v>1100008.33</v>
      </c>
      <c r="AE151">
        <v>162223.99</v>
      </c>
      <c r="AI151">
        <v>91452.93</v>
      </c>
    </row>
    <row r="152" spans="1:35">
      <c r="A152" t="s">
        <v>2736</v>
      </c>
      <c r="B152">
        <v>901274.61</v>
      </c>
      <c r="C152">
        <v>22340.94</v>
      </c>
      <c r="D152">
        <v>7502.2</v>
      </c>
      <c r="G152">
        <v>225125</v>
      </c>
      <c r="H152">
        <v>267583.59999999998</v>
      </c>
      <c r="K152">
        <v>0</v>
      </c>
      <c r="L152">
        <v>0</v>
      </c>
      <c r="N152">
        <v>0</v>
      </c>
      <c r="R152">
        <v>-117023.27</v>
      </c>
      <c r="S152">
        <v>1819262.69</v>
      </c>
      <c r="U152">
        <v>1303423.19</v>
      </c>
      <c r="V152">
        <v>182530</v>
      </c>
      <c r="W152">
        <v>2598.14</v>
      </c>
      <c r="Y152">
        <v>1573812</v>
      </c>
      <c r="Z152">
        <v>420219.8</v>
      </c>
      <c r="AA152">
        <v>2268205.98</v>
      </c>
      <c r="AB152">
        <v>13924</v>
      </c>
      <c r="AD152">
        <v>1199793.72</v>
      </c>
      <c r="AE152">
        <v>108341.37</v>
      </c>
      <c r="AI152">
        <v>170731.13</v>
      </c>
    </row>
    <row r="153" spans="1:35">
      <c r="A153" t="s">
        <v>2737</v>
      </c>
      <c r="B153">
        <v>324476.09000000003</v>
      </c>
      <c r="C153">
        <v>0</v>
      </c>
      <c r="D153">
        <v>551839.56999999995</v>
      </c>
      <c r="G153">
        <v>794767.16</v>
      </c>
      <c r="H153">
        <v>257251.4</v>
      </c>
      <c r="K153">
        <v>0</v>
      </c>
      <c r="L153">
        <v>0</v>
      </c>
      <c r="N153">
        <v>0</v>
      </c>
      <c r="Q153">
        <v>310</v>
      </c>
      <c r="R153">
        <v>-365813.97</v>
      </c>
      <c r="S153">
        <v>2522678.58</v>
      </c>
      <c r="U153">
        <v>1252883.06</v>
      </c>
      <c r="V153">
        <v>171040</v>
      </c>
      <c r="W153">
        <v>1070.74</v>
      </c>
      <c r="Y153">
        <v>1817214</v>
      </c>
      <c r="Z153">
        <v>270068.96000000002</v>
      </c>
      <c r="AA153">
        <v>2372912</v>
      </c>
      <c r="AB153">
        <v>20238</v>
      </c>
      <c r="AD153">
        <v>1084696.72</v>
      </c>
      <c r="AE153">
        <v>239794.37</v>
      </c>
      <c r="AI153">
        <v>23476.06</v>
      </c>
    </row>
    <row r="154" spans="1:35">
      <c r="A154" t="s">
        <v>2738</v>
      </c>
      <c r="B154">
        <v>228825.27</v>
      </c>
      <c r="C154">
        <v>12078</v>
      </c>
      <c r="D154">
        <v>96772.4</v>
      </c>
      <c r="G154">
        <v>832858.87</v>
      </c>
      <c r="H154">
        <v>282515.28999999998</v>
      </c>
      <c r="K154">
        <v>4000</v>
      </c>
      <c r="L154">
        <v>27618.6</v>
      </c>
      <c r="N154">
        <v>0</v>
      </c>
      <c r="R154">
        <v>-2818447.81</v>
      </c>
      <c r="S154">
        <v>4801199.47</v>
      </c>
      <c r="U154">
        <v>943988.53</v>
      </c>
      <c r="V154">
        <v>106525</v>
      </c>
      <c r="W154">
        <v>926.92</v>
      </c>
      <c r="Y154">
        <v>686055</v>
      </c>
      <c r="Z154">
        <v>418065.28</v>
      </c>
      <c r="AA154">
        <v>1161648</v>
      </c>
      <c r="AB154">
        <v>10916</v>
      </c>
      <c r="AD154">
        <v>1093089.82</v>
      </c>
      <c r="AE154">
        <v>396800.84</v>
      </c>
      <c r="AI154">
        <v>54426.5</v>
      </c>
    </row>
    <row r="155" spans="1:35">
      <c r="A155" t="s">
        <v>2739</v>
      </c>
      <c r="B155">
        <v>223155</v>
      </c>
      <c r="C155">
        <v>37665.599999999999</v>
      </c>
      <c r="D155">
        <v>434278.01</v>
      </c>
      <c r="G155">
        <v>915726.22</v>
      </c>
      <c r="H155">
        <v>467669.21</v>
      </c>
      <c r="K155">
        <v>57000</v>
      </c>
      <c r="L155">
        <v>34970.93</v>
      </c>
      <c r="N155">
        <v>3038</v>
      </c>
      <c r="R155">
        <v>-2832338.71</v>
      </c>
      <c r="S155">
        <v>5209136.26</v>
      </c>
      <c r="U155">
        <v>1180694.3500000001</v>
      </c>
      <c r="V155">
        <v>145210</v>
      </c>
      <c r="W155">
        <v>835.99</v>
      </c>
      <c r="Y155">
        <v>2184420.5</v>
      </c>
      <c r="Z155">
        <v>501918.96</v>
      </c>
      <c r="AA155">
        <v>2716725.5</v>
      </c>
      <c r="AB155">
        <v>16112</v>
      </c>
      <c r="AD155">
        <v>990019.72</v>
      </c>
      <c r="AE155">
        <v>593718.22</v>
      </c>
      <c r="AI155">
        <v>89816.8</v>
      </c>
    </row>
    <row r="156" spans="1:35">
      <c r="A156" t="s">
        <v>2740</v>
      </c>
      <c r="B156">
        <v>668684.56999999995</v>
      </c>
      <c r="C156">
        <v>20329.88</v>
      </c>
      <c r="D156">
        <v>415306.51</v>
      </c>
      <c r="G156">
        <v>659417.23</v>
      </c>
      <c r="H156">
        <v>215340.51</v>
      </c>
      <c r="K156">
        <v>0</v>
      </c>
      <c r="L156">
        <v>0</v>
      </c>
      <c r="N156">
        <v>0</v>
      </c>
      <c r="R156">
        <v>-278359.44</v>
      </c>
      <c r="S156">
        <v>2453318.4700000002</v>
      </c>
      <c r="U156">
        <v>930685.55</v>
      </c>
      <c r="V156">
        <v>141470</v>
      </c>
      <c r="W156">
        <v>1746.21</v>
      </c>
      <c r="Y156">
        <v>1152776.03</v>
      </c>
      <c r="Z156">
        <v>385420.55</v>
      </c>
      <c r="AA156">
        <v>1577159.78</v>
      </c>
      <c r="AB156">
        <v>8648</v>
      </c>
      <c r="AD156">
        <v>965770.44</v>
      </c>
      <c r="AE156">
        <v>232614.39999999999</v>
      </c>
      <c r="AI156">
        <v>23786.05</v>
      </c>
    </row>
    <row r="157" spans="1:35">
      <c r="A157" t="s">
        <v>2741</v>
      </c>
      <c r="B157">
        <v>1900738.42</v>
      </c>
      <c r="C157">
        <v>108689.53</v>
      </c>
      <c r="D157">
        <v>762734.31</v>
      </c>
      <c r="G157">
        <v>306465.40000000002</v>
      </c>
      <c r="H157">
        <v>1808246.12</v>
      </c>
      <c r="K157">
        <v>1500</v>
      </c>
      <c r="L157">
        <v>7948.11</v>
      </c>
      <c r="N157">
        <v>0</v>
      </c>
      <c r="R157">
        <v>271459.43</v>
      </c>
      <c r="S157">
        <v>4517827.99</v>
      </c>
      <c r="U157">
        <v>2089710.19</v>
      </c>
      <c r="V157">
        <v>472900</v>
      </c>
      <c r="W157">
        <v>5131.25</v>
      </c>
      <c r="Y157">
        <v>2122323</v>
      </c>
      <c r="Z157">
        <v>692722.44</v>
      </c>
      <c r="AA157">
        <v>3207788</v>
      </c>
      <c r="AB157">
        <v>37684</v>
      </c>
      <c r="AD157">
        <v>1669794.41</v>
      </c>
      <c r="AE157">
        <v>321963.17</v>
      </c>
      <c r="AI157">
        <v>57419.05</v>
      </c>
    </row>
    <row r="158" spans="1:35">
      <c r="A158" t="s">
        <v>2742</v>
      </c>
      <c r="B158">
        <v>102355.35</v>
      </c>
      <c r="C158">
        <v>0</v>
      </c>
      <c r="D158">
        <v>41200</v>
      </c>
      <c r="G158">
        <v>543913.19999999995</v>
      </c>
      <c r="H158">
        <v>390834.36</v>
      </c>
      <c r="K158">
        <v>0</v>
      </c>
      <c r="L158">
        <v>631</v>
      </c>
      <c r="R158">
        <v>-1338908.82</v>
      </c>
      <c r="S158">
        <v>3061336.79</v>
      </c>
      <c r="U158">
        <v>1264415.21</v>
      </c>
      <c r="V158">
        <v>217500</v>
      </c>
      <c r="W158">
        <v>1360.75</v>
      </c>
      <c r="Y158">
        <v>1201927.2</v>
      </c>
      <c r="Z158">
        <v>489010.74</v>
      </c>
      <c r="AA158">
        <v>1728960.7</v>
      </c>
      <c r="AB158">
        <v>14560</v>
      </c>
      <c r="AD158">
        <v>1577025.13</v>
      </c>
      <c r="AE158">
        <v>207654.63</v>
      </c>
      <c r="AF158">
        <v>217500</v>
      </c>
      <c r="AI158">
        <v>73269.5</v>
      </c>
    </row>
    <row r="159" spans="1:35">
      <c r="A159" t="s">
        <v>2743</v>
      </c>
      <c r="B159">
        <v>594794.97</v>
      </c>
      <c r="C159">
        <v>26334.1</v>
      </c>
      <c r="D159">
        <v>403606.22</v>
      </c>
      <c r="G159">
        <v>1693278.79</v>
      </c>
      <c r="H159">
        <v>587361.65</v>
      </c>
      <c r="K159">
        <v>0</v>
      </c>
      <c r="L159">
        <v>91559.09</v>
      </c>
      <c r="N159">
        <v>0</v>
      </c>
      <c r="R159">
        <v>840987.17</v>
      </c>
      <c r="S159">
        <v>2227904.62</v>
      </c>
      <c r="U159">
        <v>1125508.97</v>
      </c>
      <c r="V159">
        <v>80000</v>
      </c>
      <c r="W159">
        <v>549.04</v>
      </c>
      <c r="Y159">
        <v>1186726.5</v>
      </c>
      <c r="Z159">
        <v>284036.21000000002</v>
      </c>
      <c r="AA159">
        <v>1620773.75</v>
      </c>
      <c r="AB159">
        <v>15660</v>
      </c>
      <c r="AD159">
        <v>740836.17</v>
      </c>
      <c r="AE159">
        <v>47058</v>
      </c>
      <c r="AI159">
        <v>107567.95</v>
      </c>
    </row>
    <row r="160" spans="1:35">
      <c r="A160" t="s">
        <v>2744</v>
      </c>
      <c r="B160">
        <v>610989.15</v>
      </c>
      <c r="C160">
        <v>76092.160000000003</v>
      </c>
      <c r="D160">
        <v>424261.47</v>
      </c>
      <c r="G160">
        <v>1310506.3999999999</v>
      </c>
      <c r="H160">
        <v>319712.68</v>
      </c>
      <c r="K160">
        <v>4000</v>
      </c>
      <c r="L160">
        <v>4180.53</v>
      </c>
      <c r="N160">
        <v>1129</v>
      </c>
      <c r="P160">
        <v>464</v>
      </c>
      <c r="R160">
        <v>1239896.83</v>
      </c>
      <c r="S160">
        <v>1652500.79</v>
      </c>
      <c r="U160">
        <v>862716.22</v>
      </c>
      <c r="V160">
        <v>201290</v>
      </c>
      <c r="W160">
        <v>1388.74</v>
      </c>
      <c r="Y160">
        <v>1397439</v>
      </c>
      <c r="Z160">
        <v>373495.44</v>
      </c>
      <c r="AA160">
        <v>1956244</v>
      </c>
      <c r="AB160">
        <v>50184</v>
      </c>
      <c r="AD160">
        <v>827468.34</v>
      </c>
      <c r="AE160">
        <v>163042.35</v>
      </c>
    </row>
    <row r="161" spans="1:35">
      <c r="A161" t="s">
        <v>2745</v>
      </c>
      <c r="B161">
        <v>259223.07</v>
      </c>
      <c r="C161">
        <v>0</v>
      </c>
      <c r="D161">
        <v>132832.28</v>
      </c>
      <c r="G161">
        <v>1122476.67</v>
      </c>
      <c r="H161">
        <v>527228.35</v>
      </c>
      <c r="L161">
        <v>3631.17</v>
      </c>
      <c r="N161">
        <v>0</v>
      </c>
      <c r="R161">
        <v>368945.96</v>
      </c>
      <c r="S161">
        <v>2038406.69</v>
      </c>
      <c r="U161">
        <v>1409584.18</v>
      </c>
      <c r="V161">
        <v>147760</v>
      </c>
      <c r="W161">
        <v>1354.34</v>
      </c>
      <c r="Y161">
        <v>1916022</v>
      </c>
      <c r="Z161">
        <v>366948.44</v>
      </c>
      <c r="AA161">
        <v>2325952</v>
      </c>
      <c r="AB161">
        <v>26850</v>
      </c>
      <c r="AD161">
        <v>1415427.99</v>
      </c>
      <c r="AE161">
        <v>442662.42</v>
      </c>
    </row>
    <row r="162" spans="1:35">
      <c r="A162" t="s">
        <v>2746</v>
      </c>
      <c r="B162">
        <v>702597.54</v>
      </c>
      <c r="C162">
        <v>4264.9399999999996</v>
      </c>
      <c r="D162">
        <v>54860.39</v>
      </c>
      <c r="G162">
        <v>1054129.72</v>
      </c>
      <c r="H162">
        <v>646889.65</v>
      </c>
      <c r="K162">
        <v>0</v>
      </c>
      <c r="L162">
        <v>29050</v>
      </c>
      <c r="N162">
        <v>0</v>
      </c>
      <c r="R162">
        <v>41401.85</v>
      </c>
      <c r="S162">
        <v>2546107.46</v>
      </c>
      <c r="U162">
        <v>1096926.28</v>
      </c>
      <c r="V162">
        <v>105320</v>
      </c>
      <c r="W162">
        <v>1954.74</v>
      </c>
      <c r="Y162">
        <v>1462496.7</v>
      </c>
      <c r="Z162">
        <v>550996.32999999996</v>
      </c>
      <c r="AA162">
        <v>1908689.95</v>
      </c>
      <c r="AB162">
        <v>27458</v>
      </c>
      <c r="AD162">
        <v>1042653.67</v>
      </c>
      <c r="AE162">
        <v>328935.46999999997</v>
      </c>
      <c r="AI162">
        <v>63774.03</v>
      </c>
    </row>
    <row r="163" spans="1:35">
      <c r="A163" t="s">
        <v>2747</v>
      </c>
      <c r="B163">
        <v>237491.78</v>
      </c>
      <c r="C163">
        <v>32991.129999999997</v>
      </c>
      <c r="D163">
        <v>49884.33</v>
      </c>
      <c r="G163">
        <v>235655.47</v>
      </c>
      <c r="H163">
        <v>505108.18</v>
      </c>
      <c r="K163">
        <v>9800</v>
      </c>
      <c r="L163">
        <v>143479</v>
      </c>
      <c r="N163">
        <v>1680</v>
      </c>
      <c r="R163">
        <v>-1210219.18</v>
      </c>
      <c r="S163">
        <v>2320392.7599999998</v>
      </c>
      <c r="U163">
        <v>1065489.29</v>
      </c>
      <c r="V163">
        <v>70000</v>
      </c>
      <c r="W163">
        <v>33.840000000000003</v>
      </c>
      <c r="Y163">
        <v>901823</v>
      </c>
      <c r="Z163">
        <v>272793.52</v>
      </c>
      <c r="AA163">
        <v>1398482</v>
      </c>
      <c r="AB163">
        <v>8620</v>
      </c>
      <c r="AD163">
        <v>1005918.04</v>
      </c>
      <c r="AE163">
        <v>84957.45</v>
      </c>
      <c r="AI163">
        <v>16163.85</v>
      </c>
    </row>
    <row r="164" spans="1:35">
      <c r="A164" t="s">
        <v>2796</v>
      </c>
      <c r="B164">
        <v>332987.74</v>
      </c>
      <c r="C164">
        <v>17855</v>
      </c>
      <c r="D164">
        <v>175123.07</v>
      </c>
      <c r="G164">
        <v>815500.26</v>
      </c>
      <c r="H164">
        <v>449543.36</v>
      </c>
      <c r="K164">
        <v>3000</v>
      </c>
      <c r="L164">
        <v>676.3</v>
      </c>
      <c r="N164">
        <v>524</v>
      </c>
      <c r="R164">
        <v>-644206.04</v>
      </c>
      <c r="S164">
        <v>2754433.99</v>
      </c>
      <c r="U164">
        <v>1021996.25</v>
      </c>
      <c r="V164">
        <v>70120</v>
      </c>
      <c r="W164">
        <v>1298.5899999999999</v>
      </c>
      <c r="Y164">
        <v>1420824.3</v>
      </c>
      <c r="Z164">
        <v>336274.68</v>
      </c>
      <c r="AA164">
        <v>1866619.14</v>
      </c>
      <c r="AB164">
        <v>14969</v>
      </c>
      <c r="AD164">
        <v>849907.56</v>
      </c>
      <c r="AE164">
        <v>395307.44</v>
      </c>
      <c r="AI164">
        <v>47129.5</v>
      </c>
    </row>
    <row r="165" spans="1:35">
      <c r="A165" t="s">
        <v>2800</v>
      </c>
      <c r="B165">
        <v>469306.51</v>
      </c>
      <c r="C165">
        <v>1434.8</v>
      </c>
      <c r="D165">
        <v>82616.08</v>
      </c>
      <c r="G165">
        <v>497150</v>
      </c>
      <c r="H165">
        <v>277841.90999999997</v>
      </c>
      <c r="K165">
        <v>6000</v>
      </c>
      <c r="L165">
        <v>4164.26</v>
      </c>
      <c r="N165">
        <v>0</v>
      </c>
      <c r="R165">
        <v>-3460931.8</v>
      </c>
      <c r="S165">
        <v>4164124</v>
      </c>
      <c r="U165">
        <v>2278741.92</v>
      </c>
      <c r="V165">
        <v>70000</v>
      </c>
      <c r="W165">
        <v>1714.48</v>
      </c>
      <c r="Y165">
        <v>2178739.63</v>
      </c>
      <c r="Z165">
        <v>417347.48</v>
      </c>
      <c r="AA165">
        <v>2614540.63</v>
      </c>
      <c r="AB165">
        <v>17460</v>
      </c>
      <c r="AD165">
        <v>1521473.86</v>
      </c>
      <c r="AE165">
        <v>85035.04</v>
      </c>
      <c r="AI165">
        <v>93041.14</v>
      </c>
    </row>
    <row r="166" spans="1:35">
      <c r="A166" t="s">
        <v>2804</v>
      </c>
      <c r="B166">
        <v>150564.73000000001</v>
      </c>
      <c r="C166">
        <v>46996.31</v>
      </c>
      <c r="D166">
        <v>534165.87</v>
      </c>
      <c r="G166">
        <v>716957.49</v>
      </c>
      <c r="H166">
        <v>559577.06000000006</v>
      </c>
      <c r="K166">
        <v>57500</v>
      </c>
      <c r="L166">
        <v>31053.08</v>
      </c>
      <c r="N166">
        <v>2265</v>
      </c>
      <c r="R166">
        <v>-947158.75</v>
      </c>
      <c r="S166">
        <v>3254719.47</v>
      </c>
      <c r="U166">
        <v>956244.05</v>
      </c>
      <c r="W166">
        <v>521.83000000000004</v>
      </c>
      <c r="Y166">
        <v>1121843</v>
      </c>
      <c r="Z166">
        <v>121570.16</v>
      </c>
      <c r="AA166">
        <v>1615157.85</v>
      </c>
      <c r="AB166">
        <v>2000</v>
      </c>
      <c r="AD166">
        <v>688954.45</v>
      </c>
      <c r="AE166">
        <v>246181.48</v>
      </c>
      <c r="AI166">
        <v>38002.6</v>
      </c>
    </row>
    <row r="167" spans="1:35">
      <c r="A167" t="s">
        <v>2748</v>
      </c>
      <c r="B167">
        <v>725509.38</v>
      </c>
      <c r="C167">
        <v>1120439.57</v>
      </c>
      <c r="D167">
        <v>60994.69</v>
      </c>
      <c r="G167">
        <v>283938.33</v>
      </c>
      <c r="H167">
        <v>360098.13</v>
      </c>
      <c r="K167">
        <v>3000</v>
      </c>
      <c r="L167">
        <v>101056.3</v>
      </c>
      <c r="N167">
        <v>874.77</v>
      </c>
      <c r="R167">
        <v>-2597590.71</v>
      </c>
      <c r="S167">
        <v>4774273.9400000004</v>
      </c>
      <c r="U167">
        <v>1894785.44</v>
      </c>
      <c r="V167">
        <v>489206</v>
      </c>
      <c r="W167">
        <v>1538.74</v>
      </c>
      <c r="Y167">
        <v>1118598</v>
      </c>
      <c r="AA167">
        <v>1720858</v>
      </c>
      <c r="AB167">
        <v>22220</v>
      </c>
      <c r="AC167">
        <v>37150</v>
      </c>
      <c r="AD167">
        <v>1176670.1100000001</v>
      </c>
      <c r="AE167">
        <v>202344.27</v>
      </c>
      <c r="AI167">
        <v>75520</v>
      </c>
    </row>
    <row r="168" spans="1:35">
      <c r="A168" t="s">
        <v>2749</v>
      </c>
      <c r="B168">
        <v>377919.12</v>
      </c>
      <c r="C168">
        <v>44222.8</v>
      </c>
      <c r="D168">
        <v>15315.42</v>
      </c>
      <c r="G168">
        <v>636922.16</v>
      </c>
      <c r="H168">
        <v>117506.76</v>
      </c>
      <c r="K168">
        <v>3000</v>
      </c>
      <c r="L168">
        <v>33388.300000000003</v>
      </c>
      <c r="N168">
        <v>0</v>
      </c>
      <c r="R168">
        <v>-1905292.29</v>
      </c>
      <c r="S168">
        <v>3325480.98</v>
      </c>
      <c r="U168">
        <v>1145983.32</v>
      </c>
      <c r="V168">
        <v>148580</v>
      </c>
      <c r="W168">
        <v>637.82000000000005</v>
      </c>
      <c r="Y168">
        <v>1483137</v>
      </c>
      <c r="AA168">
        <v>1926996</v>
      </c>
      <c r="AB168">
        <v>1920</v>
      </c>
      <c r="AC168">
        <v>16870</v>
      </c>
      <c r="AD168">
        <v>786040.07</v>
      </c>
      <c r="AE168">
        <v>311175.8</v>
      </c>
      <c r="AI168">
        <v>27</v>
      </c>
    </row>
    <row r="169" spans="1:35">
      <c r="A169" t="s">
        <v>2750</v>
      </c>
      <c r="B169">
        <v>622313.03</v>
      </c>
      <c r="C169">
        <v>470373.19</v>
      </c>
      <c r="D169">
        <v>23386.09</v>
      </c>
      <c r="G169">
        <v>619805.49</v>
      </c>
      <c r="H169">
        <v>199272.01</v>
      </c>
      <c r="K169">
        <v>2500</v>
      </c>
      <c r="L169">
        <v>66739.37</v>
      </c>
      <c r="N169">
        <v>1932.54</v>
      </c>
      <c r="R169">
        <v>-780327.41</v>
      </c>
      <c r="S169">
        <v>2333757.04</v>
      </c>
      <c r="U169">
        <v>1597255.88</v>
      </c>
      <c r="V169">
        <v>535180</v>
      </c>
      <c r="Y169">
        <v>1744785</v>
      </c>
      <c r="AA169">
        <v>2145156</v>
      </c>
      <c r="AB169">
        <v>1760</v>
      </c>
      <c r="AC169">
        <v>16880</v>
      </c>
      <c r="AD169">
        <v>1155598.46</v>
      </c>
      <c r="AE169">
        <v>223518.15</v>
      </c>
      <c r="AI169">
        <v>23760</v>
      </c>
    </row>
    <row r="170" spans="1:35">
      <c r="A170" t="s">
        <v>2751</v>
      </c>
      <c r="B170">
        <v>1524945.98</v>
      </c>
      <c r="C170">
        <v>1164598.05</v>
      </c>
      <c r="D170">
        <v>116116.95</v>
      </c>
      <c r="G170">
        <v>118843.24</v>
      </c>
      <c r="H170">
        <v>80327.179999999993</v>
      </c>
      <c r="K170">
        <v>4000</v>
      </c>
      <c r="L170">
        <v>77248.070000000007</v>
      </c>
      <c r="N170">
        <v>0</v>
      </c>
      <c r="R170">
        <v>-691875.46</v>
      </c>
      <c r="S170">
        <v>2500833.27</v>
      </c>
      <c r="U170">
        <v>3075580.25</v>
      </c>
      <c r="V170">
        <v>595780</v>
      </c>
      <c r="W170">
        <v>2743.32</v>
      </c>
      <c r="Y170">
        <v>1764090</v>
      </c>
      <c r="AA170">
        <v>2930761</v>
      </c>
      <c r="AB170">
        <v>12280</v>
      </c>
      <c r="AC170">
        <v>22000</v>
      </c>
      <c r="AD170">
        <v>1239046.32</v>
      </c>
      <c r="AE170">
        <v>118995.73</v>
      </c>
      <c r="AI170">
        <v>485</v>
      </c>
    </row>
    <row r="171" spans="1:35">
      <c r="A171" t="s">
        <v>2752</v>
      </c>
      <c r="B171">
        <v>1347977.99</v>
      </c>
      <c r="C171">
        <v>5292468.3899999997</v>
      </c>
      <c r="D171">
        <v>94355.61</v>
      </c>
      <c r="G171">
        <v>378137.52</v>
      </c>
      <c r="H171">
        <v>448622.61</v>
      </c>
      <c r="K171">
        <v>1400</v>
      </c>
      <c r="L171">
        <v>154526.75</v>
      </c>
      <c r="N171">
        <v>1723.41</v>
      </c>
      <c r="R171">
        <v>4100977.67</v>
      </c>
      <c r="S171">
        <v>1757956.06</v>
      </c>
      <c r="U171">
        <v>4002979.67</v>
      </c>
      <c r="V171">
        <v>496925</v>
      </c>
      <c r="W171">
        <v>3594.8</v>
      </c>
      <c r="Y171">
        <v>1465674</v>
      </c>
      <c r="AA171">
        <v>2405727</v>
      </c>
      <c r="AB171">
        <v>9260</v>
      </c>
      <c r="AC171">
        <v>30140</v>
      </c>
      <c r="AD171">
        <v>1630678.78</v>
      </c>
      <c r="AE171">
        <v>334289.46000000002</v>
      </c>
      <c r="AI171">
        <v>14100</v>
      </c>
    </row>
    <row r="172" spans="1:35">
      <c r="A172" t="s">
        <v>2753</v>
      </c>
      <c r="B172">
        <v>546798.99</v>
      </c>
      <c r="C172">
        <v>368184.15</v>
      </c>
      <c r="D172">
        <v>65742.69</v>
      </c>
      <c r="G172">
        <v>541752.14</v>
      </c>
      <c r="H172">
        <v>124254.66</v>
      </c>
      <c r="K172">
        <v>3000</v>
      </c>
      <c r="L172">
        <v>47231.61</v>
      </c>
      <c r="N172">
        <v>1856.97</v>
      </c>
      <c r="R172">
        <v>-768444.11</v>
      </c>
      <c r="S172">
        <v>2322668.0699999998</v>
      </c>
      <c r="U172">
        <v>1317072.49</v>
      </c>
      <c r="V172">
        <v>461050</v>
      </c>
      <c r="W172">
        <v>1045.77</v>
      </c>
      <c r="Y172">
        <v>1182132</v>
      </c>
      <c r="AA172">
        <v>1562770.88</v>
      </c>
      <c r="AB172">
        <v>3800</v>
      </c>
      <c r="AC172">
        <v>11320</v>
      </c>
      <c r="AD172">
        <v>1055120.28</v>
      </c>
      <c r="AE172">
        <v>271704.01</v>
      </c>
      <c r="AI172">
        <v>16165</v>
      </c>
    </row>
    <row r="173" spans="1:35">
      <c r="A173" t="s">
        <v>2754</v>
      </c>
      <c r="B173">
        <v>692400.7</v>
      </c>
      <c r="C173">
        <v>1119039.05</v>
      </c>
      <c r="D173">
        <v>64332.87</v>
      </c>
      <c r="G173">
        <v>272133.81</v>
      </c>
      <c r="H173">
        <v>889063.83</v>
      </c>
      <c r="K173">
        <v>4000</v>
      </c>
      <c r="L173">
        <v>87477.2</v>
      </c>
      <c r="N173">
        <v>713.87</v>
      </c>
      <c r="R173">
        <v>-857430.43</v>
      </c>
      <c r="S173">
        <v>2694098.62</v>
      </c>
      <c r="U173">
        <v>2724053.87</v>
      </c>
      <c r="V173">
        <v>72880</v>
      </c>
      <c r="W173">
        <v>1588.53</v>
      </c>
      <c r="Y173">
        <v>1201704</v>
      </c>
      <c r="Z173">
        <v>9800</v>
      </c>
      <c r="AA173">
        <v>1911179</v>
      </c>
      <c r="AB173">
        <v>5520</v>
      </c>
      <c r="AC173">
        <v>36700</v>
      </c>
      <c r="AD173">
        <v>799899.36</v>
      </c>
      <c r="AE173">
        <v>148470.04</v>
      </c>
      <c r="AI173">
        <v>147</v>
      </c>
    </row>
    <row r="174" spans="1:35">
      <c r="A174" t="s">
        <v>2794</v>
      </c>
      <c r="B174">
        <v>365149.17</v>
      </c>
      <c r="C174">
        <v>437542.5</v>
      </c>
      <c r="D174">
        <v>65770.320000000007</v>
      </c>
      <c r="G174">
        <v>427576.28</v>
      </c>
      <c r="H174">
        <v>958748.37</v>
      </c>
      <c r="L174">
        <v>34600</v>
      </c>
      <c r="N174">
        <v>0</v>
      </c>
      <c r="R174">
        <v>-1234031.6100000001</v>
      </c>
      <c r="S174">
        <v>2583594.75</v>
      </c>
      <c r="U174">
        <v>2118490.86</v>
      </c>
      <c r="V174">
        <v>149000</v>
      </c>
      <c r="W174">
        <v>857.17</v>
      </c>
      <c r="Y174">
        <v>575064</v>
      </c>
      <c r="AA174">
        <v>1069596</v>
      </c>
      <c r="AB174">
        <v>2400</v>
      </c>
      <c r="AC174">
        <v>17328</v>
      </c>
      <c r="AD174">
        <v>654783.18999999994</v>
      </c>
      <c r="AE174">
        <v>228681.34</v>
      </c>
    </row>
    <row r="175" spans="1:35">
      <c r="A175" t="s">
        <v>2805</v>
      </c>
      <c r="B175">
        <v>198467.54</v>
      </c>
      <c r="C175">
        <v>95770.45</v>
      </c>
      <c r="D175">
        <v>36326.86</v>
      </c>
      <c r="G175">
        <v>1018724.1</v>
      </c>
      <c r="H175">
        <v>119882.51</v>
      </c>
      <c r="L175">
        <v>27604.3</v>
      </c>
      <c r="N175">
        <v>562.46</v>
      </c>
      <c r="R175">
        <v>-1404680.82</v>
      </c>
      <c r="S175">
        <v>2913433.4</v>
      </c>
      <c r="U175">
        <v>996128.62</v>
      </c>
      <c r="V175">
        <v>90000</v>
      </c>
      <c r="W175">
        <v>449.06</v>
      </c>
      <c r="Y175">
        <v>752997</v>
      </c>
      <c r="AA175">
        <v>1123909</v>
      </c>
      <c r="AB175">
        <v>9700</v>
      </c>
      <c r="AC175">
        <v>30140</v>
      </c>
      <c r="AD175">
        <v>554421.16</v>
      </c>
      <c r="AE175">
        <v>189152.4</v>
      </c>
    </row>
    <row r="176" spans="1:35">
      <c r="A176" t="s">
        <v>13</v>
      </c>
      <c r="B176">
        <v>715552.54</v>
      </c>
      <c r="C176">
        <v>332577.09999999998</v>
      </c>
      <c r="D176">
        <v>218353.55</v>
      </c>
      <c r="G176">
        <v>1004558.47</v>
      </c>
      <c r="H176">
        <v>585378.84</v>
      </c>
      <c r="K176">
        <v>12220</v>
      </c>
      <c r="L176">
        <v>210132.29</v>
      </c>
      <c r="N176">
        <v>10671.27</v>
      </c>
      <c r="R176">
        <v>1374925.21</v>
      </c>
      <c r="S176">
        <v>2535471.5499999998</v>
      </c>
      <c r="U176">
        <v>350499.07</v>
      </c>
      <c r="Y176">
        <v>1749595.2</v>
      </c>
      <c r="Z176">
        <v>180450</v>
      </c>
      <c r="AA176">
        <v>2621779.2000000002</v>
      </c>
      <c r="AB176">
        <v>10650</v>
      </c>
      <c r="AD176">
        <v>826040.9</v>
      </c>
      <c r="AE176">
        <v>84343.99</v>
      </c>
      <c r="AH176">
        <v>50</v>
      </c>
      <c r="AI176">
        <v>24680</v>
      </c>
    </row>
    <row r="177" spans="1:35">
      <c r="A177" t="s">
        <v>14</v>
      </c>
      <c r="B177">
        <v>525807.43000000005</v>
      </c>
      <c r="C177">
        <v>31700</v>
      </c>
      <c r="D177">
        <v>135755.51</v>
      </c>
      <c r="G177">
        <v>746116.18</v>
      </c>
      <c r="H177">
        <v>246914.17</v>
      </c>
      <c r="K177">
        <v>0</v>
      </c>
      <c r="L177">
        <v>71031.3</v>
      </c>
      <c r="M177">
        <v>4000</v>
      </c>
      <c r="N177">
        <v>130</v>
      </c>
      <c r="R177">
        <v>-1850890.38</v>
      </c>
      <c r="S177">
        <v>3491897.05</v>
      </c>
      <c r="U177">
        <v>1292037.49</v>
      </c>
      <c r="V177">
        <v>1800</v>
      </c>
      <c r="W177">
        <v>1560.55</v>
      </c>
      <c r="X177">
        <v>1940</v>
      </c>
      <c r="Y177">
        <v>2107356</v>
      </c>
      <c r="Z177">
        <v>938850</v>
      </c>
      <c r="AA177">
        <v>2725759</v>
      </c>
      <c r="AB177">
        <v>16758</v>
      </c>
      <c r="AD177">
        <v>1227191.24</v>
      </c>
      <c r="AE177">
        <v>277681.52</v>
      </c>
      <c r="AH177">
        <v>1020</v>
      </c>
      <c r="AI177">
        <v>125008.96000000001</v>
      </c>
    </row>
    <row r="178" spans="1:35">
      <c r="A178" t="s">
        <v>2755</v>
      </c>
      <c r="B178">
        <v>859210.73</v>
      </c>
      <c r="C178">
        <v>26904</v>
      </c>
      <c r="D178">
        <v>136580.79999999999</v>
      </c>
      <c r="G178">
        <v>7268577.1200000001</v>
      </c>
      <c r="H178">
        <v>3931280.63</v>
      </c>
      <c r="K178">
        <v>1900</v>
      </c>
      <c r="L178">
        <v>225450.82</v>
      </c>
      <c r="N178">
        <v>418.33</v>
      </c>
      <c r="R178">
        <v>12672635.83</v>
      </c>
      <c r="U178">
        <v>2256886.48</v>
      </c>
      <c r="V178">
        <v>537242.28</v>
      </c>
      <c r="W178">
        <v>2119.7199999999998</v>
      </c>
      <c r="Y178">
        <v>3452083.3</v>
      </c>
      <c r="Z178">
        <v>140000</v>
      </c>
      <c r="AA178">
        <v>3930763.3</v>
      </c>
      <c r="AC178">
        <v>19554</v>
      </c>
      <c r="AD178">
        <v>1669363.38</v>
      </c>
      <c r="AE178">
        <v>1248758.08</v>
      </c>
      <c r="AH178">
        <v>12266.66</v>
      </c>
      <c r="AI178">
        <v>185478.06</v>
      </c>
    </row>
    <row r="179" spans="1:35">
      <c r="A179" t="s">
        <v>15</v>
      </c>
      <c r="B179">
        <v>1261485.58</v>
      </c>
      <c r="C179">
        <v>35387.769999999997</v>
      </c>
      <c r="D179">
        <v>116911.86</v>
      </c>
      <c r="G179">
        <v>67173.2</v>
      </c>
      <c r="H179">
        <v>110996.49</v>
      </c>
      <c r="K179">
        <v>0</v>
      </c>
      <c r="L179">
        <v>36824.300000000003</v>
      </c>
      <c r="M179">
        <v>144000</v>
      </c>
      <c r="N179">
        <v>27.66</v>
      </c>
      <c r="P179">
        <v>135000</v>
      </c>
      <c r="R179">
        <v>-1680942.13</v>
      </c>
      <c r="S179">
        <v>3101018.9</v>
      </c>
      <c r="U179">
        <v>1266277.1499999999</v>
      </c>
      <c r="V179">
        <v>1065000</v>
      </c>
      <c r="W179">
        <v>2500.77</v>
      </c>
      <c r="Z179">
        <v>2908887.76</v>
      </c>
      <c r="AA179">
        <v>3648630</v>
      </c>
      <c r="AB179">
        <v>14250</v>
      </c>
      <c r="AD179">
        <v>1159685.17</v>
      </c>
      <c r="AE179">
        <v>328458.92</v>
      </c>
      <c r="AI179">
        <v>235615.42</v>
      </c>
    </row>
    <row r="180" spans="1:35">
      <c r="A180" t="s">
        <v>16</v>
      </c>
      <c r="B180">
        <v>544670.78</v>
      </c>
      <c r="C180">
        <v>47249.95</v>
      </c>
      <c r="D180">
        <v>224824.18</v>
      </c>
      <c r="G180">
        <v>124732.65</v>
      </c>
      <c r="H180">
        <v>699772.52</v>
      </c>
      <c r="K180">
        <v>0</v>
      </c>
      <c r="L180">
        <v>98411.3</v>
      </c>
      <c r="M180">
        <v>80400</v>
      </c>
      <c r="N180">
        <v>0</v>
      </c>
      <c r="P180">
        <v>10000</v>
      </c>
      <c r="R180">
        <v>1858336.58</v>
      </c>
      <c r="S180">
        <v>254405.43</v>
      </c>
      <c r="U180">
        <v>1720194.26</v>
      </c>
      <c r="W180">
        <v>1770.42</v>
      </c>
      <c r="X180">
        <v>3010</v>
      </c>
      <c r="Y180">
        <v>2454583.23</v>
      </c>
      <c r="Z180">
        <v>175900</v>
      </c>
      <c r="AA180">
        <v>3197506.23</v>
      </c>
      <c r="AB180">
        <v>16278</v>
      </c>
      <c r="AD180">
        <v>1189909.43</v>
      </c>
      <c r="AE180">
        <v>461499.95</v>
      </c>
      <c r="AH180">
        <v>5010</v>
      </c>
      <c r="AI180">
        <v>145557.53</v>
      </c>
    </row>
    <row r="181" spans="1:35">
      <c r="A181" t="s">
        <v>17</v>
      </c>
      <c r="B181">
        <v>533415.86</v>
      </c>
      <c r="C181">
        <v>98798.98</v>
      </c>
      <c r="D181">
        <v>274917.69</v>
      </c>
      <c r="G181">
        <v>5</v>
      </c>
      <c r="H181">
        <v>661636.57999999996</v>
      </c>
      <c r="K181">
        <v>0</v>
      </c>
      <c r="L181">
        <v>84166.33</v>
      </c>
      <c r="M181">
        <v>215800</v>
      </c>
      <c r="N181">
        <v>51197.62</v>
      </c>
      <c r="R181">
        <v>-3048080.51</v>
      </c>
      <c r="S181">
        <v>4470863.96</v>
      </c>
      <c r="U181">
        <v>1697637.44</v>
      </c>
      <c r="W181">
        <v>2151.9499999999998</v>
      </c>
      <c r="X181">
        <v>257</v>
      </c>
      <c r="Y181">
        <v>2614662.4</v>
      </c>
      <c r="Z181">
        <v>366400</v>
      </c>
      <c r="AA181">
        <v>3302402.9</v>
      </c>
      <c r="AB181">
        <v>22948</v>
      </c>
      <c r="AD181">
        <v>1093976.3799999999</v>
      </c>
      <c r="AE181">
        <v>174017.61</v>
      </c>
      <c r="AH181">
        <v>261</v>
      </c>
      <c r="AI181">
        <v>292676.19</v>
      </c>
    </row>
    <row r="182" spans="1:35">
      <c r="A182" t="s">
        <v>18</v>
      </c>
      <c r="B182">
        <v>444977.45</v>
      </c>
      <c r="C182">
        <v>31842</v>
      </c>
      <c r="D182">
        <v>107854.82</v>
      </c>
      <c r="G182">
        <v>30712.75</v>
      </c>
      <c r="H182">
        <v>177140.76</v>
      </c>
      <c r="K182">
        <v>59369.3</v>
      </c>
      <c r="L182">
        <v>67804.98</v>
      </c>
      <c r="M182">
        <v>178960</v>
      </c>
      <c r="N182">
        <v>2117.85</v>
      </c>
      <c r="R182">
        <v>444147.73</v>
      </c>
      <c r="S182">
        <v>1315785.06</v>
      </c>
      <c r="U182">
        <v>1553531.28</v>
      </c>
      <c r="W182">
        <v>2054.7600000000002</v>
      </c>
      <c r="X182">
        <v>1879</v>
      </c>
      <c r="Y182">
        <v>2603053.1</v>
      </c>
      <c r="Z182">
        <v>281150</v>
      </c>
      <c r="AA182">
        <v>3535735.1</v>
      </c>
      <c r="AB182">
        <v>38443</v>
      </c>
      <c r="AD182">
        <v>1610794.38</v>
      </c>
      <c r="AE182">
        <v>404959.12</v>
      </c>
      <c r="AH182">
        <v>100</v>
      </c>
      <c r="AI182">
        <v>127293.68</v>
      </c>
    </row>
    <row r="183" spans="1:35">
      <c r="A183" t="s">
        <v>19</v>
      </c>
      <c r="B183">
        <v>865191.23</v>
      </c>
      <c r="C183">
        <v>13737.75</v>
      </c>
      <c r="D183">
        <v>284236.07</v>
      </c>
      <c r="G183">
        <v>744810.4</v>
      </c>
      <c r="H183">
        <v>340957.71</v>
      </c>
      <c r="K183">
        <v>0</v>
      </c>
      <c r="L183">
        <v>80973.509999999995</v>
      </c>
      <c r="M183">
        <v>75700</v>
      </c>
      <c r="N183">
        <v>831.58</v>
      </c>
      <c r="R183">
        <v>1629149.23</v>
      </c>
      <c r="S183">
        <v>1137972.49</v>
      </c>
      <c r="U183">
        <v>1713173.41</v>
      </c>
      <c r="V183">
        <v>79500</v>
      </c>
      <c r="W183">
        <v>2492.11</v>
      </c>
      <c r="X183">
        <v>1422</v>
      </c>
      <c r="Y183">
        <v>2731478.6</v>
      </c>
      <c r="Z183">
        <v>255800</v>
      </c>
      <c r="AA183">
        <v>3350324.6</v>
      </c>
      <c r="AB183">
        <v>17130</v>
      </c>
      <c r="AC183">
        <v>7608</v>
      </c>
      <c r="AD183">
        <v>1484344.7</v>
      </c>
      <c r="AE183">
        <v>259323.72</v>
      </c>
      <c r="AH183">
        <v>910</v>
      </c>
      <c r="AI183">
        <v>339918.75</v>
      </c>
    </row>
    <row r="184" spans="1:35">
      <c r="A184" t="s">
        <v>20</v>
      </c>
      <c r="B184">
        <v>355778.16</v>
      </c>
      <c r="C184">
        <v>12042.63</v>
      </c>
      <c r="D184">
        <v>201152.14</v>
      </c>
      <c r="G184">
        <v>2207340.12</v>
      </c>
      <c r="H184">
        <v>773825.21</v>
      </c>
      <c r="K184">
        <v>0</v>
      </c>
      <c r="L184">
        <v>44642.8</v>
      </c>
      <c r="M184">
        <v>26340</v>
      </c>
      <c r="N184">
        <v>832.2</v>
      </c>
      <c r="P184">
        <v>19500</v>
      </c>
      <c r="R184">
        <v>2692341.31</v>
      </c>
      <c r="S184">
        <v>1899168.01</v>
      </c>
      <c r="U184">
        <v>2142947.92</v>
      </c>
      <c r="V184">
        <v>169600</v>
      </c>
      <c r="W184">
        <v>3332.54</v>
      </c>
      <c r="X184">
        <v>1590</v>
      </c>
      <c r="Y184">
        <v>1992269.2</v>
      </c>
      <c r="Z184">
        <v>430446.44</v>
      </c>
      <c r="AA184">
        <v>3197599.2</v>
      </c>
      <c r="AB184">
        <v>36898</v>
      </c>
      <c r="AD184">
        <v>1999783.15</v>
      </c>
      <c r="AE184">
        <v>477063.21</v>
      </c>
      <c r="AI184">
        <v>161528.6</v>
      </c>
    </row>
    <row r="185" spans="1:35">
      <c r="A185" t="s">
        <v>21</v>
      </c>
      <c r="B185">
        <v>260514.71</v>
      </c>
      <c r="C185">
        <v>20557.88</v>
      </c>
      <c r="D185">
        <v>169118.94</v>
      </c>
      <c r="G185">
        <v>1536242.44</v>
      </c>
      <c r="H185">
        <v>327494.90999999997</v>
      </c>
      <c r="K185">
        <v>0</v>
      </c>
      <c r="L185">
        <v>37185.89</v>
      </c>
      <c r="M185">
        <v>40040</v>
      </c>
      <c r="N185">
        <v>16100</v>
      </c>
      <c r="R185">
        <v>-1432506.52</v>
      </c>
      <c r="S185">
        <v>4128965.53</v>
      </c>
      <c r="U185">
        <v>1269160.49</v>
      </c>
      <c r="V185">
        <v>254840</v>
      </c>
      <c r="W185">
        <v>811.16</v>
      </c>
      <c r="X185">
        <v>790</v>
      </c>
      <c r="Y185">
        <v>1546510.3</v>
      </c>
      <c r="Z185">
        <v>396750</v>
      </c>
      <c r="AA185">
        <v>2194797.2999999998</v>
      </c>
      <c r="AB185">
        <v>11188</v>
      </c>
      <c r="AC185">
        <v>9560</v>
      </c>
      <c r="AD185">
        <v>1339534.57</v>
      </c>
      <c r="AE185">
        <v>307942.99</v>
      </c>
      <c r="AH185">
        <v>360</v>
      </c>
      <c r="AI185">
        <v>81335.11</v>
      </c>
    </row>
    <row r="186" spans="1:35">
      <c r="A186" t="s">
        <v>22</v>
      </c>
      <c r="B186">
        <v>321667.49</v>
      </c>
      <c r="C186">
        <v>6092.5</v>
      </c>
      <c r="D186">
        <v>139402.01</v>
      </c>
      <c r="G186">
        <v>196853.78</v>
      </c>
      <c r="H186">
        <v>525063.57999999996</v>
      </c>
      <c r="K186">
        <v>0</v>
      </c>
      <c r="L186">
        <v>21965.200000000001</v>
      </c>
      <c r="M186">
        <v>91860</v>
      </c>
      <c r="N186">
        <v>462.8</v>
      </c>
      <c r="R186">
        <v>-235320.49</v>
      </c>
      <c r="S186">
        <v>1898710.57</v>
      </c>
      <c r="U186">
        <v>1415410.91</v>
      </c>
      <c r="V186">
        <v>110150</v>
      </c>
      <c r="W186">
        <v>1486.83</v>
      </c>
      <c r="X186">
        <v>1416</v>
      </c>
      <c r="Y186">
        <v>2900964.05</v>
      </c>
      <c r="Z186">
        <v>233000</v>
      </c>
      <c r="AA186">
        <v>3670246.05</v>
      </c>
      <c r="AB186">
        <v>21525</v>
      </c>
      <c r="AC186">
        <v>7838</v>
      </c>
      <c r="AD186">
        <v>1232973.52</v>
      </c>
      <c r="AE186">
        <v>140501.25</v>
      </c>
      <c r="AH186">
        <v>530</v>
      </c>
      <c r="AI186">
        <v>177412.69</v>
      </c>
    </row>
    <row r="187" spans="1:35">
      <c r="A187" t="s">
        <v>23</v>
      </c>
      <c r="B187">
        <v>381991.27</v>
      </c>
      <c r="C187">
        <v>16077</v>
      </c>
      <c r="D187">
        <v>148420.82999999999</v>
      </c>
      <c r="G187">
        <v>204790.92</v>
      </c>
      <c r="H187">
        <v>161572.01999999999</v>
      </c>
      <c r="K187">
        <v>0</v>
      </c>
      <c r="L187">
        <v>20869</v>
      </c>
      <c r="M187">
        <v>0</v>
      </c>
      <c r="N187">
        <v>1037.6099999999999</v>
      </c>
      <c r="R187">
        <v>-933286.73</v>
      </c>
      <c r="S187">
        <v>2242933.0699999998</v>
      </c>
      <c r="U187">
        <v>1249715.47</v>
      </c>
      <c r="V187">
        <v>110250</v>
      </c>
      <c r="W187">
        <v>1513.65</v>
      </c>
      <c r="X187">
        <v>609</v>
      </c>
      <c r="Y187">
        <v>1890962.9</v>
      </c>
      <c r="Z187">
        <v>286050</v>
      </c>
      <c r="AA187">
        <v>2610255.9</v>
      </c>
      <c r="AB187">
        <v>12158</v>
      </c>
      <c r="AD187">
        <v>994045.37</v>
      </c>
      <c r="AE187">
        <v>211748.13</v>
      </c>
      <c r="AH187">
        <v>330</v>
      </c>
      <c r="AI187">
        <v>129264.53</v>
      </c>
    </row>
    <row r="188" spans="1:35">
      <c r="A188" t="s">
        <v>2797</v>
      </c>
      <c r="B188">
        <v>131950.17000000001</v>
      </c>
      <c r="C188">
        <v>11400</v>
      </c>
      <c r="D188">
        <v>119928.73</v>
      </c>
      <c r="G188">
        <v>559001.15</v>
      </c>
      <c r="H188">
        <v>375486.25</v>
      </c>
      <c r="K188">
        <v>0</v>
      </c>
      <c r="L188">
        <v>22991</v>
      </c>
      <c r="M188">
        <v>0</v>
      </c>
      <c r="N188">
        <v>134.24</v>
      </c>
      <c r="R188">
        <v>-2239811.8199999998</v>
      </c>
      <c r="S188">
        <v>3605471.06</v>
      </c>
      <c r="U188">
        <v>1161625.92</v>
      </c>
      <c r="W188">
        <v>554.41</v>
      </c>
      <c r="X188">
        <v>1360</v>
      </c>
      <c r="Y188">
        <v>1578549.4</v>
      </c>
      <c r="Z188">
        <v>350800</v>
      </c>
      <c r="AA188">
        <v>2162515.4</v>
      </c>
      <c r="AB188">
        <v>17808</v>
      </c>
      <c r="AD188">
        <v>643996.68999999994</v>
      </c>
      <c r="AE188">
        <v>341874.07</v>
      </c>
      <c r="AH188">
        <v>1380</v>
      </c>
      <c r="AI188">
        <v>116333.75</v>
      </c>
    </row>
    <row r="189" spans="1:35">
      <c r="A189" t="s">
        <v>24</v>
      </c>
      <c r="B189">
        <v>848299.47</v>
      </c>
      <c r="C189">
        <v>8219.57</v>
      </c>
      <c r="D189">
        <v>357809.68</v>
      </c>
      <c r="G189">
        <v>1619566.68</v>
      </c>
      <c r="H189">
        <v>326139.8</v>
      </c>
      <c r="K189">
        <v>0</v>
      </c>
      <c r="L189">
        <v>28773.9</v>
      </c>
      <c r="N189">
        <v>137.56</v>
      </c>
      <c r="P189">
        <v>4045</v>
      </c>
      <c r="R189">
        <v>566463.94999999995</v>
      </c>
      <c r="S189">
        <v>3600900</v>
      </c>
      <c r="U189">
        <v>1375045.7</v>
      </c>
      <c r="V189">
        <v>15955</v>
      </c>
      <c r="W189">
        <v>2899.95</v>
      </c>
      <c r="X189">
        <v>2487</v>
      </c>
      <c r="Y189">
        <v>1870679.5</v>
      </c>
      <c r="Z189">
        <v>296200</v>
      </c>
      <c r="AA189">
        <v>2620984.5</v>
      </c>
      <c r="AB189">
        <v>14258</v>
      </c>
      <c r="AD189">
        <v>1254543.23</v>
      </c>
      <c r="AE189">
        <v>474577.06</v>
      </c>
      <c r="AH189">
        <v>1150</v>
      </c>
      <c r="AI189">
        <v>238039.57</v>
      </c>
    </row>
    <row r="190" spans="1:35">
      <c r="A190" t="s">
        <v>2756</v>
      </c>
      <c r="B190">
        <v>468045.51</v>
      </c>
      <c r="C190">
        <v>9232</v>
      </c>
      <c r="D190">
        <v>133276.18</v>
      </c>
      <c r="G190">
        <v>571001.16</v>
      </c>
      <c r="H190">
        <v>71606.91</v>
      </c>
      <c r="K190">
        <v>0</v>
      </c>
      <c r="L190">
        <v>1969.85</v>
      </c>
      <c r="N190">
        <v>35467.410000000003</v>
      </c>
      <c r="R190">
        <v>-1754413.21</v>
      </c>
      <c r="S190">
        <v>2938659.03</v>
      </c>
      <c r="U190">
        <v>1435980.36</v>
      </c>
      <c r="V190">
        <v>187630</v>
      </c>
      <c r="W190">
        <v>1470.61</v>
      </c>
      <c r="Y190">
        <v>1723829.6</v>
      </c>
      <c r="Z190">
        <v>1000</v>
      </c>
      <c r="AA190">
        <v>2240322.6</v>
      </c>
      <c r="AD190">
        <v>946160.38</v>
      </c>
      <c r="AE190">
        <v>79439.91</v>
      </c>
      <c r="AI190">
        <v>52509</v>
      </c>
    </row>
    <row r="191" spans="1:35">
      <c r="A191" t="s">
        <v>2757</v>
      </c>
      <c r="B191">
        <v>185658.8</v>
      </c>
      <c r="C191">
        <v>1275</v>
      </c>
      <c r="D191">
        <v>480759.4</v>
      </c>
      <c r="G191">
        <v>1758338.24</v>
      </c>
      <c r="H191">
        <v>656924.34</v>
      </c>
      <c r="K191">
        <v>-3440</v>
      </c>
      <c r="L191">
        <v>-16248.69</v>
      </c>
      <c r="N191">
        <v>-2087.3000000000002</v>
      </c>
      <c r="R191">
        <v>2237582.9300000002</v>
      </c>
      <c r="S191">
        <v>578789.84</v>
      </c>
      <c r="U191">
        <v>1211182.32</v>
      </c>
      <c r="W191">
        <v>718.05</v>
      </c>
      <c r="Y191">
        <v>1630292.75</v>
      </c>
      <c r="Z191">
        <v>226900</v>
      </c>
      <c r="AA191">
        <v>2164283.75</v>
      </c>
      <c r="AB191">
        <v>12120</v>
      </c>
      <c r="AC191">
        <v>880</v>
      </c>
      <c r="AD191">
        <v>578654.65</v>
      </c>
      <c r="AE191">
        <v>24795.72</v>
      </c>
    </row>
    <row r="192" spans="1:35">
      <c r="A192" t="s">
        <v>2758</v>
      </c>
      <c r="B192">
        <v>346651</v>
      </c>
      <c r="C192">
        <v>3900</v>
      </c>
      <c r="D192">
        <v>72664.009999999995</v>
      </c>
      <c r="G192">
        <v>2164302.19</v>
      </c>
      <c r="H192">
        <v>243743.63</v>
      </c>
      <c r="K192">
        <v>0</v>
      </c>
      <c r="L192">
        <v>24710</v>
      </c>
      <c r="N192">
        <v>12421.9</v>
      </c>
      <c r="R192">
        <v>109583.7</v>
      </c>
      <c r="S192">
        <v>2920045.89</v>
      </c>
      <c r="U192">
        <v>1720448.37</v>
      </c>
      <c r="V192">
        <v>250550</v>
      </c>
      <c r="W192">
        <v>868.77</v>
      </c>
      <c r="Y192">
        <v>2161539</v>
      </c>
      <c r="Z192">
        <v>448250</v>
      </c>
      <c r="AA192">
        <v>3235638.57</v>
      </c>
      <c r="AB192">
        <v>1040</v>
      </c>
      <c r="AC192">
        <v>3660</v>
      </c>
      <c r="AD192">
        <v>1198468.6100000001</v>
      </c>
      <c r="AE192">
        <v>378349.62</v>
      </c>
    </row>
    <row r="193" spans="1:35">
      <c r="A193" t="s">
        <v>2759</v>
      </c>
      <c r="B193">
        <v>369945.43</v>
      </c>
      <c r="C193">
        <v>2584.1999999999998</v>
      </c>
      <c r="D193">
        <v>71541.259999999995</v>
      </c>
      <c r="G193">
        <v>365032.87</v>
      </c>
      <c r="H193">
        <v>267698.21999999997</v>
      </c>
      <c r="K193">
        <v>2000</v>
      </c>
      <c r="L193">
        <v>0</v>
      </c>
      <c r="N193">
        <v>506</v>
      </c>
      <c r="R193">
        <v>-1398390.74</v>
      </c>
      <c r="S193">
        <v>2662416.9900000002</v>
      </c>
      <c r="U193">
        <v>1135427.3600000001</v>
      </c>
      <c r="V193">
        <v>-80000</v>
      </c>
      <c r="W193">
        <v>1071.67</v>
      </c>
      <c r="Y193">
        <v>970818</v>
      </c>
      <c r="Z193">
        <v>22500</v>
      </c>
      <c r="AA193">
        <v>1441138</v>
      </c>
      <c r="AB193">
        <v>3200</v>
      </c>
      <c r="AC193">
        <v>900</v>
      </c>
      <c r="AD193">
        <v>570283.42000000004</v>
      </c>
      <c r="AE193">
        <v>195589.44</v>
      </c>
      <c r="AI193">
        <v>28436.44</v>
      </c>
    </row>
    <row r="194" spans="1:35">
      <c r="A194" t="s">
        <v>2760</v>
      </c>
      <c r="B194">
        <v>801243.09</v>
      </c>
      <c r="C194">
        <v>13710.82</v>
      </c>
      <c r="D194">
        <v>18399.47</v>
      </c>
      <c r="G194">
        <v>47735.18</v>
      </c>
      <c r="H194">
        <v>206880.62</v>
      </c>
      <c r="K194">
        <v>-3500</v>
      </c>
      <c r="L194">
        <v>-27606.35</v>
      </c>
      <c r="N194">
        <v>258.64</v>
      </c>
      <c r="P194">
        <v>12420</v>
      </c>
      <c r="Q194">
        <v>18000</v>
      </c>
      <c r="R194">
        <v>-1381393.96</v>
      </c>
      <c r="S194">
        <v>2577037.9500000002</v>
      </c>
      <c r="U194">
        <v>1078384.78</v>
      </c>
      <c r="W194">
        <v>2056.19</v>
      </c>
      <c r="Y194">
        <v>891756</v>
      </c>
      <c r="Z194">
        <v>120200</v>
      </c>
      <c r="AA194">
        <v>1272170</v>
      </c>
      <c r="AB194">
        <v>6080</v>
      </c>
      <c r="AC194">
        <v>2844</v>
      </c>
      <c r="AD194">
        <v>697650.94</v>
      </c>
      <c r="AE194">
        <v>206929.13</v>
      </c>
      <c r="AI194">
        <v>13970</v>
      </c>
    </row>
    <row r="195" spans="1:35">
      <c r="A195" t="s">
        <v>2761</v>
      </c>
      <c r="B195">
        <v>857654.76</v>
      </c>
      <c r="C195">
        <v>55725</v>
      </c>
      <c r="D195">
        <v>76761.320000000007</v>
      </c>
      <c r="G195">
        <v>448172.09</v>
      </c>
      <c r="H195">
        <v>449886.36</v>
      </c>
      <c r="L195">
        <v>34950</v>
      </c>
      <c r="N195">
        <v>161.85</v>
      </c>
      <c r="R195">
        <v>-619134.17000000004</v>
      </c>
      <c r="S195">
        <v>2987149.95</v>
      </c>
      <c r="U195">
        <v>1351249.69</v>
      </c>
      <c r="V195">
        <v>108930</v>
      </c>
      <c r="W195">
        <v>2570.7399999999998</v>
      </c>
      <c r="Y195">
        <v>846120</v>
      </c>
      <c r="Z195">
        <v>142000</v>
      </c>
      <c r="AA195">
        <v>1412863</v>
      </c>
      <c r="AB195">
        <v>49010</v>
      </c>
      <c r="AC195">
        <v>3780</v>
      </c>
      <c r="AD195">
        <v>1130185.03</v>
      </c>
      <c r="AE195">
        <v>369960.5</v>
      </c>
    </row>
    <row r="196" spans="1:35">
      <c r="A196" t="s">
        <v>2762</v>
      </c>
      <c r="B196">
        <v>444239.91</v>
      </c>
      <c r="C196">
        <v>38321.800000000003</v>
      </c>
      <c r="D196">
        <v>20829.650000000001</v>
      </c>
      <c r="G196">
        <v>3282414.27</v>
      </c>
      <c r="H196">
        <v>537601.47</v>
      </c>
      <c r="K196">
        <v>0</v>
      </c>
      <c r="L196">
        <v>0</v>
      </c>
      <c r="R196">
        <v>1589894.88</v>
      </c>
      <c r="S196">
        <v>2987149.95</v>
      </c>
      <c r="U196">
        <v>1056914.96</v>
      </c>
      <c r="W196">
        <v>1778.69</v>
      </c>
      <c r="Y196">
        <v>2090400</v>
      </c>
      <c r="Z196">
        <v>150109</v>
      </c>
      <c r="AA196">
        <v>2526209</v>
      </c>
      <c r="AB196">
        <v>3000</v>
      </c>
      <c r="AD196">
        <v>1015185.5</v>
      </c>
      <c r="AE196">
        <v>7087.08</v>
      </c>
      <c r="AI196">
        <v>1358.8</v>
      </c>
    </row>
    <row r="197" spans="1:35">
      <c r="A197" t="s">
        <v>2763</v>
      </c>
      <c r="B197">
        <v>619454.46</v>
      </c>
      <c r="C197">
        <v>8109.5</v>
      </c>
      <c r="D197">
        <v>49984.26</v>
      </c>
      <c r="G197">
        <v>515261.46</v>
      </c>
      <c r="H197">
        <v>334662.34000000003</v>
      </c>
      <c r="K197">
        <v>0</v>
      </c>
      <c r="L197">
        <v>19994</v>
      </c>
      <c r="N197">
        <v>0</v>
      </c>
      <c r="P197">
        <v>0</v>
      </c>
      <c r="R197">
        <v>-368875.87</v>
      </c>
      <c r="S197">
        <v>2090614.96</v>
      </c>
      <c r="U197">
        <v>1125012.97</v>
      </c>
      <c r="V197">
        <v>164800</v>
      </c>
      <c r="W197">
        <v>1796.97</v>
      </c>
      <c r="Y197">
        <v>1624650</v>
      </c>
      <c r="Z197">
        <v>128750</v>
      </c>
      <c r="AA197">
        <v>2299895</v>
      </c>
      <c r="AB197">
        <v>21076</v>
      </c>
      <c r="AD197">
        <v>718977.46</v>
      </c>
      <c r="AE197">
        <v>216865.05</v>
      </c>
      <c r="AI197">
        <v>2457.5</v>
      </c>
    </row>
    <row r="198" spans="1:35">
      <c r="A198" t="s">
        <v>2764</v>
      </c>
      <c r="B198">
        <v>499940.88</v>
      </c>
      <c r="C198">
        <v>405050.37</v>
      </c>
      <c r="D198">
        <v>-54908.51</v>
      </c>
      <c r="G198">
        <v>661241.49</v>
      </c>
      <c r="H198">
        <v>608882.23</v>
      </c>
      <c r="L198">
        <v>144120</v>
      </c>
      <c r="M198">
        <v>109</v>
      </c>
      <c r="N198">
        <v>-1.29</v>
      </c>
      <c r="R198">
        <v>1938900.79</v>
      </c>
      <c r="S198">
        <v>433496.95</v>
      </c>
      <c r="U198">
        <v>1341021.79</v>
      </c>
      <c r="V198">
        <v>255150</v>
      </c>
      <c r="W198">
        <v>2011.71</v>
      </c>
      <c r="Y198">
        <v>1509420</v>
      </c>
      <c r="Z198">
        <v>164400</v>
      </c>
      <c r="AA198">
        <v>2063440</v>
      </c>
      <c r="AB198">
        <v>49460</v>
      </c>
      <c r="AD198">
        <v>1292695.3</v>
      </c>
      <c r="AE198">
        <v>262827.19</v>
      </c>
    </row>
    <row r="199" spans="1:35">
      <c r="A199" t="s">
        <v>2765</v>
      </c>
      <c r="B199">
        <v>340285.9</v>
      </c>
      <c r="C199">
        <v>0</v>
      </c>
      <c r="D199">
        <v>40947.1</v>
      </c>
      <c r="G199">
        <v>405891.04</v>
      </c>
      <c r="H199">
        <v>-1471284.72</v>
      </c>
      <c r="K199">
        <v>52500</v>
      </c>
      <c r="L199">
        <v>135880</v>
      </c>
      <c r="M199">
        <v>7640</v>
      </c>
      <c r="N199">
        <v>-958</v>
      </c>
      <c r="Q199">
        <v>-8100056.1100000003</v>
      </c>
      <c r="R199">
        <v>4429438.79</v>
      </c>
      <c r="S199">
        <v>4047651.72</v>
      </c>
      <c r="U199">
        <v>1155323.31</v>
      </c>
      <c r="V199">
        <v>65000</v>
      </c>
      <c r="W199">
        <v>2321.8000000000002</v>
      </c>
      <c r="Y199">
        <v>1431640</v>
      </c>
      <c r="AA199">
        <v>1871533</v>
      </c>
      <c r="AB199">
        <v>23626</v>
      </c>
      <c r="AD199">
        <v>1153225.6100000001</v>
      </c>
      <c r="AE199">
        <v>859907.58</v>
      </c>
      <c r="AI199">
        <v>2250</v>
      </c>
    </row>
    <row r="200" spans="1:35">
      <c r="A200" t="s">
        <v>2766</v>
      </c>
      <c r="B200">
        <v>372505.5</v>
      </c>
      <c r="C200">
        <v>32180</v>
      </c>
      <c r="D200">
        <v>101970.89</v>
      </c>
      <c r="G200">
        <v>664108.27</v>
      </c>
      <c r="H200">
        <v>199464.87</v>
      </c>
      <c r="K200">
        <v>5400</v>
      </c>
      <c r="L200">
        <v>0</v>
      </c>
      <c r="N200">
        <v>0</v>
      </c>
      <c r="Q200">
        <v>327749.2</v>
      </c>
      <c r="R200">
        <v>529844.97</v>
      </c>
      <c r="S200">
        <v>769808.6</v>
      </c>
      <c r="U200">
        <v>841341.77</v>
      </c>
      <c r="V200">
        <v>67863</v>
      </c>
      <c r="W200">
        <v>938.56</v>
      </c>
      <c r="Y200">
        <v>799543.5</v>
      </c>
      <c r="AA200">
        <v>935781.5</v>
      </c>
      <c r="AB200">
        <v>16119</v>
      </c>
      <c r="AD200">
        <v>839911.49</v>
      </c>
      <c r="AE200">
        <v>180448.08</v>
      </c>
    </row>
    <row r="201" spans="1:35">
      <c r="A201" t="s">
        <v>2767</v>
      </c>
      <c r="B201">
        <v>425353.65</v>
      </c>
      <c r="C201">
        <v>0</v>
      </c>
      <c r="D201">
        <v>13430.2</v>
      </c>
      <c r="G201">
        <v>820759.04000000004</v>
      </c>
      <c r="H201">
        <v>103980.3</v>
      </c>
      <c r="K201">
        <v>0</v>
      </c>
      <c r="L201">
        <v>0</v>
      </c>
      <c r="M201">
        <v>57679</v>
      </c>
      <c r="N201">
        <v>11537</v>
      </c>
      <c r="R201">
        <v>4634.12</v>
      </c>
      <c r="S201">
        <v>1268762.8700000001</v>
      </c>
      <c r="U201">
        <v>1620958.32</v>
      </c>
      <c r="V201">
        <v>99780</v>
      </c>
      <c r="W201">
        <v>1098.42</v>
      </c>
      <c r="Y201">
        <v>1227408</v>
      </c>
      <c r="AA201">
        <v>1566680</v>
      </c>
      <c r="AC201">
        <v>41292</v>
      </c>
      <c r="AD201">
        <v>1158920.8500000001</v>
      </c>
      <c r="AE201">
        <v>161441.69</v>
      </c>
    </row>
    <row r="202" spans="1:35">
      <c r="A202" t="s">
        <v>2768</v>
      </c>
      <c r="B202">
        <v>116491.73</v>
      </c>
      <c r="C202">
        <v>17265.79</v>
      </c>
      <c r="D202">
        <v>28909.32</v>
      </c>
      <c r="G202">
        <v>776339.3</v>
      </c>
      <c r="H202">
        <v>159533.54</v>
      </c>
      <c r="K202">
        <v>0</v>
      </c>
      <c r="L202">
        <v>16200</v>
      </c>
      <c r="N202">
        <v>0</v>
      </c>
      <c r="R202">
        <v>-1201063.25</v>
      </c>
      <c r="S202">
        <v>2464354.4300000002</v>
      </c>
      <c r="U202">
        <v>711113.48</v>
      </c>
      <c r="V202">
        <v>95095</v>
      </c>
      <c r="W202">
        <v>908.62</v>
      </c>
      <c r="Y202">
        <v>510760</v>
      </c>
      <c r="AA202">
        <v>764814</v>
      </c>
      <c r="AB202">
        <v>24180</v>
      </c>
      <c r="AD202">
        <v>475408.46</v>
      </c>
      <c r="AE202">
        <v>234426.14</v>
      </c>
    </row>
    <row r="203" spans="1:35">
      <c r="A203" t="s">
        <v>2769</v>
      </c>
      <c r="B203">
        <v>529437.68000000005</v>
      </c>
      <c r="C203">
        <v>0</v>
      </c>
      <c r="D203">
        <v>77015.539999999994</v>
      </c>
      <c r="G203">
        <v>1151355.27</v>
      </c>
      <c r="H203">
        <v>45110.57</v>
      </c>
      <c r="K203">
        <v>0</v>
      </c>
      <c r="L203">
        <v>269244.33</v>
      </c>
      <c r="N203">
        <v>0</v>
      </c>
      <c r="Q203">
        <v>-759421.69</v>
      </c>
      <c r="R203">
        <v>1298764.6499999999</v>
      </c>
      <c r="S203">
        <v>1492332.69</v>
      </c>
      <c r="U203">
        <v>754204.54</v>
      </c>
      <c r="W203">
        <v>851.23</v>
      </c>
      <c r="Y203">
        <v>1711578</v>
      </c>
      <c r="Z203">
        <v>-46000</v>
      </c>
      <c r="AA203">
        <v>2037477</v>
      </c>
      <c r="AB203">
        <v>27932</v>
      </c>
      <c r="AD203">
        <v>521145.03</v>
      </c>
      <c r="AE203">
        <v>332080.65999999997</v>
      </c>
    </row>
    <row r="204" spans="1:35">
      <c r="A204" t="s">
        <v>2770</v>
      </c>
      <c r="B204">
        <v>411510.78</v>
      </c>
      <c r="C204">
        <v>0</v>
      </c>
      <c r="D204">
        <v>23486.5</v>
      </c>
      <c r="G204">
        <v>220514.56</v>
      </c>
      <c r="H204">
        <v>90451.48</v>
      </c>
      <c r="K204">
        <v>0</v>
      </c>
      <c r="L204">
        <v>20250</v>
      </c>
      <c r="M204">
        <v>0</v>
      </c>
      <c r="N204">
        <v>0</v>
      </c>
      <c r="R204">
        <v>-1531005.71</v>
      </c>
      <c r="S204">
        <v>2328715.77</v>
      </c>
      <c r="U204">
        <v>648414.35</v>
      </c>
      <c r="V204">
        <v>60000</v>
      </c>
      <c r="W204">
        <v>1326.66</v>
      </c>
      <c r="Y204">
        <v>1252440</v>
      </c>
      <c r="AA204">
        <v>1348643</v>
      </c>
      <c r="AB204">
        <v>49482</v>
      </c>
      <c r="AD204">
        <v>572775.05000000005</v>
      </c>
      <c r="AE204">
        <v>63277.7</v>
      </c>
    </row>
    <row r="205" spans="1:35">
      <c r="A205" t="s">
        <v>2771</v>
      </c>
      <c r="B205">
        <v>819406.41</v>
      </c>
      <c r="C205">
        <v>0</v>
      </c>
      <c r="D205">
        <v>51819.040000000001</v>
      </c>
      <c r="G205">
        <v>2257312.64</v>
      </c>
      <c r="H205">
        <v>321726.02</v>
      </c>
      <c r="K205">
        <v>0</v>
      </c>
      <c r="L205">
        <v>0</v>
      </c>
      <c r="N205">
        <v>0</v>
      </c>
      <c r="R205">
        <v>-439038.9</v>
      </c>
      <c r="S205">
        <v>4119895.74</v>
      </c>
      <c r="U205">
        <v>665344.07999999996</v>
      </c>
      <c r="V205">
        <v>182237</v>
      </c>
      <c r="W205">
        <v>2628.39</v>
      </c>
      <c r="Y205">
        <v>1328544</v>
      </c>
      <c r="AA205">
        <v>1578398</v>
      </c>
      <c r="AC205">
        <v>30652</v>
      </c>
      <c r="AD205">
        <v>712883.12</v>
      </c>
      <c r="AE205">
        <v>87413.08</v>
      </c>
    </row>
    <row r="206" spans="1:35">
      <c r="A206" t="s">
        <v>2795</v>
      </c>
      <c r="B206">
        <v>637403.80000000005</v>
      </c>
      <c r="C206">
        <v>0</v>
      </c>
      <c r="D206">
        <v>207853.45</v>
      </c>
      <c r="G206">
        <v>514864.33</v>
      </c>
      <c r="H206">
        <v>1712.81</v>
      </c>
      <c r="K206">
        <v>31629</v>
      </c>
      <c r="L206">
        <v>20100</v>
      </c>
      <c r="N206">
        <v>0</v>
      </c>
      <c r="R206">
        <v>-1431686.01</v>
      </c>
      <c r="S206">
        <v>2992215.82</v>
      </c>
      <c r="U206">
        <v>691040.02</v>
      </c>
      <c r="V206">
        <v>144950</v>
      </c>
      <c r="W206">
        <v>1431.07</v>
      </c>
      <c r="Y206">
        <v>1610148</v>
      </c>
      <c r="AA206">
        <v>1847609</v>
      </c>
      <c r="AB206">
        <v>26496</v>
      </c>
      <c r="AD206">
        <v>640115.22</v>
      </c>
      <c r="AE206">
        <v>183773.29</v>
      </c>
    </row>
    <row r="207" spans="1:35">
      <c r="A207" t="s">
        <v>2806</v>
      </c>
      <c r="B207">
        <v>173085.73</v>
      </c>
      <c r="C207">
        <v>33000</v>
      </c>
      <c r="D207">
        <v>194381.75</v>
      </c>
      <c r="G207">
        <v>1092603.4099999999</v>
      </c>
      <c r="H207">
        <v>166068.07999999999</v>
      </c>
      <c r="K207">
        <v>0</v>
      </c>
      <c r="L207">
        <v>17568.310000000001</v>
      </c>
      <c r="R207">
        <v>748508.59</v>
      </c>
      <c r="S207">
        <v>889745.48</v>
      </c>
      <c r="U207">
        <v>553685.72</v>
      </c>
      <c r="W207">
        <v>769.61</v>
      </c>
      <c r="Y207">
        <v>6000</v>
      </c>
      <c r="AA207">
        <v>110400</v>
      </c>
      <c r="AB207">
        <v>13900</v>
      </c>
      <c r="AC207">
        <v>2460</v>
      </c>
      <c r="AD207">
        <v>325116.23</v>
      </c>
      <c r="AE207">
        <v>105262.51</v>
      </c>
    </row>
    <row r="208" spans="1:35">
      <c r="A208" t="s">
        <v>2772</v>
      </c>
      <c r="B208">
        <v>241997.75</v>
      </c>
      <c r="C208">
        <v>20851</v>
      </c>
      <c r="D208">
        <v>60413.5</v>
      </c>
      <c r="G208">
        <v>1767533.35</v>
      </c>
      <c r="H208">
        <v>288861.88</v>
      </c>
      <c r="L208">
        <v>-10551.33</v>
      </c>
      <c r="N208">
        <v>0</v>
      </c>
      <c r="R208">
        <v>2298312.62</v>
      </c>
      <c r="S208">
        <v>574807.30000000005</v>
      </c>
      <c r="U208">
        <v>1815867.86</v>
      </c>
      <c r="V208">
        <v>126650</v>
      </c>
      <c r="W208">
        <v>1917.53</v>
      </c>
      <c r="Y208">
        <v>1817433.5</v>
      </c>
      <c r="Z208">
        <v>209900</v>
      </c>
      <c r="AA208">
        <v>2265999.5</v>
      </c>
      <c r="AB208">
        <v>45815</v>
      </c>
      <c r="AD208">
        <v>1723145.38</v>
      </c>
      <c r="AE208">
        <v>311410.12</v>
      </c>
      <c r="AI208">
        <v>108310</v>
      </c>
    </row>
    <row r="209" spans="1:35">
      <c r="A209" t="s">
        <v>2773</v>
      </c>
      <c r="B209">
        <v>107270.05</v>
      </c>
      <c r="C209">
        <v>0</v>
      </c>
      <c r="D209">
        <v>69280.62</v>
      </c>
      <c r="G209">
        <v>800638.11</v>
      </c>
      <c r="H209">
        <v>242378.56</v>
      </c>
      <c r="K209">
        <v>22170</v>
      </c>
      <c r="L209">
        <v>72373.179999999993</v>
      </c>
      <c r="N209">
        <v>-276</v>
      </c>
      <c r="R209">
        <v>-884207.58</v>
      </c>
      <c r="S209">
        <v>2085517.75</v>
      </c>
      <c r="U209">
        <v>1349530.13</v>
      </c>
      <c r="W209">
        <v>1267.3900000000001</v>
      </c>
      <c r="Y209">
        <v>540023.5</v>
      </c>
      <c r="Z209">
        <v>430766.01</v>
      </c>
      <c r="AA209">
        <v>1103428.5</v>
      </c>
      <c r="AB209">
        <v>26420</v>
      </c>
      <c r="AC209">
        <v>5050</v>
      </c>
      <c r="AD209">
        <v>1117961.1399999999</v>
      </c>
      <c r="AE209">
        <v>93740.4</v>
      </c>
      <c r="AI209">
        <v>50997</v>
      </c>
    </row>
    <row r="210" spans="1:35">
      <c r="A210" t="s">
        <v>2774</v>
      </c>
      <c r="B210">
        <v>1076658.3700000001</v>
      </c>
      <c r="C210">
        <v>99392</v>
      </c>
      <c r="D210">
        <v>123584.8</v>
      </c>
      <c r="G210">
        <v>748548.05</v>
      </c>
      <c r="H210">
        <v>534485</v>
      </c>
      <c r="L210">
        <v>69200</v>
      </c>
      <c r="N210">
        <v>0</v>
      </c>
      <c r="P210">
        <v>0</v>
      </c>
      <c r="R210">
        <v>-360181.64</v>
      </c>
      <c r="S210">
        <v>2982894.62</v>
      </c>
      <c r="U210">
        <v>2264022.5099999998</v>
      </c>
      <c r="W210">
        <v>4018.92</v>
      </c>
      <c r="Y210">
        <v>2945378</v>
      </c>
      <c r="Z210">
        <v>387300</v>
      </c>
      <c r="AA210">
        <v>3631606</v>
      </c>
      <c r="AB210">
        <v>58061</v>
      </c>
      <c r="AD210">
        <v>1612028.2</v>
      </c>
      <c r="AE210">
        <v>295154.99</v>
      </c>
      <c r="AF210">
        <v>83000</v>
      </c>
      <c r="AI210">
        <v>30114</v>
      </c>
    </row>
    <row r="211" spans="1:35">
      <c r="A211" t="s">
        <v>2798</v>
      </c>
      <c r="B211">
        <v>51112.480000000003</v>
      </c>
      <c r="C211">
        <v>44534</v>
      </c>
      <c r="D211">
        <v>48625.14</v>
      </c>
      <c r="G211">
        <v>2063378.98</v>
      </c>
      <c r="H211">
        <v>793764.23</v>
      </c>
      <c r="L211">
        <v>35249.339999999997</v>
      </c>
      <c r="N211">
        <v>0</v>
      </c>
      <c r="Q211">
        <v>0</v>
      </c>
      <c r="R211">
        <v>225100.56</v>
      </c>
      <c r="S211">
        <v>2454994.11</v>
      </c>
      <c r="U211">
        <v>2184712.58</v>
      </c>
      <c r="V211">
        <v>181300</v>
      </c>
      <c r="W211">
        <v>1232.42</v>
      </c>
      <c r="Y211">
        <v>1565592.5</v>
      </c>
      <c r="Z211">
        <v>181996.44</v>
      </c>
      <c r="AA211">
        <v>2230919.5</v>
      </c>
      <c r="AB211">
        <v>18955</v>
      </c>
      <c r="AD211">
        <v>1182423.44</v>
      </c>
      <c r="AE211">
        <v>384311.18</v>
      </c>
      <c r="AI211">
        <v>12154</v>
      </c>
    </row>
    <row r="212" spans="1:35">
      <c r="A212" t="s">
        <v>2775</v>
      </c>
      <c r="B212">
        <v>1086739.25</v>
      </c>
      <c r="C212">
        <v>640587.9</v>
      </c>
      <c r="D212">
        <v>168549.93</v>
      </c>
      <c r="G212">
        <v>1252395.3799999999</v>
      </c>
      <c r="H212">
        <v>386396.31</v>
      </c>
      <c r="K212">
        <v>13260</v>
      </c>
      <c r="L212">
        <v>27483.69</v>
      </c>
      <c r="N212">
        <v>2823.8</v>
      </c>
      <c r="Q212">
        <v>0</v>
      </c>
      <c r="R212">
        <v>-80698.39</v>
      </c>
      <c r="S212">
        <v>3281871.5</v>
      </c>
      <c r="U212">
        <v>1571945.9</v>
      </c>
      <c r="V212">
        <v>126800</v>
      </c>
      <c r="W212">
        <v>2804.29</v>
      </c>
      <c r="Y212">
        <v>1270090</v>
      </c>
      <c r="Z212">
        <v>20040</v>
      </c>
      <c r="AA212">
        <v>1698270</v>
      </c>
      <c r="AB212">
        <v>17780</v>
      </c>
      <c r="AD212">
        <v>909889</v>
      </c>
      <c r="AE212">
        <v>229734.39999999999</v>
      </c>
      <c r="AG212">
        <v>-153921.38</v>
      </c>
    </row>
    <row r="213" spans="1:35">
      <c r="A213" t="s">
        <v>2776</v>
      </c>
      <c r="B213">
        <v>686996.65</v>
      </c>
      <c r="C213">
        <v>25303</v>
      </c>
      <c r="D213">
        <v>232656.1</v>
      </c>
      <c r="G213">
        <v>719981.65</v>
      </c>
      <c r="H213">
        <v>116149.9</v>
      </c>
      <c r="L213">
        <v>336328</v>
      </c>
      <c r="N213">
        <v>4034</v>
      </c>
      <c r="R213">
        <v>-293599.99</v>
      </c>
      <c r="S213">
        <v>1733966.78</v>
      </c>
      <c r="U213">
        <v>208663.61</v>
      </c>
      <c r="V213">
        <v>63000</v>
      </c>
      <c r="W213">
        <v>633.28</v>
      </c>
      <c r="Y213">
        <v>1186200</v>
      </c>
      <c r="Z213">
        <v>987768.89</v>
      </c>
      <c r="AA213">
        <v>1709591</v>
      </c>
      <c r="AB213">
        <v>12620</v>
      </c>
      <c r="AD213">
        <v>571040.63</v>
      </c>
      <c r="AE213">
        <v>133117.14000000001</v>
      </c>
      <c r="AG213">
        <v>19538.5</v>
      </c>
    </row>
    <row r="214" spans="1:35">
      <c r="A214" t="s">
        <v>2777</v>
      </c>
      <c r="B214">
        <v>648869.1</v>
      </c>
      <c r="C214">
        <v>328747.5</v>
      </c>
      <c r="D214">
        <v>57750.09</v>
      </c>
      <c r="G214">
        <v>1697115.7</v>
      </c>
      <c r="H214">
        <v>154006.68</v>
      </c>
      <c r="K214">
        <v>1000</v>
      </c>
      <c r="L214">
        <v>27628.73</v>
      </c>
      <c r="N214">
        <v>703</v>
      </c>
      <c r="Q214">
        <v>0</v>
      </c>
      <c r="R214">
        <v>146956.97</v>
      </c>
      <c r="S214">
        <v>2788476.86</v>
      </c>
      <c r="U214">
        <v>1148021.3</v>
      </c>
      <c r="V214">
        <v>24000</v>
      </c>
      <c r="W214">
        <v>2047.45</v>
      </c>
      <c r="Y214">
        <v>971765</v>
      </c>
      <c r="Z214">
        <v>350</v>
      </c>
      <c r="AA214">
        <v>1489487</v>
      </c>
      <c r="AB214">
        <v>15160</v>
      </c>
      <c r="AD214">
        <v>495288.81</v>
      </c>
      <c r="AE214">
        <v>200524.43</v>
      </c>
      <c r="AI214">
        <v>24000</v>
      </c>
    </row>
    <row r="215" spans="1:35">
      <c r="A215" t="s">
        <v>2778</v>
      </c>
      <c r="B215">
        <v>939333.46</v>
      </c>
      <c r="C215">
        <v>97908</v>
      </c>
      <c r="D215">
        <v>82100.56</v>
      </c>
      <c r="G215">
        <v>500238.23</v>
      </c>
      <c r="H215">
        <v>1007439.84</v>
      </c>
      <c r="K215">
        <v>14841.3</v>
      </c>
      <c r="L215">
        <v>23699.18</v>
      </c>
      <c r="N215">
        <v>1535.51</v>
      </c>
      <c r="R215">
        <v>-2190232.64</v>
      </c>
      <c r="S215">
        <v>5060758.04</v>
      </c>
      <c r="U215">
        <v>2225396.23</v>
      </c>
      <c r="V215">
        <v>80970</v>
      </c>
      <c r="W215">
        <v>3908.62</v>
      </c>
      <c r="X215">
        <v>2060</v>
      </c>
      <c r="Y215">
        <v>2218920</v>
      </c>
      <c r="Z215">
        <v>64206.5</v>
      </c>
      <c r="AA215">
        <v>3277187.3</v>
      </c>
      <c r="AC215">
        <v>17677</v>
      </c>
      <c r="AD215">
        <v>1375227.22</v>
      </c>
      <c r="AE215">
        <v>208951.13</v>
      </c>
    </row>
    <row r="216" spans="1:35">
      <c r="A216" t="s">
        <v>2799</v>
      </c>
      <c r="B216">
        <v>485806.59</v>
      </c>
      <c r="C216">
        <v>49560.25</v>
      </c>
      <c r="D216">
        <v>78810.36</v>
      </c>
      <c r="G216">
        <v>141682.71</v>
      </c>
      <c r="H216">
        <v>242819.08</v>
      </c>
      <c r="K216">
        <v>0</v>
      </c>
      <c r="L216">
        <v>30539.49</v>
      </c>
      <c r="N216">
        <v>1315.46</v>
      </c>
      <c r="Q216">
        <v>0</v>
      </c>
      <c r="R216">
        <v>-820725.62</v>
      </c>
      <c r="S216">
        <v>1741122.88</v>
      </c>
      <c r="U216">
        <v>944523.46</v>
      </c>
      <c r="W216">
        <v>1216.1099999999999</v>
      </c>
      <c r="Y216">
        <v>539010</v>
      </c>
      <c r="Z216">
        <v>140000.01</v>
      </c>
      <c r="AA216">
        <v>1021866</v>
      </c>
      <c r="AB216">
        <v>18580</v>
      </c>
      <c r="AD216">
        <v>463193.56</v>
      </c>
      <c r="AE216">
        <v>73693.240000000005</v>
      </c>
      <c r="AI216">
        <v>990</v>
      </c>
    </row>
    <row r="217" spans="1:35">
      <c r="A217" t="s">
        <v>2654</v>
      </c>
      <c r="B217">
        <v>764600.19</v>
      </c>
      <c r="C217">
        <v>16819</v>
      </c>
      <c r="D217">
        <v>70818.78</v>
      </c>
      <c r="G217">
        <v>716507.1</v>
      </c>
      <c r="H217">
        <v>554373.92000000004</v>
      </c>
      <c r="K217">
        <v>3000</v>
      </c>
      <c r="L217">
        <v>3000</v>
      </c>
      <c r="N217">
        <v>3221.54</v>
      </c>
      <c r="P217">
        <v>1752</v>
      </c>
      <c r="R217">
        <v>-1943660.29</v>
      </c>
      <c r="S217">
        <v>3760347.17</v>
      </c>
      <c r="U217">
        <v>2444902.14</v>
      </c>
      <c r="V217">
        <v>283600</v>
      </c>
      <c r="W217">
        <v>2771.84</v>
      </c>
      <c r="Y217">
        <v>1919691.5</v>
      </c>
      <c r="Z217">
        <v>152896.44</v>
      </c>
      <c r="AA217">
        <v>2549701.42</v>
      </c>
      <c r="AD217">
        <v>1295658.48</v>
      </c>
      <c r="AE217">
        <v>590236.94999999995</v>
      </c>
      <c r="AI217">
        <v>72806.5</v>
      </c>
    </row>
    <row r="218" spans="1:35">
      <c r="A218" t="s">
        <v>2657</v>
      </c>
      <c r="B218">
        <v>617455.23</v>
      </c>
      <c r="C218">
        <v>29283.75</v>
      </c>
      <c r="D218">
        <v>11071.18</v>
      </c>
      <c r="G218">
        <v>-50051.37</v>
      </c>
      <c r="H218">
        <v>185995.82</v>
      </c>
      <c r="K218">
        <v>2900</v>
      </c>
      <c r="L218">
        <v>17300</v>
      </c>
      <c r="N218">
        <v>1962.99</v>
      </c>
      <c r="R218">
        <v>-1630504.47</v>
      </c>
      <c r="S218">
        <v>2267172.48</v>
      </c>
      <c r="U218">
        <v>1273530.67</v>
      </c>
      <c r="V218">
        <v>164370</v>
      </c>
      <c r="W218">
        <v>1566.73</v>
      </c>
      <c r="Y218">
        <v>974456.5</v>
      </c>
      <c r="Z218">
        <v>47625</v>
      </c>
      <c r="AA218">
        <v>1360351.79</v>
      </c>
      <c r="AB218">
        <v>33980</v>
      </c>
      <c r="AD218">
        <v>722062.18</v>
      </c>
      <c r="AE218">
        <v>118422.3</v>
      </c>
      <c r="AI218">
        <v>91809.02</v>
      </c>
    </row>
    <row r="219" spans="1:35">
      <c r="A219" t="s">
        <v>2658</v>
      </c>
      <c r="B219">
        <v>467447.25</v>
      </c>
      <c r="C219">
        <v>9500</v>
      </c>
      <c r="D219">
        <v>88719.91</v>
      </c>
      <c r="G219">
        <v>234672.08</v>
      </c>
      <c r="H219">
        <v>141009.92000000001</v>
      </c>
      <c r="K219">
        <v>37952</v>
      </c>
      <c r="L219">
        <v>28354.55</v>
      </c>
      <c r="N219">
        <v>47339.81</v>
      </c>
      <c r="P219">
        <v>1815</v>
      </c>
      <c r="R219">
        <v>-1052181.5900000001</v>
      </c>
      <c r="S219">
        <v>1870864.76</v>
      </c>
      <c r="U219">
        <v>1327162.33</v>
      </c>
      <c r="V219">
        <v>87650</v>
      </c>
      <c r="W219">
        <v>957.6</v>
      </c>
      <c r="Y219">
        <v>1671558</v>
      </c>
      <c r="Z219">
        <v>9685</v>
      </c>
      <c r="AA219">
        <v>1997458.2</v>
      </c>
      <c r="AB219">
        <v>2500</v>
      </c>
      <c r="AC219">
        <v>6360</v>
      </c>
      <c r="AD219">
        <v>711935.67</v>
      </c>
      <c r="AE219">
        <v>244307.18</v>
      </c>
      <c r="AI219">
        <v>127247.25</v>
      </c>
    </row>
    <row r="220" spans="1:35">
      <c r="A220" t="s">
        <v>2662</v>
      </c>
      <c r="B220">
        <v>1019795.63</v>
      </c>
      <c r="C220">
        <v>29894.6</v>
      </c>
      <c r="D220">
        <v>331756.79999999999</v>
      </c>
      <c r="G220">
        <v>156547.29999999999</v>
      </c>
      <c r="H220">
        <v>714277.36</v>
      </c>
      <c r="K220">
        <v>20480</v>
      </c>
      <c r="L220">
        <v>94435.26</v>
      </c>
      <c r="N220">
        <v>1542.1</v>
      </c>
      <c r="P220">
        <v>1827</v>
      </c>
      <c r="R220">
        <v>-2314289.4700000002</v>
      </c>
      <c r="S220">
        <v>4524693.96</v>
      </c>
      <c r="U220">
        <v>2829814.93</v>
      </c>
      <c r="V220">
        <v>-29400</v>
      </c>
      <c r="W220">
        <v>1915.62</v>
      </c>
      <c r="Y220">
        <v>2231805.4</v>
      </c>
      <c r="Z220">
        <v>146634</v>
      </c>
      <c r="AA220">
        <v>3107269.8</v>
      </c>
      <c r="AB220">
        <v>53464</v>
      </c>
      <c r="AC220">
        <v>3840</v>
      </c>
      <c r="AD220">
        <v>1429334.68</v>
      </c>
      <c r="AE220">
        <v>417476.3</v>
      </c>
      <c r="AI220">
        <v>245802.33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rgb="FF00B050"/>
  </sheetPr>
  <dimension ref="A1:AT220"/>
  <sheetViews>
    <sheetView topLeftCell="AI1" zoomScaleNormal="100" workbookViewId="0">
      <pane ySplit="3" topLeftCell="A4" activePane="bottomLeft" state="frozen"/>
      <selection pane="bottomLeft" activeCell="AS10" sqref="AS10:AS220"/>
    </sheetView>
  </sheetViews>
  <sheetFormatPr defaultColWidth="9" defaultRowHeight="13.8"/>
  <cols>
    <col min="1" max="1" width="6.69921875" style="232" bestFit="1" customWidth="1"/>
    <col min="2" max="2" width="14.59765625" style="232" customWidth="1"/>
    <col min="3" max="3" width="7.5" style="232" bestFit="1" customWidth="1"/>
    <col min="4" max="4" width="44.59765625" style="232" bestFit="1" customWidth="1"/>
    <col min="5" max="5" width="50.09765625" customWidth="1"/>
    <col min="6" max="6" width="14.69921875" style="299" customWidth="1"/>
    <col min="7" max="9" width="8.69921875" style="299"/>
    <col min="10" max="14" width="8.69921875"/>
    <col min="15" max="19" width="8.69921875" style="299"/>
    <col min="20" max="20" width="22.3984375" bestFit="1" customWidth="1"/>
    <col min="21" max="23" width="8.69921875"/>
    <col min="24" max="30" width="8.69921875" style="299"/>
    <col min="31" max="39" width="8.69921875"/>
    <col min="40" max="40" width="8.69921875" style="301"/>
    <col min="41" max="41" width="16.3984375" style="240" customWidth="1"/>
    <col min="42" max="42" width="15.8984375" style="263" bestFit="1" customWidth="1"/>
    <col min="43" max="43" width="17.3984375" style="257" bestFit="1" customWidth="1"/>
    <col min="44" max="44" width="17.59765625" style="259" bestFit="1" customWidth="1"/>
    <col min="45" max="45" width="19.09765625" style="260" bestFit="1" customWidth="1"/>
    <col min="46" max="46" width="14.59765625" style="264" bestFit="1" customWidth="1"/>
    <col min="47" max="16384" width="9" style="266"/>
  </cols>
  <sheetData>
    <row r="1" spans="1:46">
      <c r="E1" t="s">
        <v>2448</v>
      </c>
      <c r="F1" s="299" t="s">
        <v>2449</v>
      </c>
      <c r="G1" s="299" t="s">
        <v>2450</v>
      </c>
      <c r="H1" s="299" t="s">
        <v>2451</v>
      </c>
      <c r="I1" s="299" t="s">
        <v>2452</v>
      </c>
      <c r="J1" t="s">
        <v>3322</v>
      </c>
      <c r="K1" t="s">
        <v>2453</v>
      </c>
      <c r="L1" t="s">
        <v>2454</v>
      </c>
      <c r="M1" t="s">
        <v>2455</v>
      </c>
      <c r="N1" t="s">
        <v>2603</v>
      </c>
      <c r="O1" s="299" t="s">
        <v>2456</v>
      </c>
      <c r="P1" s="299" t="s">
        <v>2457</v>
      </c>
      <c r="Q1" s="299" t="s">
        <v>2460</v>
      </c>
      <c r="R1" s="299" t="s">
        <v>2461</v>
      </c>
      <c r="S1" s="299" t="s">
        <v>2604</v>
      </c>
      <c r="T1" t="s">
        <v>2462</v>
      </c>
      <c r="U1" t="s">
        <v>2463</v>
      </c>
      <c r="V1" t="s">
        <v>2464</v>
      </c>
      <c r="W1" t="s">
        <v>2465</v>
      </c>
      <c r="X1" s="299" t="s">
        <v>2466</v>
      </c>
      <c r="Y1" s="299" t="s">
        <v>2467</v>
      </c>
      <c r="Z1" s="299" t="s">
        <v>2468</v>
      </c>
      <c r="AA1" s="299" t="s">
        <v>2469</v>
      </c>
      <c r="AB1" s="299" t="s">
        <v>2470</v>
      </c>
      <c r="AC1" s="299" t="s">
        <v>2471</v>
      </c>
      <c r="AD1" s="299" t="s">
        <v>2472</v>
      </c>
      <c r="AE1" t="s">
        <v>2473</v>
      </c>
      <c r="AF1" t="s">
        <v>2474</v>
      </c>
      <c r="AG1" t="s">
        <v>2475</v>
      </c>
      <c r="AH1" t="s">
        <v>2476</v>
      </c>
      <c r="AI1" t="s">
        <v>2477</v>
      </c>
      <c r="AJ1" t="s">
        <v>2478</v>
      </c>
      <c r="AK1" t="s">
        <v>2479</v>
      </c>
      <c r="AL1" t="s">
        <v>2605</v>
      </c>
      <c r="AM1" t="s">
        <v>2480</v>
      </c>
      <c r="AO1" s="240" t="s">
        <v>6</v>
      </c>
      <c r="AP1" s="241" t="s">
        <v>7</v>
      </c>
      <c r="AQ1" s="257" t="s">
        <v>8</v>
      </c>
      <c r="AR1" s="258" t="s">
        <v>9</v>
      </c>
      <c r="AS1" s="243" t="s">
        <v>10</v>
      </c>
      <c r="AT1" s="245" t="s">
        <v>11</v>
      </c>
    </row>
    <row r="2" spans="1:46">
      <c r="E2" t="s">
        <v>2481</v>
      </c>
      <c r="F2" s="299" t="s">
        <v>2482</v>
      </c>
      <c r="G2" s="299" t="s">
        <v>2483</v>
      </c>
      <c r="H2" s="299" t="s">
        <v>2484</v>
      </c>
      <c r="I2" s="299" t="s">
        <v>2485</v>
      </c>
      <c r="J2" t="s">
        <v>3323</v>
      </c>
      <c r="K2" t="s">
        <v>2486</v>
      </c>
      <c r="L2" t="s">
        <v>2487</v>
      </c>
      <c r="M2" t="s">
        <v>2488</v>
      </c>
      <c r="N2" t="s">
        <v>2607</v>
      </c>
      <c r="O2" s="299" t="s">
        <v>2489</v>
      </c>
      <c r="P2" s="299" t="s">
        <v>2490</v>
      </c>
      <c r="Q2" s="299" t="s">
        <v>2493</v>
      </c>
      <c r="R2" s="299" t="s">
        <v>2494</v>
      </c>
      <c r="S2" s="299" t="s">
        <v>2608</v>
      </c>
      <c r="T2" t="s">
        <v>2495</v>
      </c>
      <c r="U2" t="s">
        <v>2496</v>
      </c>
      <c r="V2" t="s">
        <v>2497</v>
      </c>
      <c r="W2" t="s">
        <v>2498</v>
      </c>
      <c r="X2" s="299" t="s">
        <v>2499</v>
      </c>
      <c r="Y2" s="299" t="s">
        <v>2500</v>
      </c>
      <c r="Z2" s="299" t="s">
        <v>2501</v>
      </c>
      <c r="AA2" s="299" t="s">
        <v>2502</v>
      </c>
      <c r="AB2" s="299" t="s">
        <v>2503</v>
      </c>
      <c r="AC2" s="299" t="s">
        <v>2504</v>
      </c>
      <c r="AD2" s="299" t="s">
        <v>2505</v>
      </c>
      <c r="AE2" t="s">
        <v>2506</v>
      </c>
      <c r="AF2" t="s">
        <v>2507</v>
      </c>
      <c r="AG2" t="s">
        <v>2508</v>
      </c>
      <c r="AH2" t="s">
        <v>2509</v>
      </c>
      <c r="AI2" t="s">
        <v>2510</v>
      </c>
      <c r="AJ2" t="s">
        <v>2511</v>
      </c>
      <c r="AK2" t="s">
        <v>2512</v>
      </c>
      <c r="AL2" t="s">
        <v>2609</v>
      </c>
      <c r="AM2" t="s">
        <v>2513</v>
      </c>
      <c r="AP2" s="241"/>
      <c r="AT2" s="242"/>
    </row>
    <row r="3" spans="1:46">
      <c r="B3" s="232" t="s">
        <v>51</v>
      </c>
      <c r="E3" t="s">
        <v>2514</v>
      </c>
      <c r="F3" s="299">
        <v>119928177.51000001</v>
      </c>
      <c r="G3" s="299">
        <v>24734987.350000001</v>
      </c>
      <c r="H3" s="299">
        <v>39955573.350000001</v>
      </c>
      <c r="I3" s="299">
        <v>0</v>
      </c>
      <c r="J3">
        <v>321513</v>
      </c>
      <c r="K3">
        <v>148793297.78999999</v>
      </c>
      <c r="L3">
        <v>87827831.530000001</v>
      </c>
      <c r="M3">
        <v>0</v>
      </c>
      <c r="N3">
        <v>0</v>
      </c>
      <c r="O3" s="299">
        <v>1748221.32</v>
      </c>
      <c r="P3" s="299">
        <v>13499720.6</v>
      </c>
      <c r="Q3" s="299">
        <v>2536469.2000000002</v>
      </c>
      <c r="R3" s="299">
        <v>-2836914.53</v>
      </c>
      <c r="S3" s="299">
        <v>0</v>
      </c>
      <c r="T3">
        <v>7175128.4500000002</v>
      </c>
      <c r="U3">
        <v>-10356279.390000001</v>
      </c>
      <c r="V3">
        <v>-58693083.369999997</v>
      </c>
      <c r="W3">
        <v>513623510.70999998</v>
      </c>
      <c r="X3" s="299">
        <v>300.61</v>
      </c>
      <c r="Y3" s="299">
        <v>327244966.68000001</v>
      </c>
      <c r="Z3" s="299">
        <v>36085677.450000003</v>
      </c>
      <c r="AA3" s="299">
        <v>397062.89</v>
      </c>
      <c r="AB3" s="299">
        <v>1480327.5</v>
      </c>
      <c r="AC3" s="299">
        <v>368558647.16000003</v>
      </c>
      <c r="AD3" s="299">
        <v>49760034.450000003</v>
      </c>
      <c r="AE3">
        <v>507942705.19</v>
      </c>
      <c r="AF3">
        <v>3267975</v>
      </c>
      <c r="AG3">
        <v>681164</v>
      </c>
      <c r="AH3">
        <v>246654723.13</v>
      </c>
      <c r="AI3">
        <v>49099912.609999999</v>
      </c>
      <c r="AJ3">
        <v>1099565.43</v>
      </c>
      <c r="AK3">
        <v>65800.37</v>
      </c>
      <c r="AL3">
        <v>92518.16</v>
      </c>
      <c r="AM3">
        <v>19758045.309999999</v>
      </c>
      <c r="AO3" s="240">
        <f t="shared" ref="AO3:AT3" si="0">SUM(AO4:AO86)</f>
        <v>71414020.310000017</v>
      </c>
      <c r="AP3" s="241">
        <f t="shared" si="0"/>
        <v>8088229.8999999966</v>
      </c>
      <c r="AQ3" s="257">
        <f t="shared" si="0"/>
        <v>63325790.409999974</v>
      </c>
      <c r="AR3" s="259" t="e">
        <f t="shared" si="0"/>
        <v>#REF!</v>
      </c>
      <c r="AS3" s="260" t="e">
        <f t="shared" si="0"/>
        <v>#REF!</v>
      </c>
      <c r="AT3" s="242" t="e">
        <f t="shared" si="0"/>
        <v>#REF!</v>
      </c>
    </row>
    <row r="4" spans="1:46">
      <c r="D4" s="232" t="s">
        <v>3325</v>
      </c>
      <c r="E4" t="s">
        <v>12</v>
      </c>
      <c r="F4" s="299">
        <v>96471.06</v>
      </c>
      <c r="H4" s="299">
        <v>0</v>
      </c>
      <c r="K4">
        <v>28428.61</v>
      </c>
      <c r="L4">
        <v>26235.18</v>
      </c>
      <c r="R4" s="299">
        <v>-4701613.97</v>
      </c>
      <c r="U4">
        <v>2351172.4700000002</v>
      </c>
      <c r="V4">
        <v>-1003440.34</v>
      </c>
      <c r="W4">
        <v>2450442</v>
      </c>
      <c r="X4" s="299">
        <v>300.61</v>
      </c>
      <c r="Y4" s="299">
        <v>119865</v>
      </c>
      <c r="AA4" s="299">
        <v>99.18</v>
      </c>
      <c r="AC4" s="299">
        <v>2140257.5</v>
      </c>
      <c r="AD4" s="299">
        <v>1593869.09</v>
      </c>
      <c r="AE4">
        <v>2381220</v>
      </c>
      <c r="AH4">
        <v>184726.59</v>
      </c>
      <c r="AI4">
        <v>233870.1</v>
      </c>
      <c r="AO4" s="240">
        <f t="shared" ref="AO4:AO9" si="1">SUM(T4:V4)</f>
        <v>1347732.1300000004</v>
      </c>
      <c r="AP4" s="247">
        <f t="shared" ref="AP4:AP9" si="2">SUM(Y4:AB4)</f>
        <v>119964.18</v>
      </c>
      <c r="AQ4" s="261">
        <f t="shared" ref="AQ4:AQ10" si="3">AO4-AP4</f>
        <v>1227767.9500000004</v>
      </c>
      <c r="AR4" s="262" t="e">
        <f>SUM(#REF!)</f>
        <v>#REF!</v>
      </c>
      <c r="AS4" s="248" t="e">
        <f>SUM(#REF!)</f>
        <v>#REF!</v>
      </c>
      <c r="AT4" s="242" t="e">
        <f>AR4-AS4</f>
        <v>#REF!</v>
      </c>
    </row>
    <row r="5" spans="1:46">
      <c r="D5" s="232" t="s">
        <v>3326</v>
      </c>
      <c r="AO5" s="240">
        <f t="shared" si="1"/>
        <v>0</v>
      </c>
      <c r="AP5" s="247">
        <f t="shared" si="2"/>
        <v>0</v>
      </c>
      <c r="AQ5" s="261">
        <f t="shared" si="3"/>
        <v>0</v>
      </c>
      <c r="AR5" s="262" t="e">
        <f>SUM(#REF!)</f>
        <v>#REF!</v>
      </c>
      <c r="AS5" s="248" t="e">
        <f>SUM(#REF!)</f>
        <v>#REF!</v>
      </c>
      <c r="AT5" s="242" t="e">
        <f t="shared" ref="AT5:AT9" si="4">AR5-AS5</f>
        <v>#REF!</v>
      </c>
    </row>
    <row r="6" spans="1:46">
      <c r="D6" s="232" t="s">
        <v>3327</v>
      </c>
      <c r="AO6" s="240">
        <f t="shared" si="1"/>
        <v>0</v>
      </c>
      <c r="AP6" s="247">
        <f t="shared" si="2"/>
        <v>0</v>
      </c>
      <c r="AQ6" s="261">
        <f t="shared" si="3"/>
        <v>0</v>
      </c>
      <c r="AR6" s="262" t="e">
        <f>SUM(#REF!)</f>
        <v>#REF!</v>
      </c>
      <c r="AS6" s="248" t="e">
        <f>SUM(#REF!)</f>
        <v>#REF!</v>
      </c>
      <c r="AT6" s="242" t="e">
        <f t="shared" si="4"/>
        <v>#REF!</v>
      </c>
    </row>
    <row r="7" spans="1:46">
      <c r="D7" s="232" t="s">
        <v>3328</v>
      </c>
      <c r="AO7" s="240">
        <f t="shared" si="1"/>
        <v>0</v>
      </c>
      <c r="AP7" s="247">
        <f t="shared" si="2"/>
        <v>0</v>
      </c>
      <c r="AQ7" s="261">
        <f t="shared" si="3"/>
        <v>0</v>
      </c>
      <c r="AR7" s="262" t="e">
        <f>SUM(#REF!)</f>
        <v>#REF!</v>
      </c>
      <c r="AS7" s="248" t="e">
        <f>SUM(#REF!)</f>
        <v>#REF!</v>
      </c>
      <c r="AT7" s="242" t="e">
        <f t="shared" si="4"/>
        <v>#REF!</v>
      </c>
    </row>
    <row r="8" spans="1:46">
      <c r="D8" s="232" t="s">
        <v>12</v>
      </c>
      <c r="AO8" s="240">
        <f t="shared" si="1"/>
        <v>0</v>
      </c>
      <c r="AP8" s="247">
        <f t="shared" si="2"/>
        <v>0</v>
      </c>
      <c r="AQ8" s="261">
        <f t="shared" si="3"/>
        <v>0</v>
      </c>
      <c r="AR8" s="262" t="e">
        <f>SUM(#REF!)</f>
        <v>#REF!</v>
      </c>
      <c r="AS8" s="248" t="e">
        <f>SUM(#REF!)</f>
        <v>#REF!</v>
      </c>
      <c r="AT8" s="242" t="e">
        <f t="shared" si="4"/>
        <v>#REF!</v>
      </c>
    </row>
    <row r="9" spans="1:46" ht="14.4" thickBot="1">
      <c r="D9" s="232" t="s">
        <v>3329</v>
      </c>
      <c r="AO9" s="240">
        <f t="shared" si="1"/>
        <v>0</v>
      </c>
      <c r="AP9" s="247">
        <f t="shared" si="2"/>
        <v>0</v>
      </c>
      <c r="AQ9" s="261">
        <f t="shared" si="3"/>
        <v>0</v>
      </c>
      <c r="AR9" s="262" t="e">
        <f>SUM(#REF!)</f>
        <v>#REF!</v>
      </c>
      <c r="AS9" s="248" t="e">
        <f>SUM(#REF!)</f>
        <v>#REF!</v>
      </c>
      <c r="AT9" s="242" t="e">
        <f t="shared" si="4"/>
        <v>#REF!</v>
      </c>
    </row>
    <row r="10" spans="1:46" ht="14.4" thickBot="1">
      <c r="A10" s="232" t="s">
        <v>296</v>
      </c>
      <c r="B10" s="232" t="s">
        <v>37</v>
      </c>
      <c r="C10" s="268">
        <v>6923</v>
      </c>
      <c r="D10" s="317" t="s">
        <v>3330</v>
      </c>
      <c r="E10" t="s">
        <v>2611</v>
      </c>
      <c r="F10" s="299">
        <v>403435.38</v>
      </c>
      <c r="G10" s="299">
        <v>23133.5</v>
      </c>
      <c r="H10" s="299">
        <v>593088.68999999994</v>
      </c>
      <c r="K10">
        <v>93382</v>
      </c>
      <c r="L10">
        <v>1064964.48</v>
      </c>
      <c r="O10" s="299">
        <v>0</v>
      </c>
      <c r="P10" s="299">
        <v>38600</v>
      </c>
      <c r="R10" s="299">
        <v>0</v>
      </c>
      <c r="V10">
        <v>672568.21</v>
      </c>
      <c r="W10">
        <v>1691218.36</v>
      </c>
      <c r="Y10" s="299">
        <v>1380537.86</v>
      </c>
      <c r="Z10" s="299">
        <v>593300</v>
      </c>
      <c r="AA10" s="299">
        <v>1438.66</v>
      </c>
      <c r="AC10" s="299">
        <v>3133387</v>
      </c>
      <c r="AD10" s="299">
        <v>289750</v>
      </c>
      <c r="AE10">
        <v>4053396</v>
      </c>
      <c r="AF10">
        <v>10764</v>
      </c>
      <c r="AH10">
        <v>1171317.51</v>
      </c>
      <c r="AI10">
        <v>387318.53</v>
      </c>
      <c r="AO10" s="240">
        <f>SUM(F10:I10)</f>
        <v>1019657.57</v>
      </c>
      <c r="AP10" s="247">
        <f>SUM(O10:S10)</f>
        <v>38600</v>
      </c>
      <c r="AQ10" s="261">
        <f t="shared" si="3"/>
        <v>981057.57</v>
      </c>
      <c r="AR10" s="262">
        <f>SUM(X10:AD10)</f>
        <v>5398413.5199999996</v>
      </c>
      <c r="AS10" s="248">
        <f>SUM(AE10:AN10)</f>
        <v>5622796.04</v>
      </c>
      <c r="AT10" s="242">
        <f>AR10-AS10</f>
        <v>-224382.52000000048</v>
      </c>
    </row>
    <row r="11" spans="1:46" ht="14.4" thickBot="1">
      <c r="A11" s="232" t="s">
        <v>296</v>
      </c>
      <c r="B11" s="232" t="s">
        <v>37</v>
      </c>
      <c r="C11" s="268">
        <v>7817</v>
      </c>
      <c r="D11" s="317" t="s">
        <v>808</v>
      </c>
      <c r="E11" t="s">
        <v>2612</v>
      </c>
      <c r="F11" s="299">
        <v>208484.4</v>
      </c>
      <c r="G11" s="299">
        <v>17108.75</v>
      </c>
      <c r="H11" s="299">
        <v>625852.92000000004</v>
      </c>
      <c r="K11">
        <v>377069.6</v>
      </c>
      <c r="L11">
        <v>361030.88</v>
      </c>
      <c r="P11" s="299">
        <v>50139.47</v>
      </c>
      <c r="R11" s="299">
        <v>0</v>
      </c>
      <c r="V11">
        <v>437077.4</v>
      </c>
      <c r="W11">
        <v>1534772.11</v>
      </c>
      <c r="Y11" s="299">
        <v>1475324.08</v>
      </c>
      <c r="Z11" s="299">
        <v>207926</v>
      </c>
      <c r="AA11" s="299">
        <v>1349.09</v>
      </c>
      <c r="AC11" s="299">
        <v>3453410</v>
      </c>
      <c r="AD11" s="299">
        <v>210050</v>
      </c>
      <c r="AE11">
        <v>4283626</v>
      </c>
      <c r="AF11">
        <v>13508</v>
      </c>
      <c r="AH11">
        <v>1217040.23</v>
      </c>
      <c r="AI11">
        <v>266327.37</v>
      </c>
      <c r="AO11" s="240">
        <f t="shared" ref="AO11:AO74" si="5">SUM(F11:I11)</f>
        <v>851446.07000000007</v>
      </c>
      <c r="AP11" s="247">
        <f t="shared" ref="AP11:AP74" si="6">SUM(O11:S11)</f>
        <v>50139.47</v>
      </c>
      <c r="AQ11" s="261">
        <f t="shared" ref="AQ11:AQ74" si="7">AO11-AP11</f>
        <v>801306.60000000009</v>
      </c>
      <c r="AR11" s="262">
        <f>SUM(X11:AD11)</f>
        <v>5348059.17</v>
      </c>
      <c r="AS11" s="248">
        <f t="shared" ref="AS11:AS74" si="8">SUM(AE11:AN11)</f>
        <v>5780501.6000000006</v>
      </c>
      <c r="AT11" s="242">
        <f>AR11-AS11</f>
        <v>-432442.43000000063</v>
      </c>
    </row>
    <row r="12" spans="1:46" ht="14.4" thickBot="1">
      <c r="A12" s="232" t="s">
        <v>300</v>
      </c>
      <c r="B12" s="232" t="s">
        <v>37</v>
      </c>
      <c r="C12" s="268"/>
      <c r="D12" s="317" t="s">
        <v>3331</v>
      </c>
      <c r="E12" t="s">
        <v>3324</v>
      </c>
      <c r="F12" s="299">
        <v>235311.24</v>
      </c>
      <c r="G12" s="299">
        <v>19480.900000000001</v>
      </c>
      <c r="H12" s="299">
        <v>800928.71</v>
      </c>
      <c r="K12">
        <v>640312.91</v>
      </c>
      <c r="L12">
        <v>442617.2</v>
      </c>
      <c r="P12" s="299">
        <v>350622.25</v>
      </c>
      <c r="R12" s="299">
        <v>3526.43</v>
      </c>
      <c r="V12">
        <v>2515710.8199999998</v>
      </c>
      <c r="W12">
        <v>1567224.53</v>
      </c>
      <c r="Y12" s="299">
        <v>1631851.81</v>
      </c>
      <c r="AA12" s="299">
        <v>3736.48</v>
      </c>
      <c r="AC12" s="299">
        <v>2607300</v>
      </c>
      <c r="AD12" s="299">
        <v>172150</v>
      </c>
      <c r="AE12">
        <v>3568624.08</v>
      </c>
      <c r="AF12">
        <v>25312</v>
      </c>
      <c r="AG12">
        <v>1600</v>
      </c>
      <c r="AH12">
        <v>2526537.66</v>
      </c>
      <c r="AI12">
        <v>288463.62</v>
      </c>
      <c r="AM12">
        <v>302934</v>
      </c>
      <c r="AO12" s="240">
        <f t="shared" si="5"/>
        <v>1055720.8499999999</v>
      </c>
      <c r="AP12" s="247">
        <f t="shared" si="6"/>
        <v>354148.68</v>
      </c>
      <c r="AQ12" s="261">
        <f t="shared" si="7"/>
        <v>701572.16999999993</v>
      </c>
      <c r="AR12" s="262">
        <f>SUM(X12:AD12)</f>
        <v>4415038.29</v>
      </c>
      <c r="AS12" s="248">
        <f t="shared" si="8"/>
        <v>6713471.3600000003</v>
      </c>
      <c r="AT12" s="242">
        <f>AR12-AS12</f>
        <v>-2298433.0700000003</v>
      </c>
    </row>
    <row r="13" spans="1:46" ht="14.4" thickBot="1">
      <c r="A13" s="232" t="s">
        <v>296</v>
      </c>
      <c r="B13" s="232" t="s">
        <v>37</v>
      </c>
      <c r="C13" s="268">
        <v>5402</v>
      </c>
      <c r="D13" s="317" t="s">
        <v>809</v>
      </c>
      <c r="E13" t="s">
        <v>2613</v>
      </c>
      <c r="F13" s="299">
        <v>1172671.82</v>
      </c>
      <c r="G13" s="299">
        <v>5300</v>
      </c>
      <c r="H13" s="299">
        <v>486292.91</v>
      </c>
      <c r="K13">
        <v>64168.25</v>
      </c>
      <c r="L13">
        <v>3543783.45</v>
      </c>
      <c r="O13" s="299">
        <v>3510</v>
      </c>
      <c r="P13" s="299">
        <v>39029.019999999997</v>
      </c>
      <c r="R13" s="299">
        <v>0</v>
      </c>
      <c r="V13">
        <v>1337475.28</v>
      </c>
      <c r="W13">
        <v>1097038.29</v>
      </c>
      <c r="Y13" s="299">
        <v>1151776.8400000001</v>
      </c>
      <c r="Z13" s="299">
        <v>3426400</v>
      </c>
      <c r="AA13" s="299">
        <v>3447.27</v>
      </c>
      <c r="AC13" s="299">
        <v>2482299</v>
      </c>
      <c r="AD13" s="299">
        <v>261451.69</v>
      </c>
      <c r="AE13">
        <v>3019540.69</v>
      </c>
      <c r="AF13">
        <v>9708</v>
      </c>
      <c r="AH13">
        <v>717486</v>
      </c>
      <c r="AI13">
        <v>783476.27</v>
      </c>
      <c r="AO13" s="240">
        <f t="shared" si="5"/>
        <v>1664264.73</v>
      </c>
      <c r="AP13" s="247">
        <f t="shared" si="6"/>
        <v>42539.02</v>
      </c>
      <c r="AQ13" s="261">
        <f t="shared" si="7"/>
        <v>1621725.71</v>
      </c>
      <c r="AR13" s="262">
        <f t="shared" ref="AR13:AR76" si="9">SUM(W13:AC13)</f>
        <v>8160961.3999999994</v>
      </c>
      <c r="AS13" s="248">
        <f t="shared" si="8"/>
        <v>4530210.96</v>
      </c>
      <c r="AT13" s="242">
        <f t="shared" ref="AT13:AT76" si="10">AR13-AS13</f>
        <v>3630750.4399999995</v>
      </c>
    </row>
    <row r="14" spans="1:46" ht="14.4" thickBot="1">
      <c r="A14" s="232" t="s">
        <v>296</v>
      </c>
      <c r="B14" s="232" t="s">
        <v>37</v>
      </c>
      <c r="C14" s="268">
        <v>4534</v>
      </c>
      <c r="D14" s="317" t="s">
        <v>810</v>
      </c>
      <c r="E14" t="s">
        <v>2614</v>
      </c>
      <c r="F14" s="299">
        <v>116413.7</v>
      </c>
      <c r="G14" s="299">
        <v>2031.75</v>
      </c>
      <c r="H14" s="299">
        <v>252183.99</v>
      </c>
      <c r="K14">
        <v>1870285.88</v>
      </c>
      <c r="L14">
        <v>265473.32</v>
      </c>
      <c r="P14" s="299">
        <v>39449.919999999998</v>
      </c>
      <c r="R14" s="299">
        <v>0</v>
      </c>
      <c r="V14">
        <v>1467266.8</v>
      </c>
      <c r="W14">
        <v>1718005.94</v>
      </c>
      <c r="Y14" s="299">
        <v>1065033.53</v>
      </c>
      <c r="AA14" s="299">
        <v>912.69</v>
      </c>
      <c r="AC14" s="299">
        <v>1984390.5</v>
      </c>
      <c r="AD14" s="299">
        <v>203300</v>
      </c>
      <c r="AE14">
        <v>2818362</v>
      </c>
      <c r="AF14">
        <v>4104</v>
      </c>
      <c r="AH14">
        <v>891564.47</v>
      </c>
      <c r="AI14">
        <v>247540.27</v>
      </c>
      <c r="AM14">
        <v>10400</v>
      </c>
      <c r="AO14" s="240">
        <f t="shared" si="5"/>
        <v>370629.44</v>
      </c>
      <c r="AP14" s="247">
        <f t="shared" si="6"/>
        <v>39449.919999999998</v>
      </c>
      <c r="AQ14" s="261">
        <f t="shared" si="7"/>
        <v>331179.52000000002</v>
      </c>
      <c r="AR14" s="262">
        <f t="shared" si="9"/>
        <v>4768342.66</v>
      </c>
      <c r="AS14" s="248">
        <f t="shared" si="8"/>
        <v>3971970.7399999998</v>
      </c>
      <c r="AT14" s="242">
        <f t="shared" si="10"/>
        <v>796371.92000000039</v>
      </c>
    </row>
    <row r="15" spans="1:46" ht="14.4" thickBot="1">
      <c r="A15" s="232" t="s">
        <v>296</v>
      </c>
      <c r="B15" s="232" t="s">
        <v>37</v>
      </c>
      <c r="C15" s="268">
        <v>8215</v>
      </c>
      <c r="D15" s="317" t="s">
        <v>811</v>
      </c>
      <c r="E15" t="s">
        <v>2615</v>
      </c>
      <c r="F15" s="299">
        <v>289493.86</v>
      </c>
      <c r="G15" s="299">
        <v>9612.01</v>
      </c>
      <c r="H15" s="299">
        <v>1008020.4</v>
      </c>
      <c r="K15">
        <v>1572970.63</v>
      </c>
      <c r="L15">
        <v>222827.73</v>
      </c>
      <c r="P15" s="299">
        <v>93432.320000000007</v>
      </c>
      <c r="Q15" s="299">
        <v>62009.2</v>
      </c>
      <c r="R15" s="299">
        <v>0</v>
      </c>
      <c r="V15">
        <v>-877639.87</v>
      </c>
      <c r="W15">
        <v>3950541.16</v>
      </c>
      <c r="Y15" s="299">
        <v>2322800.38</v>
      </c>
      <c r="AA15" s="299">
        <v>1948.05</v>
      </c>
      <c r="AC15" s="299">
        <v>2598739.5</v>
      </c>
      <c r="AD15" s="299">
        <v>997677.93</v>
      </c>
      <c r="AE15">
        <v>3334825.5</v>
      </c>
      <c r="AF15">
        <v>3800</v>
      </c>
      <c r="AG15">
        <v>4104</v>
      </c>
      <c r="AH15">
        <v>2657155.6800000002</v>
      </c>
      <c r="AI15">
        <v>40188.86</v>
      </c>
      <c r="AM15">
        <v>6510</v>
      </c>
      <c r="AO15" s="240">
        <f t="shared" si="5"/>
        <v>1307126.27</v>
      </c>
      <c r="AP15" s="247">
        <f t="shared" si="6"/>
        <v>155441.52000000002</v>
      </c>
      <c r="AQ15" s="261">
        <f t="shared" si="7"/>
        <v>1151684.75</v>
      </c>
      <c r="AR15" s="262">
        <f t="shared" si="9"/>
        <v>8874029.0899999999</v>
      </c>
      <c r="AS15" s="248">
        <f t="shared" si="8"/>
        <v>6046584.04</v>
      </c>
      <c r="AT15" s="242">
        <f t="shared" si="10"/>
        <v>2827445.05</v>
      </c>
    </row>
    <row r="16" spans="1:46" ht="14.4" thickBot="1">
      <c r="A16" s="232" t="s">
        <v>296</v>
      </c>
      <c r="B16" s="232" t="s">
        <v>37</v>
      </c>
      <c r="C16" s="268">
        <v>8736</v>
      </c>
      <c r="D16" s="317" t="s">
        <v>812</v>
      </c>
      <c r="E16" t="s">
        <v>2616</v>
      </c>
      <c r="F16" s="299">
        <v>336839.48</v>
      </c>
      <c r="G16" s="299">
        <v>36443.75</v>
      </c>
      <c r="H16" s="299">
        <v>529595.11</v>
      </c>
      <c r="K16">
        <v>622172.37</v>
      </c>
      <c r="L16">
        <v>660464.77</v>
      </c>
      <c r="P16" s="299">
        <v>64209.9</v>
      </c>
      <c r="Q16" s="299">
        <v>0</v>
      </c>
      <c r="R16" s="299">
        <v>799.1</v>
      </c>
      <c r="V16">
        <v>406300.72</v>
      </c>
      <c r="W16">
        <v>2643840</v>
      </c>
      <c r="Y16" s="299">
        <v>2167751.0499999998</v>
      </c>
      <c r="Z16" s="299">
        <v>633550</v>
      </c>
      <c r="AA16" s="299">
        <v>2277.1799999999998</v>
      </c>
      <c r="AC16" s="299">
        <v>2515188</v>
      </c>
      <c r="AD16" s="299">
        <v>388041</v>
      </c>
      <c r="AE16">
        <v>3746693</v>
      </c>
      <c r="AF16">
        <v>1680</v>
      </c>
      <c r="AG16">
        <v>2800</v>
      </c>
      <c r="AH16">
        <v>2273481.0099999998</v>
      </c>
      <c r="AI16">
        <v>611787.46</v>
      </c>
      <c r="AO16" s="240">
        <f t="shared" si="5"/>
        <v>902878.34</v>
      </c>
      <c r="AP16" s="247">
        <f t="shared" si="6"/>
        <v>65009</v>
      </c>
      <c r="AQ16" s="261">
        <f t="shared" si="7"/>
        <v>837869.34</v>
      </c>
      <c r="AR16" s="262">
        <f t="shared" si="9"/>
        <v>7962606.2299999995</v>
      </c>
      <c r="AS16" s="248">
        <f t="shared" si="8"/>
        <v>6636441.4699999997</v>
      </c>
      <c r="AT16" s="242">
        <f t="shared" si="10"/>
        <v>1326164.7599999998</v>
      </c>
    </row>
    <row r="17" spans="1:46" ht="14.4" thickBot="1">
      <c r="A17" s="232" t="s">
        <v>296</v>
      </c>
      <c r="B17" s="232" t="s">
        <v>37</v>
      </c>
      <c r="C17" s="268">
        <v>4649</v>
      </c>
      <c r="D17" s="317" t="s">
        <v>813</v>
      </c>
      <c r="E17" t="s">
        <v>2617</v>
      </c>
      <c r="F17" s="299">
        <v>151738.88</v>
      </c>
      <c r="G17" s="299">
        <v>3818.6</v>
      </c>
      <c r="H17" s="299">
        <v>234187.26</v>
      </c>
      <c r="K17">
        <v>580135.78</v>
      </c>
      <c r="L17">
        <v>215.98</v>
      </c>
      <c r="P17" s="299">
        <v>38728.01</v>
      </c>
      <c r="R17" s="299">
        <v>0</v>
      </c>
      <c r="V17">
        <v>-1040702.46</v>
      </c>
      <c r="W17">
        <v>2287723.02</v>
      </c>
      <c r="Y17" s="299">
        <v>1198898.67</v>
      </c>
      <c r="Z17" s="299">
        <v>273557</v>
      </c>
      <c r="AA17" s="299">
        <v>1032.23</v>
      </c>
      <c r="AC17" s="299">
        <v>1389230.5</v>
      </c>
      <c r="AD17" s="299">
        <v>121400</v>
      </c>
      <c r="AE17">
        <v>2115358.5</v>
      </c>
      <c r="AF17">
        <v>24008</v>
      </c>
      <c r="AH17">
        <v>1044035.34</v>
      </c>
      <c r="AI17">
        <v>114886.02</v>
      </c>
      <c r="AM17">
        <v>1482.61</v>
      </c>
      <c r="AO17" s="240">
        <f t="shared" si="5"/>
        <v>389744.74</v>
      </c>
      <c r="AP17" s="247">
        <f t="shared" si="6"/>
        <v>38728.01</v>
      </c>
      <c r="AQ17" s="261">
        <f t="shared" si="7"/>
        <v>351016.73</v>
      </c>
      <c r="AR17" s="262">
        <f t="shared" si="9"/>
        <v>5150441.42</v>
      </c>
      <c r="AS17" s="248">
        <f t="shared" si="8"/>
        <v>3299770.4699999997</v>
      </c>
      <c r="AT17" s="242">
        <f t="shared" si="10"/>
        <v>1850670.9500000002</v>
      </c>
    </row>
    <row r="18" spans="1:46" ht="14.4" thickBot="1">
      <c r="A18" s="232" t="s">
        <v>296</v>
      </c>
      <c r="B18" s="232" t="s">
        <v>37</v>
      </c>
      <c r="C18" s="268">
        <v>8434</v>
      </c>
      <c r="D18" s="317" t="s">
        <v>814</v>
      </c>
      <c r="E18" t="s">
        <v>2618</v>
      </c>
      <c r="F18" s="299">
        <v>441233.14</v>
      </c>
      <c r="G18" s="299">
        <v>5487.25</v>
      </c>
      <c r="H18" s="299">
        <v>557403.36</v>
      </c>
      <c r="K18">
        <v>700217.4</v>
      </c>
      <c r="L18">
        <v>855617.17</v>
      </c>
      <c r="O18" s="299">
        <v>0</v>
      </c>
      <c r="P18" s="299">
        <v>178727.55</v>
      </c>
      <c r="R18" s="299">
        <v>370</v>
      </c>
      <c r="V18">
        <v>2519511.11</v>
      </c>
      <c r="W18">
        <v>312292.87</v>
      </c>
      <c r="Y18" s="299">
        <v>1726594.54</v>
      </c>
      <c r="Z18" s="299">
        <v>321490</v>
      </c>
      <c r="AA18" s="299">
        <v>2119.25</v>
      </c>
      <c r="AC18" s="299">
        <v>3647446</v>
      </c>
      <c r="AD18" s="299">
        <v>432110</v>
      </c>
      <c r="AE18">
        <v>4649795</v>
      </c>
      <c r="AF18">
        <v>7904</v>
      </c>
      <c r="AH18">
        <v>1759004.22</v>
      </c>
      <c r="AI18">
        <v>163999.78</v>
      </c>
      <c r="AO18" s="240">
        <f t="shared" si="5"/>
        <v>1004123.75</v>
      </c>
      <c r="AP18" s="247">
        <f t="shared" si="6"/>
        <v>179097.55</v>
      </c>
      <c r="AQ18" s="261">
        <f t="shared" si="7"/>
        <v>825026.2</v>
      </c>
      <c r="AR18" s="262">
        <f t="shared" si="9"/>
        <v>6009942.6600000001</v>
      </c>
      <c r="AS18" s="248">
        <f t="shared" si="8"/>
        <v>6580703</v>
      </c>
      <c r="AT18" s="242">
        <f t="shared" si="10"/>
        <v>-570760.33999999985</v>
      </c>
    </row>
    <row r="19" spans="1:46" ht="14.4" thickBot="1">
      <c r="A19" s="232" t="s">
        <v>296</v>
      </c>
      <c r="B19" s="232" t="s">
        <v>37</v>
      </c>
      <c r="C19" s="268">
        <v>9149</v>
      </c>
      <c r="D19" s="317" t="s">
        <v>815</v>
      </c>
      <c r="E19" t="s">
        <v>2619</v>
      </c>
      <c r="F19" s="299">
        <v>1699499.53</v>
      </c>
      <c r="G19" s="299">
        <v>9900</v>
      </c>
      <c r="H19" s="299">
        <v>480808.42</v>
      </c>
      <c r="K19">
        <v>1087293</v>
      </c>
      <c r="L19">
        <v>535763.28</v>
      </c>
      <c r="P19" s="299">
        <v>54914.14</v>
      </c>
      <c r="Q19" s="299">
        <v>15000</v>
      </c>
      <c r="R19" s="299">
        <v>1370.06</v>
      </c>
      <c r="V19">
        <v>3349804.27</v>
      </c>
      <c r="W19">
        <v>928313.81</v>
      </c>
      <c r="Y19" s="299">
        <v>1408240.51</v>
      </c>
      <c r="Z19" s="299">
        <v>349250</v>
      </c>
      <c r="AA19" s="299">
        <v>2522.2600000000002</v>
      </c>
      <c r="AC19" s="299">
        <v>4056018</v>
      </c>
      <c r="AD19" s="299">
        <v>328300</v>
      </c>
      <c r="AE19">
        <v>5209199</v>
      </c>
      <c r="AF19">
        <v>7904</v>
      </c>
      <c r="AH19">
        <v>1359772.44</v>
      </c>
      <c r="AI19">
        <v>103593.38</v>
      </c>
      <c r="AO19" s="240">
        <f t="shared" si="5"/>
        <v>2190207.9500000002</v>
      </c>
      <c r="AP19" s="247">
        <f t="shared" si="6"/>
        <v>71284.2</v>
      </c>
      <c r="AQ19" s="261">
        <f t="shared" si="7"/>
        <v>2118923.75</v>
      </c>
      <c r="AR19" s="262">
        <f t="shared" si="9"/>
        <v>6744344.5800000001</v>
      </c>
      <c r="AS19" s="248">
        <f t="shared" si="8"/>
        <v>6680468.8199999994</v>
      </c>
      <c r="AT19" s="242">
        <f t="shared" si="10"/>
        <v>63875.760000000708</v>
      </c>
    </row>
    <row r="20" spans="1:46" ht="14.4" thickBot="1">
      <c r="A20" s="232" t="s">
        <v>296</v>
      </c>
      <c r="B20" s="232" t="s">
        <v>37</v>
      </c>
      <c r="C20" s="268">
        <v>6199</v>
      </c>
      <c r="D20" s="317" t="s">
        <v>816</v>
      </c>
      <c r="E20" t="s">
        <v>2620</v>
      </c>
      <c r="F20" s="299">
        <v>1292249.3799999999</v>
      </c>
      <c r="G20" s="299">
        <v>59470</v>
      </c>
      <c r="H20" s="299">
        <v>432856</v>
      </c>
      <c r="K20">
        <v>277716.82</v>
      </c>
      <c r="L20">
        <v>514388.16</v>
      </c>
      <c r="O20" s="299">
        <v>3090</v>
      </c>
      <c r="P20" s="299">
        <v>53876.46</v>
      </c>
      <c r="R20" s="299">
        <v>0</v>
      </c>
      <c r="T20">
        <v>217250</v>
      </c>
      <c r="V20">
        <v>2209461.67</v>
      </c>
      <c r="W20">
        <v>955989.15</v>
      </c>
      <c r="Y20" s="299">
        <v>1462024.61</v>
      </c>
      <c r="Z20" s="299">
        <v>51000</v>
      </c>
      <c r="AA20" s="299">
        <v>4007.89</v>
      </c>
      <c r="AC20" s="299">
        <v>3066741.2</v>
      </c>
      <c r="AD20" s="299">
        <v>291390</v>
      </c>
      <c r="AE20">
        <v>4009862.2</v>
      </c>
      <c r="AG20">
        <v>16208</v>
      </c>
      <c r="AH20">
        <v>1185314.46</v>
      </c>
      <c r="AI20">
        <v>526765.96</v>
      </c>
      <c r="AO20" s="240">
        <f t="shared" si="5"/>
        <v>1784575.38</v>
      </c>
      <c r="AP20" s="247">
        <f t="shared" si="6"/>
        <v>56966.46</v>
      </c>
      <c r="AQ20" s="261">
        <f t="shared" si="7"/>
        <v>1727608.92</v>
      </c>
      <c r="AR20" s="262">
        <f t="shared" si="9"/>
        <v>5539762.8500000006</v>
      </c>
      <c r="AS20" s="248">
        <f t="shared" si="8"/>
        <v>5738150.6200000001</v>
      </c>
      <c r="AT20" s="242">
        <f t="shared" si="10"/>
        <v>-198387.76999999955</v>
      </c>
    </row>
    <row r="21" spans="1:46" ht="14.4" thickBot="1">
      <c r="A21" s="232" t="s">
        <v>296</v>
      </c>
      <c r="B21" s="232" t="s">
        <v>37</v>
      </c>
      <c r="C21" s="268">
        <v>5135</v>
      </c>
      <c r="D21" s="317" t="s">
        <v>817</v>
      </c>
      <c r="E21" t="s">
        <v>2621</v>
      </c>
      <c r="F21" s="299">
        <v>148943.79</v>
      </c>
      <c r="G21" s="299">
        <v>16637.55</v>
      </c>
      <c r="H21" s="299">
        <v>414825.5</v>
      </c>
      <c r="K21">
        <v>673616.58</v>
      </c>
      <c r="L21">
        <v>232485.36</v>
      </c>
      <c r="O21" s="299">
        <v>3300</v>
      </c>
      <c r="P21" s="299">
        <v>48447.5</v>
      </c>
      <c r="R21" s="299">
        <v>0</v>
      </c>
      <c r="V21">
        <v>117120.05</v>
      </c>
      <c r="W21">
        <v>1540469.93</v>
      </c>
      <c r="Y21" s="299">
        <v>1417713.31</v>
      </c>
      <c r="Z21" s="299">
        <v>154275</v>
      </c>
      <c r="AA21" s="299">
        <v>814.92</v>
      </c>
      <c r="AC21" s="299">
        <v>1663800</v>
      </c>
      <c r="AD21" s="299">
        <v>247800</v>
      </c>
      <c r="AE21">
        <v>2357482</v>
      </c>
      <c r="AF21">
        <v>3800</v>
      </c>
      <c r="AH21">
        <v>1096516.6100000001</v>
      </c>
      <c r="AI21">
        <v>249433.32</v>
      </c>
      <c r="AO21" s="240">
        <f t="shared" si="5"/>
        <v>580406.84</v>
      </c>
      <c r="AP21" s="247">
        <f t="shared" si="6"/>
        <v>51747.5</v>
      </c>
      <c r="AQ21" s="261">
        <f t="shared" si="7"/>
        <v>528659.34</v>
      </c>
      <c r="AR21" s="262">
        <f t="shared" si="9"/>
        <v>4777073.16</v>
      </c>
      <c r="AS21" s="248">
        <f t="shared" si="8"/>
        <v>3707231.93</v>
      </c>
      <c r="AT21" s="242">
        <f t="shared" si="10"/>
        <v>1069841.23</v>
      </c>
    </row>
    <row r="22" spans="1:46" ht="14.4" thickBot="1">
      <c r="A22" s="232" t="s">
        <v>296</v>
      </c>
      <c r="B22" s="232" t="s">
        <v>37</v>
      </c>
      <c r="C22" s="268">
        <v>10482</v>
      </c>
      <c r="D22" s="317" t="s">
        <v>818</v>
      </c>
      <c r="E22" t="s">
        <v>2622</v>
      </c>
      <c r="F22" s="299">
        <v>1589958.79</v>
      </c>
      <c r="G22" s="299">
        <v>9055.5</v>
      </c>
      <c r="H22" s="299">
        <v>471588.31</v>
      </c>
      <c r="K22">
        <v>384721.13</v>
      </c>
      <c r="L22">
        <v>263172.28000000003</v>
      </c>
      <c r="P22" s="299">
        <v>186716.54</v>
      </c>
      <c r="R22" s="299">
        <v>0</v>
      </c>
      <c r="V22">
        <v>1495473.93</v>
      </c>
      <c r="W22">
        <v>2399548.4500000002</v>
      </c>
      <c r="Y22" s="299">
        <v>1800530.35</v>
      </c>
      <c r="Z22" s="299">
        <v>83445</v>
      </c>
      <c r="AA22" s="299">
        <v>5964.38</v>
      </c>
      <c r="AB22" s="299">
        <v>10000</v>
      </c>
      <c r="AC22" s="299">
        <v>5161240.16</v>
      </c>
      <c r="AD22" s="299">
        <v>462732.73</v>
      </c>
      <c r="AE22">
        <v>6787483.0599999996</v>
      </c>
      <c r="AF22">
        <v>15812</v>
      </c>
      <c r="AH22">
        <v>1814782.89</v>
      </c>
      <c r="AI22">
        <v>57591.85</v>
      </c>
      <c r="AL22">
        <v>10000</v>
      </c>
      <c r="AM22">
        <v>201485.73</v>
      </c>
      <c r="AO22" s="240">
        <f t="shared" si="5"/>
        <v>2070602.6</v>
      </c>
      <c r="AP22" s="247">
        <f t="shared" si="6"/>
        <v>186716.54</v>
      </c>
      <c r="AQ22" s="261">
        <f t="shared" si="7"/>
        <v>1883886.06</v>
      </c>
      <c r="AR22" s="262">
        <f t="shared" si="9"/>
        <v>9460728.3399999999</v>
      </c>
      <c r="AS22" s="248">
        <f t="shared" si="8"/>
        <v>8887155.5299999993</v>
      </c>
      <c r="AT22" s="242">
        <f t="shared" si="10"/>
        <v>573572.81000000052</v>
      </c>
    </row>
    <row r="23" spans="1:46" ht="14.4" thickBot="1">
      <c r="A23" s="232" t="s">
        <v>296</v>
      </c>
      <c r="B23" s="232" t="s">
        <v>37</v>
      </c>
      <c r="C23" s="268">
        <v>8929</v>
      </c>
      <c r="D23" s="317" t="s">
        <v>819</v>
      </c>
      <c r="E23" t="s">
        <v>2623</v>
      </c>
      <c r="F23" s="299">
        <v>392920.77</v>
      </c>
      <c r="G23" s="299">
        <v>61300</v>
      </c>
      <c r="H23" s="299">
        <v>630543.42000000004</v>
      </c>
      <c r="K23">
        <v>338549.14</v>
      </c>
      <c r="L23">
        <v>1150409.26</v>
      </c>
      <c r="P23" s="299">
        <v>85333.41</v>
      </c>
      <c r="Q23" s="299">
        <v>0</v>
      </c>
      <c r="R23" s="299">
        <v>0</v>
      </c>
      <c r="V23">
        <v>-762733.09</v>
      </c>
      <c r="W23">
        <v>3847094.62</v>
      </c>
      <c r="Y23" s="299">
        <v>2232524.56</v>
      </c>
      <c r="Z23" s="299">
        <v>455608</v>
      </c>
      <c r="AA23" s="299">
        <v>2026.07</v>
      </c>
      <c r="AC23" s="299">
        <v>4249586.5</v>
      </c>
      <c r="AD23" s="299">
        <v>346000</v>
      </c>
      <c r="AE23">
        <v>5568060.5</v>
      </c>
      <c r="AF23">
        <v>8603</v>
      </c>
      <c r="AG23">
        <v>4104</v>
      </c>
      <c r="AH23">
        <v>1812143.55</v>
      </c>
      <c r="AI23">
        <v>488806.43</v>
      </c>
      <c r="AO23" s="240">
        <f t="shared" si="5"/>
        <v>1084764.19</v>
      </c>
      <c r="AP23" s="247">
        <f t="shared" si="6"/>
        <v>85333.41</v>
      </c>
      <c r="AQ23" s="261">
        <f t="shared" si="7"/>
        <v>999430.77999999991</v>
      </c>
      <c r="AR23" s="262">
        <f t="shared" si="9"/>
        <v>10786839.75</v>
      </c>
      <c r="AS23" s="248">
        <f t="shared" si="8"/>
        <v>7881717.4799999995</v>
      </c>
      <c r="AT23" s="242">
        <f t="shared" si="10"/>
        <v>2905122.2700000005</v>
      </c>
    </row>
    <row r="24" spans="1:46" ht="14.4" thickBot="1">
      <c r="A24" s="232" t="s">
        <v>296</v>
      </c>
      <c r="B24" s="232" t="s">
        <v>37</v>
      </c>
      <c r="C24" s="268">
        <v>13938</v>
      </c>
      <c r="D24" s="317" t="s">
        <v>820</v>
      </c>
      <c r="E24" t="s">
        <v>2624</v>
      </c>
      <c r="F24" s="299">
        <v>795743.38</v>
      </c>
      <c r="G24" s="299">
        <v>49095</v>
      </c>
      <c r="H24" s="299">
        <v>1037219.77</v>
      </c>
      <c r="K24">
        <v>4</v>
      </c>
      <c r="L24">
        <v>675330.24</v>
      </c>
      <c r="O24" s="299">
        <v>4500</v>
      </c>
      <c r="P24" s="299">
        <v>98711</v>
      </c>
      <c r="R24" s="299">
        <v>0</v>
      </c>
      <c r="V24">
        <v>694933.2</v>
      </c>
      <c r="W24">
        <v>2781867.7</v>
      </c>
      <c r="Y24" s="299">
        <v>2212546.83</v>
      </c>
      <c r="AA24" s="299">
        <v>3618.77</v>
      </c>
      <c r="AC24" s="299">
        <v>5020856.9000000004</v>
      </c>
      <c r="AD24" s="299">
        <v>532071</v>
      </c>
      <c r="AE24">
        <v>6483963.9000000004</v>
      </c>
      <c r="AF24">
        <v>21620</v>
      </c>
      <c r="AH24">
        <v>2011444.45</v>
      </c>
      <c r="AI24">
        <v>274039.45</v>
      </c>
      <c r="AM24">
        <v>645.21</v>
      </c>
      <c r="AO24" s="240">
        <f t="shared" si="5"/>
        <v>1882058.15</v>
      </c>
      <c r="AP24" s="247">
        <f t="shared" si="6"/>
        <v>103211</v>
      </c>
      <c r="AQ24" s="261">
        <f t="shared" si="7"/>
        <v>1778847.15</v>
      </c>
      <c r="AR24" s="262">
        <f t="shared" si="9"/>
        <v>10018890.199999999</v>
      </c>
      <c r="AS24" s="248">
        <f t="shared" si="8"/>
        <v>8791713.0099999998</v>
      </c>
      <c r="AT24" s="242">
        <f t="shared" si="10"/>
        <v>1227177.1899999995</v>
      </c>
    </row>
    <row r="25" spans="1:46" ht="14.4" thickBot="1">
      <c r="A25" s="232" t="s">
        <v>296</v>
      </c>
      <c r="B25" s="232" t="s">
        <v>37</v>
      </c>
      <c r="C25" s="268">
        <v>6484</v>
      </c>
      <c r="D25" s="317" t="s">
        <v>821</v>
      </c>
      <c r="E25" t="s">
        <v>2625</v>
      </c>
      <c r="F25" s="299">
        <v>542650.39</v>
      </c>
      <c r="G25" s="299">
        <v>12232.15</v>
      </c>
      <c r="H25" s="299">
        <v>543971.1</v>
      </c>
      <c r="K25">
        <v>430727.5</v>
      </c>
      <c r="L25">
        <v>346843.33</v>
      </c>
      <c r="O25" s="299">
        <v>6647</v>
      </c>
      <c r="P25" s="299">
        <v>194310</v>
      </c>
      <c r="Q25" s="299">
        <v>0</v>
      </c>
      <c r="R25" s="299">
        <v>0</v>
      </c>
      <c r="V25">
        <v>512076.13</v>
      </c>
      <c r="W25">
        <v>1887309.56</v>
      </c>
      <c r="Y25" s="299">
        <v>1194687.49</v>
      </c>
      <c r="Z25" s="299">
        <v>414200</v>
      </c>
      <c r="AA25" s="299">
        <v>2582.29</v>
      </c>
      <c r="AC25" s="299">
        <v>4219445</v>
      </c>
      <c r="AD25" s="299">
        <v>328828</v>
      </c>
      <c r="AE25">
        <v>4950594</v>
      </c>
      <c r="AF25">
        <v>16802</v>
      </c>
      <c r="AH25">
        <v>1746443.93</v>
      </c>
      <c r="AI25">
        <v>169821.07</v>
      </c>
      <c r="AO25" s="240">
        <f t="shared" si="5"/>
        <v>1098853.6400000001</v>
      </c>
      <c r="AP25" s="247">
        <f t="shared" si="6"/>
        <v>200957</v>
      </c>
      <c r="AQ25" s="261">
        <f t="shared" si="7"/>
        <v>897896.64000000013</v>
      </c>
      <c r="AR25" s="262">
        <f t="shared" si="9"/>
        <v>7718224.3399999999</v>
      </c>
      <c r="AS25" s="248">
        <f t="shared" si="8"/>
        <v>6883661</v>
      </c>
      <c r="AT25" s="242">
        <f t="shared" si="10"/>
        <v>834563.33999999985</v>
      </c>
    </row>
    <row r="26" spans="1:46" ht="14.4" thickBot="1">
      <c r="A26" s="232" t="s">
        <v>296</v>
      </c>
      <c r="B26" s="232" t="s">
        <v>37</v>
      </c>
      <c r="C26" s="268">
        <v>4852</v>
      </c>
      <c r="D26" s="317" t="s">
        <v>822</v>
      </c>
      <c r="E26" t="s">
        <v>2626</v>
      </c>
      <c r="F26" s="299">
        <v>765867.88</v>
      </c>
      <c r="G26" s="299">
        <v>41407.5</v>
      </c>
      <c r="H26" s="299">
        <v>429494.03</v>
      </c>
      <c r="K26">
        <v>953716.24</v>
      </c>
      <c r="L26">
        <v>220265.2</v>
      </c>
      <c r="P26" s="299">
        <v>35900</v>
      </c>
      <c r="R26" s="299">
        <v>0</v>
      </c>
      <c r="V26">
        <v>402385.04</v>
      </c>
      <c r="W26">
        <v>2302867.0299999998</v>
      </c>
      <c r="Y26" s="299">
        <v>1367847.64</v>
      </c>
      <c r="Z26" s="299">
        <v>93000</v>
      </c>
      <c r="AA26" s="299">
        <v>2465.73</v>
      </c>
      <c r="AC26" s="299">
        <v>2142664</v>
      </c>
      <c r="AD26" s="299">
        <v>148228</v>
      </c>
      <c r="AE26">
        <v>2629853</v>
      </c>
      <c r="AF26">
        <v>12108</v>
      </c>
      <c r="AH26">
        <v>1186178.24</v>
      </c>
      <c r="AI26">
        <v>256467.35</v>
      </c>
      <c r="AO26" s="240">
        <f t="shared" si="5"/>
        <v>1236769.4100000001</v>
      </c>
      <c r="AP26" s="247">
        <f t="shared" si="6"/>
        <v>35900</v>
      </c>
      <c r="AQ26" s="261">
        <f t="shared" si="7"/>
        <v>1200869.4100000001</v>
      </c>
      <c r="AR26" s="262">
        <f t="shared" si="9"/>
        <v>5908844.4000000004</v>
      </c>
      <c r="AS26" s="248">
        <f t="shared" si="8"/>
        <v>4084606.5900000003</v>
      </c>
      <c r="AT26" s="242">
        <f t="shared" si="10"/>
        <v>1824237.81</v>
      </c>
    </row>
    <row r="27" spans="1:46" ht="14.4" thickBot="1">
      <c r="A27" s="232" t="s">
        <v>296</v>
      </c>
      <c r="B27" s="232" t="s">
        <v>37</v>
      </c>
      <c r="C27" s="268">
        <v>5055</v>
      </c>
      <c r="D27" s="317" t="s">
        <v>823</v>
      </c>
      <c r="E27" t="s">
        <v>2627</v>
      </c>
      <c r="F27" s="299">
        <v>142681.25</v>
      </c>
      <c r="G27" s="299">
        <v>4433.7</v>
      </c>
      <c r="H27" s="299">
        <v>381693.85</v>
      </c>
      <c r="K27">
        <v>192827</v>
      </c>
      <c r="L27">
        <v>472718.17</v>
      </c>
      <c r="P27" s="299">
        <v>65850</v>
      </c>
      <c r="R27" s="299">
        <v>0</v>
      </c>
      <c r="V27">
        <v>-149659.17000000001</v>
      </c>
      <c r="W27">
        <v>1722667.58</v>
      </c>
      <c r="Y27" s="299">
        <v>1202610.1100000001</v>
      </c>
      <c r="Z27" s="299">
        <v>110000</v>
      </c>
      <c r="AA27" s="299">
        <v>1071.47</v>
      </c>
      <c r="AC27" s="299">
        <v>2100930.5</v>
      </c>
      <c r="AD27" s="299">
        <v>274700</v>
      </c>
      <c r="AE27">
        <v>2894664.5</v>
      </c>
      <c r="AH27">
        <v>1164776.54</v>
      </c>
      <c r="AI27">
        <v>72875.48</v>
      </c>
      <c r="AM27">
        <v>1500</v>
      </c>
      <c r="AO27" s="240">
        <f t="shared" si="5"/>
        <v>528808.80000000005</v>
      </c>
      <c r="AP27" s="247">
        <f t="shared" si="6"/>
        <v>65850</v>
      </c>
      <c r="AQ27" s="261">
        <f t="shared" si="7"/>
        <v>462958.80000000005</v>
      </c>
      <c r="AR27" s="262">
        <f t="shared" si="9"/>
        <v>5137279.66</v>
      </c>
      <c r="AS27" s="248">
        <f t="shared" si="8"/>
        <v>4133816.52</v>
      </c>
      <c r="AT27" s="242">
        <f t="shared" si="10"/>
        <v>1003463.1400000001</v>
      </c>
    </row>
    <row r="28" spans="1:46" ht="14.4" thickBot="1">
      <c r="A28" s="232" t="s">
        <v>296</v>
      </c>
      <c r="B28" s="232" t="s">
        <v>37</v>
      </c>
      <c r="C28" s="268">
        <v>5073</v>
      </c>
      <c r="D28" s="317" t="s">
        <v>824</v>
      </c>
      <c r="E28" t="s">
        <v>2628</v>
      </c>
      <c r="F28" s="299">
        <v>689969.41</v>
      </c>
      <c r="G28" s="299">
        <v>21100</v>
      </c>
      <c r="H28" s="299">
        <v>424592.18</v>
      </c>
      <c r="K28">
        <v>151872.35999999999</v>
      </c>
      <c r="L28">
        <v>470390.57</v>
      </c>
      <c r="P28" s="299">
        <v>333870.73</v>
      </c>
      <c r="Q28" s="299">
        <v>19587</v>
      </c>
      <c r="R28" s="299">
        <v>0</v>
      </c>
      <c r="V28">
        <v>-211984.65</v>
      </c>
      <c r="W28">
        <v>2074532.05</v>
      </c>
      <c r="Y28" s="299">
        <v>1081792.77</v>
      </c>
      <c r="Z28" s="299">
        <v>190568</v>
      </c>
      <c r="AA28" s="299">
        <v>2541.3000000000002</v>
      </c>
      <c r="AC28" s="299">
        <v>3047903</v>
      </c>
      <c r="AD28" s="299">
        <v>176400</v>
      </c>
      <c r="AE28">
        <v>3479445</v>
      </c>
      <c r="AF28">
        <v>3900</v>
      </c>
      <c r="AG28">
        <v>4104</v>
      </c>
      <c r="AH28">
        <v>1313084.1100000001</v>
      </c>
      <c r="AI28">
        <v>156752.57</v>
      </c>
      <c r="AO28" s="240">
        <f t="shared" si="5"/>
        <v>1135661.5900000001</v>
      </c>
      <c r="AP28" s="247">
        <f t="shared" si="6"/>
        <v>353457.73</v>
      </c>
      <c r="AQ28" s="261">
        <f t="shared" si="7"/>
        <v>782203.8600000001</v>
      </c>
      <c r="AR28" s="262">
        <f t="shared" si="9"/>
        <v>6397337.1200000001</v>
      </c>
      <c r="AS28" s="248">
        <f t="shared" si="8"/>
        <v>4957285.6800000006</v>
      </c>
      <c r="AT28" s="242">
        <f t="shared" si="10"/>
        <v>1440051.4399999995</v>
      </c>
    </row>
    <row r="29" spans="1:46" ht="14.4" thickBot="1">
      <c r="A29" s="232" t="s">
        <v>296</v>
      </c>
      <c r="B29" s="232" t="s">
        <v>37</v>
      </c>
      <c r="C29" s="268">
        <v>4573</v>
      </c>
      <c r="D29" s="317" t="s">
        <v>3332</v>
      </c>
      <c r="E29" t="s">
        <v>2629</v>
      </c>
      <c r="F29" s="299">
        <v>62179.06</v>
      </c>
      <c r="G29" s="299">
        <v>10000</v>
      </c>
      <c r="H29" s="299">
        <v>24419.02</v>
      </c>
      <c r="K29">
        <v>513566.14</v>
      </c>
      <c r="L29">
        <v>175194.81</v>
      </c>
      <c r="O29" s="299">
        <v>9150</v>
      </c>
      <c r="P29" s="299">
        <v>82112.47</v>
      </c>
      <c r="R29" s="299">
        <v>0</v>
      </c>
      <c r="V29">
        <v>368588.71</v>
      </c>
      <c r="W29">
        <v>900591.29</v>
      </c>
      <c r="Y29" s="299">
        <v>926516.2</v>
      </c>
      <c r="Z29" s="299">
        <v>40000</v>
      </c>
      <c r="AA29" s="299">
        <v>383.14</v>
      </c>
      <c r="AC29" s="299">
        <v>2518764</v>
      </c>
      <c r="AD29" s="299">
        <v>234915</v>
      </c>
      <c r="AE29">
        <v>3125691</v>
      </c>
      <c r="AF29">
        <v>1900</v>
      </c>
      <c r="AH29">
        <v>947294.17</v>
      </c>
      <c r="AI29">
        <v>220776.61</v>
      </c>
      <c r="AO29" s="240">
        <f t="shared" si="5"/>
        <v>96598.080000000002</v>
      </c>
      <c r="AP29" s="247">
        <f t="shared" si="6"/>
        <v>91262.47</v>
      </c>
      <c r="AQ29" s="261">
        <f t="shared" si="7"/>
        <v>5335.6100000000006</v>
      </c>
      <c r="AR29" s="262">
        <f t="shared" si="9"/>
        <v>4386254.63</v>
      </c>
      <c r="AS29" s="248">
        <f t="shared" si="8"/>
        <v>4295661.78</v>
      </c>
      <c r="AT29" s="242">
        <f t="shared" si="10"/>
        <v>90592.849999999627</v>
      </c>
    </row>
    <row r="30" spans="1:46" ht="14.4" thickBot="1">
      <c r="A30" s="232" t="s">
        <v>296</v>
      </c>
      <c r="B30" s="232" t="s">
        <v>37</v>
      </c>
      <c r="C30" s="268">
        <v>7350</v>
      </c>
      <c r="D30" s="317" t="s">
        <v>826</v>
      </c>
      <c r="E30" t="s">
        <v>2630</v>
      </c>
      <c r="F30" s="299">
        <v>258578.74</v>
      </c>
      <c r="G30" s="299">
        <v>21567.599999999999</v>
      </c>
      <c r="H30" s="299">
        <v>287117.34999999998</v>
      </c>
      <c r="K30">
        <v>460479.17</v>
      </c>
      <c r="L30">
        <v>719700.15</v>
      </c>
      <c r="O30" s="299">
        <v>0</v>
      </c>
      <c r="P30" s="299">
        <v>54623.57</v>
      </c>
      <c r="R30" s="299">
        <v>18.600000000000001</v>
      </c>
      <c r="V30">
        <v>-219024.95</v>
      </c>
      <c r="W30">
        <v>2673935.1</v>
      </c>
      <c r="Y30" s="299">
        <v>1450498.17</v>
      </c>
      <c r="Z30" s="299">
        <v>136304</v>
      </c>
      <c r="AA30" s="299">
        <v>1641.65</v>
      </c>
      <c r="AB30" s="299">
        <v>10000</v>
      </c>
      <c r="AC30" s="299">
        <v>2115267</v>
      </c>
      <c r="AD30" s="299">
        <v>381650</v>
      </c>
      <c r="AE30">
        <v>3005649</v>
      </c>
      <c r="AF30">
        <v>15712</v>
      </c>
      <c r="AH30">
        <v>1387850.95</v>
      </c>
      <c r="AI30">
        <v>438258.18</v>
      </c>
      <c r="AL30">
        <v>10000</v>
      </c>
      <c r="AO30" s="240">
        <f t="shared" si="5"/>
        <v>567263.68999999994</v>
      </c>
      <c r="AP30" s="247">
        <f t="shared" si="6"/>
        <v>54642.17</v>
      </c>
      <c r="AQ30" s="261">
        <f t="shared" si="7"/>
        <v>512621.51999999996</v>
      </c>
      <c r="AR30" s="262">
        <f t="shared" si="9"/>
        <v>6387645.9199999999</v>
      </c>
      <c r="AS30" s="248">
        <f t="shared" si="8"/>
        <v>4857470.13</v>
      </c>
      <c r="AT30" s="242">
        <f t="shared" si="10"/>
        <v>1530175.79</v>
      </c>
    </row>
    <row r="31" spans="1:46" ht="14.4" thickBot="1">
      <c r="A31" s="232" t="s">
        <v>296</v>
      </c>
      <c r="B31" s="232" t="s">
        <v>37</v>
      </c>
      <c r="C31" s="268">
        <v>5666</v>
      </c>
      <c r="D31" s="317" t="s">
        <v>827</v>
      </c>
      <c r="E31" t="s">
        <v>2631</v>
      </c>
      <c r="F31" s="299">
        <v>1531652.07</v>
      </c>
      <c r="G31" s="299">
        <v>13300</v>
      </c>
      <c r="H31" s="299">
        <v>332291.21000000002</v>
      </c>
      <c r="K31">
        <v>472018.04</v>
      </c>
      <c r="L31">
        <v>959164.83</v>
      </c>
      <c r="O31" s="299">
        <v>5100</v>
      </c>
      <c r="P31" s="299">
        <v>40438.25</v>
      </c>
      <c r="R31" s="299">
        <v>0</v>
      </c>
      <c r="V31">
        <v>865761.3</v>
      </c>
      <c r="W31">
        <v>1942985.43</v>
      </c>
      <c r="Y31" s="299">
        <v>2133043.69</v>
      </c>
      <c r="Z31" s="299">
        <v>55975</v>
      </c>
      <c r="AA31" s="299">
        <v>4426.51</v>
      </c>
      <c r="AC31" s="299">
        <v>1436662</v>
      </c>
      <c r="AD31" s="299">
        <v>172710</v>
      </c>
      <c r="AE31">
        <v>1978356</v>
      </c>
      <c r="AF31">
        <v>13708</v>
      </c>
      <c r="AH31">
        <v>1193465.1200000001</v>
      </c>
      <c r="AI31">
        <v>163146.91</v>
      </c>
      <c r="AO31" s="240">
        <f t="shared" si="5"/>
        <v>1877243.28</v>
      </c>
      <c r="AP31" s="247">
        <f t="shared" si="6"/>
        <v>45538.25</v>
      </c>
      <c r="AQ31" s="261">
        <f t="shared" si="7"/>
        <v>1831705.03</v>
      </c>
      <c r="AR31" s="262">
        <f t="shared" si="9"/>
        <v>5573092.6299999999</v>
      </c>
      <c r="AS31" s="248">
        <f t="shared" si="8"/>
        <v>3348676.0300000003</v>
      </c>
      <c r="AT31" s="242">
        <f t="shared" si="10"/>
        <v>2224416.5999999996</v>
      </c>
    </row>
    <row r="32" spans="1:46" ht="14.4" thickBot="1">
      <c r="A32" s="232" t="s">
        <v>296</v>
      </c>
      <c r="B32" s="232" t="s">
        <v>37</v>
      </c>
      <c r="C32" s="268">
        <v>5772</v>
      </c>
      <c r="D32" s="317" t="s">
        <v>828</v>
      </c>
      <c r="E32" t="s">
        <v>2632</v>
      </c>
      <c r="F32" s="299">
        <v>507135.49</v>
      </c>
      <c r="G32" s="299">
        <v>1238</v>
      </c>
      <c r="H32" s="299">
        <v>306526.88</v>
      </c>
      <c r="K32">
        <v>78819.39</v>
      </c>
      <c r="L32">
        <v>225549.56</v>
      </c>
      <c r="P32" s="299">
        <v>87285</v>
      </c>
      <c r="Q32" s="299">
        <v>11000</v>
      </c>
      <c r="R32" s="299">
        <v>0</v>
      </c>
      <c r="V32">
        <v>-1083774.46</v>
      </c>
      <c r="W32">
        <v>2306439.37</v>
      </c>
      <c r="Y32" s="299">
        <v>1174241.8999999999</v>
      </c>
      <c r="Z32" s="299">
        <v>371400</v>
      </c>
      <c r="AA32" s="299">
        <v>2334.23</v>
      </c>
      <c r="AC32" s="299">
        <v>2742624</v>
      </c>
      <c r="AD32" s="299">
        <v>208464</v>
      </c>
      <c r="AE32">
        <v>3250402</v>
      </c>
      <c r="AF32">
        <v>1900</v>
      </c>
      <c r="AH32">
        <v>1428809.26</v>
      </c>
      <c r="AI32">
        <v>19633.46</v>
      </c>
      <c r="AO32" s="240">
        <f t="shared" si="5"/>
        <v>814900.37</v>
      </c>
      <c r="AP32" s="247">
        <f t="shared" si="6"/>
        <v>98285</v>
      </c>
      <c r="AQ32" s="261">
        <f t="shared" si="7"/>
        <v>716615.37</v>
      </c>
      <c r="AR32" s="262">
        <f t="shared" si="9"/>
        <v>6597039.5</v>
      </c>
      <c r="AS32" s="248">
        <f t="shared" si="8"/>
        <v>4700744.72</v>
      </c>
      <c r="AT32" s="242">
        <f t="shared" si="10"/>
        <v>1896294.7800000003</v>
      </c>
    </row>
    <row r="33" spans="1:46" ht="14.4" thickBot="1">
      <c r="A33" s="232" t="s">
        <v>296</v>
      </c>
      <c r="B33" s="232" t="s">
        <v>37</v>
      </c>
      <c r="C33" s="268">
        <v>3690</v>
      </c>
      <c r="D33" s="317" t="s">
        <v>829</v>
      </c>
      <c r="E33" t="s">
        <v>2633</v>
      </c>
      <c r="F33" s="299">
        <v>795809.86</v>
      </c>
      <c r="G33" s="299">
        <v>11469.87</v>
      </c>
      <c r="H33" s="299">
        <v>174868.45</v>
      </c>
      <c r="K33">
        <v>268215.56</v>
      </c>
      <c r="L33">
        <v>391213.55</v>
      </c>
      <c r="P33" s="299">
        <v>39688.370000000003</v>
      </c>
      <c r="Q33" s="299">
        <v>0</v>
      </c>
      <c r="R33" s="299">
        <v>0</v>
      </c>
      <c r="V33">
        <v>349037.7</v>
      </c>
      <c r="W33">
        <v>1600056.47</v>
      </c>
      <c r="Y33" s="299">
        <v>911764.39</v>
      </c>
      <c r="Z33" s="299">
        <v>119203</v>
      </c>
      <c r="AA33" s="299">
        <v>2263.66</v>
      </c>
      <c r="AC33" s="299">
        <v>2155423</v>
      </c>
      <c r="AD33" s="299">
        <v>175581</v>
      </c>
      <c r="AE33">
        <v>2613990</v>
      </c>
      <c r="AF33">
        <v>9708</v>
      </c>
      <c r="AH33">
        <v>907335.96</v>
      </c>
      <c r="AI33">
        <v>180406.34</v>
      </c>
      <c r="AO33" s="240">
        <f t="shared" si="5"/>
        <v>982148.17999999993</v>
      </c>
      <c r="AP33" s="247">
        <f t="shared" si="6"/>
        <v>39688.370000000003</v>
      </c>
      <c r="AQ33" s="261">
        <f t="shared" si="7"/>
        <v>942459.80999999994</v>
      </c>
      <c r="AR33" s="262">
        <f t="shared" si="9"/>
        <v>4788710.5199999996</v>
      </c>
      <c r="AS33" s="248">
        <f t="shared" si="8"/>
        <v>3711440.3</v>
      </c>
      <c r="AT33" s="242">
        <f t="shared" si="10"/>
        <v>1077270.2199999997</v>
      </c>
    </row>
    <row r="34" spans="1:46" ht="14.4" thickBot="1">
      <c r="A34" s="232" t="s">
        <v>296</v>
      </c>
      <c r="B34" s="232" t="s">
        <v>37</v>
      </c>
      <c r="C34" s="268">
        <v>6191</v>
      </c>
      <c r="D34" s="317" t="s">
        <v>830</v>
      </c>
      <c r="E34" t="s">
        <v>2779</v>
      </c>
      <c r="F34" s="299">
        <v>324007.40999999997</v>
      </c>
      <c r="G34" s="299">
        <v>58404.5</v>
      </c>
      <c r="H34" s="299">
        <v>445869.65</v>
      </c>
      <c r="K34">
        <v>3</v>
      </c>
      <c r="L34">
        <v>576336.76</v>
      </c>
      <c r="O34" s="299">
        <v>6000</v>
      </c>
      <c r="P34" s="299">
        <v>53540.91</v>
      </c>
      <c r="R34" s="299">
        <v>0</v>
      </c>
      <c r="V34">
        <v>-1040700.8</v>
      </c>
      <c r="W34">
        <v>2970314.75</v>
      </c>
      <c r="Y34" s="299">
        <v>1460478.26</v>
      </c>
      <c r="Z34" s="299">
        <v>269835</v>
      </c>
      <c r="AA34" s="299">
        <v>1786.86</v>
      </c>
      <c r="AC34" s="299">
        <v>2370357</v>
      </c>
      <c r="AD34" s="299">
        <v>315820</v>
      </c>
      <c r="AE34">
        <v>3318567</v>
      </c>
      <c r="AF34">
        <v>13242</v>
      </c>
      <c r="AH34">
        <v>1438466.42</v>
      </c>
      <c r="AI34">
        <v>232535.24</v>
      </c>
      <c r="AO34" s="240">
        <f t="shared" si="5"/>
        <v>828281.56</v>
      </c>
      <c r="AP34" s="247">
        <f t="shared" si="6"/>
        <v>59540.91</v>
      </c>
      <c r="AQ34" s="261">
        <f t="shared" si="7"/>
        <v>768740.65</v>
      </c>
      <c r="AR34" s="262">
        <f t="shared" si="9"/>
        <v>7072771.8700000001</v>
      </c>
      <c r="AS34" s="248">
        <f t="shared" si="8"/>
        <v>5002810.66</v>
      </c>
      <c r="AT34" s="242">
        <f t="shared" si="10"/>
        <v>2069961.21</v>
      </c>
    </row>
    <row r="35" spans="1:46" ht="14.4" thickBot="1">
      <c r="A35" s="232" t="s">
        <v>296</v>
      </c>
      <c r="B35" s="232" t="s">
        <v>37</v>
      </c>
      <c r="C35" s="268">
        <v>8132</v>
      </c>
      <c r="D35" s="317" t="s">
        <v>831</v>
      </c>
      <c r="E35" t="s">
        <v>2780</v>
      </c>
      <c r="F35" s="299">
        <v>425436.51</v>
      </c>
      <c r="G35" s="299">
        <v>105206</v>
      </c>
      <c r="H35" s="299">
        <v>407109.47</v>
      </c>
      <c r="K35">
        <v>1105192.73</v>
      </c>
      <c r="L35">
        <v>751440.06</v>
      </c>
      <c r="O35" s="299">
        <v>2000</v>
      </c>
      <c r="P35" s="299">
        <v>50740.65</v>
      </c>
      <c r="R35" s="299">
        <v>0</v>
      </c>
      <c r="T35">
        <v>0</v>
      </c>
      <c r="V35">
        <v>386336.25</v>
      </c>
      <c r="W35">
        <v>3203233.17</v>
      </c>
      <c r="Y35" s="299">
        <v>1926831.78</v>
      </c>
      <c r="Z35" s="299">
        <v>361335</v>
      </c>
      <c r="AA35" s="299">
        <v>2936.84</v>
      </c>
      <c r="AC35" s="299">
        <v>1238361</v>
      </c>
      <c r="AD35" s="299">
        <v>298050</v>
      </c>
      <c r="AE35">
        <v>2465405</v>
      </c>
      <c r="AF35">
        <v>20916</v>
      </c>
      <c r="AH35">
        <v>1935902.61</v>
      </c>
      <c r="AI35">
        <v>253216.31</v>
      </c>
      <c r="AO35" s="240">
        <f t="shared" si="5"/>
        <v>937751.98</v>
      </c>
      <c r="AP35" s="247">
        <f t="shared" si="6"/>
        <v>52740.65</v>
      </c>
      <c r="AQ35" s="261">
        <f t="shared" si="7"/>
        <v>885011.33</v>
      </c>
      <c r="AR35" s="262">
        <f t="shared" si="9"/>
        <v>6732697.79</v>
      </c>
      <c r="AS35" s="248">
        <f t="shared" si="8"/>
        <v>4675439.92</v>
      </c>
      <c r="AT35" s="242">
        <f t="shared" si="10"/>
        <v>2057257.87</v>
      </c>
    </row>
    <row r="36" spans="1:46" ht="14.4" thickBot="1">
      <c r="A36" s="232" t="s">
        <v>296</v>
      </c>
      <c r="B36" s="232" t="s">
        <v>37</v>
      </c>
      <c r="C36" s="268">
        <v>2634</v>
      </c>
      <c r="D36" s="317" t="s">
        <v>832</v>
      </c>
      <c r="E36" t="s">
        <v>2781</v>
      </c>
      <c r="F36" s="299">
        <v>265413.24</v>
      </c>
      <c r="G36" s="299">
        <v>7062.5</v>
      </c>
      <c r="H36" s="299">
        <v>180538.37</v>
      </c>
      <c r="K36">
        <v>35150.19</v>
      </c>
      <c r="L36">
        <v>58949.31</v>
      </c>
      <c r="P36" s="299">
        <v>58472.26</v>
      </c>
      <c r="Q36" s="299">
        <v>15346</v>
      </c>
      <c r="R36" s="299">
        <v>0</v>
      </c>
      <c r="V36">
        <v>-1130127.95</v>
      </c>
      <c r="W36">
        <v>2001291.5</v>
      </c>
      <c r="Y36" s="299">
        <v>732830.3</v>
      </c>
      <c r="AA36" s="299">
        <v>1409.63</v>
      </c>
      <c r="AC36" s="299">
        <v>2278648</v>
      </c>
      <c r="AD36" s="299">
        <v>127860</v>
      </c>
      <c r="AE36">
        <v>2579260.86</v>
      </c>
      <c r="AF36">
        <v>17394</v>
      </c>
      <c r="AH36">
        <v>856202.27</v>
      </c>
      <c r="AI36">
        <v>85759</v>
      </c>
      <c r="AO36" s="240">
        <f t="shared" si="5"/>
        <v>453014.11</v>
      </c>
      <c r="AP36" s="247">
        <f t="shared" si="6"/>
        <v>73818.260000000009</v>
      </c>
      <c r="AQ36" s="261">
        <f t="shared" si="7"/>
        <v>379195.85</v>
      </c>
      <c r="AR36" s="262">
        <f t="shared" si="9"/>
        <v>5014179.43</v>
      </c>
      <c r="AS36" s="248">
        <f t="shared" si="8"/>
        <v>3538616.13</v>
      </c>
      <c r="AT36" s="242">
        <f t="shared" si="10"/>
        <v>1475563.2999999998</v>
      </c>
    </row>
    <row r="37" spans="1:46" ht="14.4" thickBot="1">
      <c r="A37" s="232" t="s">
        <v>296</v>
      </c>
      <c r="B37" s="232" t="s">
        <v>37</v>
      </c>
      <c r="C37" s="268">
        <v>5394</v>
      </c>
      <c r="D37" s="317" t="s">
        <v>833</v>
      </c>
      <c r="E37" t="s">
        <v>2807</v>
      </c>
      <c r="F37" s="299">
        <v>391139.79</v>
      </c>
      <c r="G37" s="299">
        <v>54089.24</v>
      </c>
      <c r="H37" s="299">
        <v>352816.29</v>
      </c>
      <c r="K37">
        <v>1422231.12</v>
      </c>
      <c r="L37">
        <v>637303.86</v>
      </c>
      <c r="O37" s="299">
        <v>7000</v>
      </c>
      <c r="P37" s="299">
        <v>147348.88</v>
      </c>
      <c r="R37" s="299">
        <v>192.71</v>
      </c>
      <c r="V37">
        <v>-670823.36</v>
      </c>
      <c r="W37">
        <v>3800882.66</v>
      </c>
      <c r="Y37" s="299">
        <v>1580722.83</v>
      </c>
      <c r="Z37" s="299">
        <v>143000</v>
      </c>
      <c r="AA37" s="299">
        <v>1704.01</v>
      </c>
      <c r="AC37" s="299">
        <v>562520</v>
      </c>
      <c r="AD37" s="299">
        <v>26400</v>
      </c>
      <c r="AE37">
        <v>1037225.78</v>
      </c>
      <c r="AH37">
        <v>1207459.97</v>
      </c>
      <c r="AI37">
        <v>281881.68</v>
      </c>
      <c r="AM37">
        <v>214800</v>
      </c>
      <c r="AO37" s="240">
        <f t="shared" si="5"/>
        <v>798045.32</v>
      </c>
      <c r="AP37" s="247">
        <f t="shared" si="6"/>
        <v>154541.59</v>
      </c>
      <c r="AQ37" s="261">
        <f t="shared" si="7"/>
        <v>643503.73</v>
      </c>
      <c r="AR37" s="262">
        <f t="shared" si="9"/>
        <v>6088829.5</v>
      </c>
      <c r="AS37" s="248">
        <f t="shared" si="8"/>
        <v>2741367.43</v>
      </c>
      <c r="AT37" s="242">
        <f t="shared" si="10"/>
        <v>3347462.07</v>
      </c>
    </row>
    <row r="38" spans="1:46" ht="14.4" thickBot="1">
      <c r="A38" s="232" t="s">
        <v>300</v>
      </c>
      <c r="B38" s="232" t="s">
        <v>38</v>
      </c>
      <c r="C38" s="268">
        <v>3425</v>
      </c>
      <c r="D38" s="317" t="s">
        <v>834</v>
      </c>
      <c r="E38" t="s">
        <v>2634</v>
      </c>
      <c r="F38" s="299">
        <v>927802.37</v>
      </c>
      <c r="G38" s="299">
        <v>15028.75</v>
      </c>
      <c r="H38" s="299">
        <v>62448.74</v>
      </c>
      <c r="K38">
        <v>656052.99</v>
      </c>
      <c r="L38">
        <v>812644.84</v>
      </c>
      <c r="O38" s="299">
        <v>5500</v>
      </c>
      <c r="P38" s="299">
        <v>17850</v>
      </c>
      <c r="R38" s="299">
        <v>0</v>
      </c>
      <c r="T38">
        <v>382425</v>
      </c>
      <c r="V38">
        <v>-418866.56</v>
      </c>
      <c r="W38">
        <v>2024806.3999999999</v>
      </c>
      <c r="Y38" s="299">
        <v>2366093.9</v>
      </c>
      <c r="AA38" s="299">
        <v>2159.1999999999998</v>
      </c>
      <c r="AC38" s="299">
        <v>1614045.5</v>
      </c>
      <c r="AD38" s="299">
        <v>306751.53000000003</v>
      </c>
      <c r="AE38">
        <v>2196880.5</v>
      </c>
      <c r="AG38">
        <v>23210</v>
      </c>
      <c r="AH38">
        <v>1285883.32</v>
      </c>
      <c r="AI38">
        <v>236328.95999999999</v>
      </c>
      <c r="AM38">
        <v>84484.5</v>
      </c>
      <c r="AO38" s="240">
        <f t="shared" si="5"/>
        <v>1005279.86</v>
      </c>
      <c r="AP38" s="247">
        <f t="shared" si="6"/>
        <v>23350</v>
      </c>
      <c r="AQ38" s="261">
        <f t="shared" si="7"/>
        <v>981929.86</v>
      </c>
      <c r="AR38" s="262">
        <f t="shared" si="9"/>
        <v>6007105</v>
      </c>
      <c r="AS38" s="248">
        <f t="shared" si="8"/>
        <v>3826787.2800000003</v>
      </c>
      <c r="AT38" s="242">
        <f t="shared" si="10"/>
        <v>2180317.7199999997</v>
      </c>
    </row>
    <row r="39" spans="1:46" ht="14.4" thickBot="1">
      <c r="A39" s="232" t="s">
        <v>300</v>
      </c>
      <c r="B39" s="232" t="s">
        <v>38</v>
      </c>
      <c r="C39" s="268">
        <v>4047</v>
      </c>
      <c r="D39" s="317" t="s">
        <v>835</v>
      </c>
      <c r="E39" t="s">
        <v>2635</v>
      </c>
      <c r="F39" s="299">
        <v>1428403.31</v>
      </c>
      <c r="G39" s="299">
        <v>19947.07</v>
      </c>
      <c r="H39" s="299">
        <v>50864.23</v>
      </c>
      <c r="K39">
        <v>215916.47</v>
      </c>
      <c r="L39">
        <v>343066.26</v>
      </c>
      <c r="O39" s="299">
        <v>2500</v>
      </c>
      <c r="P39" s="299">
        <v>59140.65</v>
      </c>
      <c r="Q39" s="299">
        <v>0</v>
      </c>
      <c r="R39" s="299">
        <v>1465.11</v>
      </c>
      <c r="T39">
        <v>138700</v>
      </c>
      <c r="V39">
        <v>-428918.43</v>
      </c>
      <c r="W39">
        <v>2381908.6800000002</v>
      </c>
      <c r="Y39" s="299">
        <v>2008043.57</v>
      </c>
      <c r="AA39" s="299">
        <v>3523.21</v>
      </c>
      <c r="AC39" s="299">
        <v>1634879.4</v>
      </c>
      <c r="AD39" s="299">
        <v>263408.49</v>
      </c>
      <c r="AE39">
        <v>2447225.4</v>
      </c>
      <c r="AF39">
        <v>14260</v>
      </c>
      <c r="AH39">
        <v>1332471.6299999999</v>
      </c>
      <c r="AI39">
        <v>177157.3</v>
      </c>
      <c r="AM39">
        <v>35339.01</v>
      </c>
      <c r="AO39" s="240">
        <f t="shared" si="5"/>
        <v>1499214.61</v>
      </c>
      <c r="AP39" s="247">
        <f t="shared" si="6"/>
        <v>63105.760000000002</v>
      </c>
      <c r="AQ39" s="261">
        <f t="shared" si="7"/>
        <v>1436108.85</v>
      </c>
      <c r="AR39" s="262">
        <f t="shared" si="9"/>
        <v>6028354.8599999994</v>
      </c>
      <c r="AS39" s="248">
        <f t="shared" si="8"/>
        <v>4006453.3399999994</v>
      </c>
      <c r="AT39" s="242">
        <f t="shared" si="10"/>
        <v>2021901.52</v>
      </c>
    </row>
    <row r="40" spans="1:46" ht="14.4" thickBot="1">
      <c r="A40" s="232" t="s">
        <v>300</v>
      </c>
      <c r="B40" s="232" t="s">
        <v>38</v>
      </c>
      <c r="C40" s="268">
        <v>3656</v>
      </c>
      <c r="D40" s="317" t="s">
        <v>836</v>
      </c>
      <c r="E40" t="s">
        <v>2636</v>
      </c>
      <c r="F40" s="299">
        <v>761439.59</v>
      </c>
      <c r="G40" s="299">
        <v>22000</v>
      </c>
      <c r="H40" s="299">
        <v>112870.77</v>
      </c>
      <c r="K40">
        <v>794950.94</v>
      </c>
      <c r="L40">
        <v>204639.12</v>
      </c>
      <c r="O40" s="299">
        <v>0</v>
      </c>
      <c r="P40" s="299">
        <v>65176.51</v>
      </c>
      <c r="R40" s="299">
        <v>1833.76</v>
      </c>
      <c r="V40">
        <v>-608820.94999999995</v>
      </c>
      <c r="W40">
        <v>2692203.68</v>
      </c>
      <c r="Y40" s="299">
        <v>2066439.95</v>
      </c>
      <c r="Z40" s="299">
        <v>268400</v>
      </c>
      <c r="AA40" s="299">
        <v>1735.33</v>
      </c>
      <c r="AC40" s="299">
        <v>2932756</v>
      </c>
      <c r="AD40" s="299">
        <v>162650</v>
      </c>
      <c r="AE40">
        <v>3623324</v>
      </c>
      <c r="AF40">
        <v>9530</v>
      </c>
      <c r="AH40">
        <v>1482737.23</v>
      </c>
      <c r="AI40">
        <v>234191.92</v>
      </c>
      <c r="AM40">
        <v>336690.71</v>
      </c>
      <c r="AO40" s="240">
        <f t="shared" si="5"/>
        <v>896310.36</v>
      </c>
      <c r="AP40" s="247">
        <f t="shared" si="6"/>
        <v>67010.27</v>
      </c>
      <c r="AQ40" s="261">
        <f t="shared" si="7"/>
        <v>829300.09</v>
      </c>
      <c r="AR40" s="262">
        <f t="shared" si="9"/>
        <v>7961534.96</v>
      </c>
      <c r="AS40" s="248">
        <f t="shared" si="8"/>
        <v>5686473.8600000003</v>
      </c>
      <c r="AT40" s="242">
        <f t="shared" si="10"/>
        <v>2275061.0999999996</v>
      </c>
    </row>
    <row r="41" spans="1:46" ht="14.4" thickBot="1">
      <c r="A41" s="232" t="s">
        <v>300</v>
      </c>
      <c r="B41" s="232" t="s">
        <v>38</v>
      </c>
      <c r="C41" s="268">
        <v>3640</v>
      </c>
      <c r="D41" s="317" t="s">
        <v>837</v>
      </c>
      <c r="E41" t="s">
        <v>2637</v>
      </c>
      <c r="F41" s="299">
        <v>479586.82</v>
      </c>
      <c r="G41" s="299">
        <v>15000</v>
      </c>
      <c r="H41" s="299">
        <v>121521.29</v>
      </c>
      <c r="K41">
        <v>164896.35</v>
      </c>
      <c r="L41">
        <v>103845.59</v>
      </c>
      <c r="O41" s="299">
        <v>5000</v>
      </c>
      <c r="P41" s="299">
        <v>68671.710000000006</v>
      </c>
      <c r="Q41" s="299">
        <v>0</v>
      </c>
      <c r="R41" s="299">
        <v>718</v>
      </c>
      <c r="T41">
        <v>36000</v>
      </c>
      <c r="V41">
        <v>-1981571.22</v>
      </c>
      <c r="W41">
        <v>2888756.2</v>
      </c>
      <c r="Y41" s="299">
        <v>1980071.51</v>
      </c>
      <c r="AA41" s="299">
        <v>37814.53</v>
      </c>
      <c r="AC41" s="299">
        <v>1670790</v>
      </c>
      <c r="AD41" s="299">
        <v>88848.54</v>
      </c>
      <c r="AE41">
        <v>2522494</v>
      </c>
      <c r="AF41">
        <v>5400</v>
      </c>
      <c r="AG41">
        <v>12220</v>
      </c>
      <c r="AH41">
        <v>1054775.7</v>
      </c>
      <c r="AI41">
        <v>220340.82</v>
      </c>
      <c r="AM41">
        <v>95018.7</v>
      </c>
      <c r="AO41" s="240">
        <f t="shared" si="5"/>
        <v>616108.11</v>
      </c>
      <c r="AP41" s="247">
        <f t="shared" si="6"/>
        <v>74389.710000000006</v>
      </c>
      <c r="AQ41" s="261">
        <f t="shared" si="7"/>
        <v>541718.4</v>
      </c>
      <c r="AR41" s="262">
        <f t="shared" si="9"/>
        <v>6577432.2400000002</v>
      </c>
      <c r="AS41" s="248">
        <f t="shared" si="8"/>
        <v>3910249.22</v>
      </c>
      <c r="AT41" s="242">
        <f t="shared" si="10"/>
        <v>2667183.02</v>
      </c>
    </row>
    <row r="42" spans="1:46" ht="14.4" thickBot="1">
      <c r="A42" s="232" t="s">
        <v>300</v>
      </c>
      <c r="B42" s="232" t="s">
        <v>38</v>
      </c>
      <c r="C42" s="268">
        <v>7398</v>
      </c>
      <c r="D42" s="317" t="s">
        <v>838</v>
      </c>
      <c r="E42" t="s">
        <v>2638</v>
      </c>
      <c r="F42" s="299">
        <v>1035026.15</v>
      </c>
      <c r="G42" s="299">
        <v>16000</v>
      </c>
      <c r="H42" s="299">
        <v>136114.78</v>
      </c>
      <c r="K42">
        <v>476609.11</v>
      </c>
      <c r="L42">
        <v>285234.46999999997</v>
      </c>
      <c r="O42" s="299">
        <v>3000</v>
      </c>
      <c r="P42" s="299">
        <v>108780</v>
      </c>
      <c r="R42" s="299">
        <v>1071.51</v>
      </c>
      <c r="T42">
        <v>0</v>
      </c>
      <c r="V42">
        <v>-1162292.3400000001</v>
      </c>
      <c r="W42">
        <v>3281518.85</v>
      </c>
      <c r="Y42" s="299">
        <v>3223183.92</v>
      </c>
      <c r="AA42" s="299">
        <v>3438.89</v>
      </c>
      <c r="AC42" s="299">
        <v>3178851.3</v>
      </c>
      <c r="AD42" s="299">
        <v>331423.64</v>
      </c>
      <c r="AE42">
        <v>5057361.3</v>
      </c>
      <c r="AF42">
        <v>25636</v>
      </c>
      <c r="AH42">
        <v>1621091.9</v>
      </c>
      <c r="AI42">
        <v>199272.36</v>
      </c>
      <c r="AK42">
        <v>58785.7</v>
      </c>
      <c r="AM42">
        <v>57844</v>
      </c>
      <c r="AO42" s="240">
        <f t="shared" si="5"/>
        <v>1187140.93</v>
      </c>
      <c r="AP42" s="247">
        <f t="shared" si="6"/>
        <v>112851.51</v>
      </c>
      <c r="AQ42" s="261">
        <f t="shared" si="7"/>
        <v>1074289.42</v>
      </c>
      <c r="AR42" s="262">
        <f t="shared" si="9"/>
        <v>9686992.959999999</v>
      </c>
      <c r="AS42" s="248">
        <f t="shared" si="8"/>
        <v>7019991.2599999998</v>
      </c>
      <c r="AT42" s="242">
        <f t="shared" si="10"/>
        <v>2667001.6999999993</v>
      </c>
    </row>
    <row r="43" spans="1:46" ht="14.4" thickBot="1">
      <c r="A43" s="232" t="s">
        <v>300</v>
      </c>
      <c r="B43" s="232" t="s">
        <v>38</v>
      </c>
      <c r="C43" s="268">
        <v>7430</v>
      </c>
      <c r="D43" s="317" t="s">
        <v>839</v>
      </c>
      <c r="E43" t="s">
        <v>2639</v>
      </c>
      <c r="F43" s="299">
        <v>1144602.17</v>
      </c>
      <c r="G43" s="299">
        <v>2091</v>
      </c>
      <c r="H43" s="299">
        <v>80992.13</v>
      </c>
      <c r="K43">
        <v>314891.71999999997</v>
      </c>
      <c r="L43">
        <v>770035.96</v>
      </c>
      <c r="O43" s="299">
        <v>8000</v>
      </c>
      <c r="P43" s="299">
        <v>49256.3</v>
      </c>
      <c r="R43" s="299">
        <v>799.58</v>
      </c>
      <c r="T43">
        <v>183055</v>
      </c>
      <c r="V43">
        <v>-1378329.64</v>
      </c>
      <c r="W43">
        <v>3750097.45</v>
      </c>
      <c r="Y43" s="299">
        <v>2873108.66</v>
      </c>
      <c r="Z43" s="299">
        <v>266000</v>
      </c>
      <c r="AA43" s="299">
        <v>3107.29</v>
      </c>
      <c r="AC43" s="299">
        <v>2637244</v>
      </c>
      <c r="AD43" s="299">
        <v>524291.86</v>
      </c>
      <c r="AE43">
        <v>3682640</v>
      </c>
      <c r="AF43">
        <v>21765</v>
      </c>
      <c r="AH43">
        <v>2305779.91</v>
      </c>
      <c r="AI43">
        <v>342005.86</v>
      </c>
      <c r="AM43">
        <v>251826.75</v>
      </c>
      <c r="AO43" s="240">
        <f t="shared" si="5"/>
        <v>1227685.2999999998</v>
      </c>
      <c r="AP43" s="247">
        <f t="shared" si="6"/>
        <v>58055.880000000005</v>
      </c>
      <c r="AQ43" s="261">
        <f t="shared" si="7"/>
        <v>1169629.42</v>
      </c>
      <c r="AR43" s="262">
        <f t="shared" si="9"/>
        <v>9529557.4000000004</v>
      </c>
      <c r="AS43" s="248">
        <f t="shared" si="8"/>
        <v>6604017.5200000005</v>
      </c>
      <c r="AT43" s="242">
        <f t="shared" si="10"/>
        <v>2925539.88</v>
      </c>
    </row>
    <row r="44" spans="1:46" ht="14.4" thickBot="1">
      <c r="A44" s="232" t="s">
        <v>300</v>
      </c>
      <c r="B44" s="232" t="s">
        <v>38</v>
      </c>
      <c r="C44" s="268">
        <v>2978</v>
      </c>
      <c r="D44" s="317" t="s">
        <v>840</v>
      </c>
      <c r="E44" t="s">
        <v>2640</v>
      </c>
      <c r="F44" s="299">
        <v>257799.17</v>
      </c>
      <c r="G44" s="299">
        <v>2750.41</v>
      </c>
      <c r="H44" s="299">
        <v>100337.7</v>
      </c>
      <c r="K44">
        <v>301256.96999999997</v>
      </c>
      <c r="L44">
        <v>790764.99</v>
      </c>
      <c r="O44" s="299">
        <v>11400</v>
      </c>
      <c r="P44" s="299">
        <v>43600</v>
      </c>
      <c r="Q44" s="299">
        <v>0</v>
      </c>
      <c r="R44" s="299">
        <v>961.8</v>
      </c>
      <c r="V44">
        <v>-544939.74</v>
      </c>
      <c r="W44">
        <v>1851653.95</v>
      </c>
      <c r="Y44" s="299">
        <v>2544789.61</v>
      </c>
      <c r="Z44" s="299">
        <v>59509</v>
      </c>
      <c r="AA44" s="299">
        <v>1665.87</v>
      </c>
      <c r="AC44" s="299">
        <v>1307900.5</v>
      </c>
      <c r="AD44" s="299">
        <v>185851.58</v>
      </c>
      <c r="AE44">
        <v>2097965.5</v>
      </c>
      <c r="AF44">
        <v>14475</v>
      </c>
      <c r="AH44">
        <v>1537568.86</v>
      </c>
      <c r="AI44">
        <v>239163.79</v>
      </c>
      <c r="AM44">
        <v>120310.18</v>
      </c>
      <c r="AO44" s="240">
        <f t="shared" si="5"/>
        <v>360887.28</v>
      </c>
      <c r="AP44" s="247">
        <f t="shared" si="6"/>
        <v>55961.8</v>
      </c>
      <c r="AQ44" s="261">
        <f t="shared" si="7"/>
        <v>304925.48000000004</v>
      </c>
      <c r="AR44" s="262">
        <f t="shared" si="9"/>
        <v>5765518.9299999997</v>
      </c>
      <c r="AS44" s="248">
        <f t="shared" si="8"/>
        <v>4009483.3300000005</v>
      </c>
      <c r="AT44" s="242">
        <f t="shared" si="10"/>
        <v>1756035.5999999992</v>
      </c>
    </row>
    <row r="45" spans="1:46" ht="14.4" thickBot="1">
      <c r="A45" s="232" t="s">
        <v>300</v>
      </c>
      <c r="B45" s="232" t="s">
        <v>38</v>
      </c>
      <c r="C45" s="268">
        <v>3394</v>
      </c>
      <c r="D45" s="317" t="s">
        <v>841</v>
      </c>
      <c r="E45" t="s">
        <v>2782</v>
      </c>
      <c r="F45" s="299">
        <v>423200.27</v>
      </c>
      <c r="G45" s="299">
        <v>5194.3100000000004</v>
      </c>
      <c r="H45" s="299">
        <v>37323.230000000003</v>
      </c>
      <c r="K45">
        <v>149607.56</v>
      </c>
      <c r="L45">
        <v>474058.55</v>
      </c>
      <c r="O45" s="299">
        <v>3000</v>
      </c>
      <c r="P45" s="299">
        <v>53775</v>
      </c>
      <c r="Q45" s="299">
        <v>0</v>
      </c>
      <c r="R45" s="299">
        <v>4943</v>
      </c>
      <c r="T45">
        <v>229120</v>
      </c>
      <c r="V45">
        <v>-809127.72</v>
      </c>
      <c r="W45">
        <v>1865771.67</v>
      </c>
      <c r="Y45" s="299">
        <v>2066285.53</v>
      </c>
      <c r="AA45" s="299">
        <v>1195.44</v>
      </c>
      <c r="AC45" s="299">
        <v>1749836</v>
      </c>
      <c r="AD45" s="299">
        <v>304217.94</v>
      </c>
      <c r="AE45">
        <v>2622469</v>
      </c>
      <c r="AF45">
        <v>24106</v>
      </c>
      <c r="AH45">
        <v>1470337.98</v>
      </c>
      <c r="AI45">
        <v>218295.15</v>
      </c>
      <c r="AM45">
        <v>44424.81</v>
      </c>
      <c r="AO45" s="240">
        <f t="shared" si="5"/>
        <v>465717.81</v>
      </c>
      <c r="AP45" s="247">
        <f t="shared" si="6"/>
        <v>61718</v>
      </c>
      <c r="AQ45" s="261">
        <f t="shared" si="7"/>
        <v>403999.81</v>
      </c>
      <c r="AR45" s="262">
        <f t="shared" si="9"/>
        <v>5683088.6400000006</v>
      </c>
      <c r="AS45" s="248">
        <f t="shared" si="8"/>
        <v>4379632.9399999995</v>
      </c>
      <c r="AT45" s="242">
        <f t="shared" si="10"/>
        <v>1303455.7000000011</v>
      </c>
    </row>
    <row r="46" spans="1:46" ht="14.4" thickBot="1">
      <c r="A46" s="232" t="s">
        <v>300</v>
      </c>
      <c r="B46" s="232" t="s">
        <v>38</v>
      </c>
      <c r="C46" s="268">
        <v>1969</v>
      </c>
      <c r="D46" s="317" t="s">
        <v>842</v>
      </c>
      <c r="E46" t="s">
        <v>2783</v>
      </c>
      <c r="F46" s="299">
        <v>501723.47</v>
      </c>
      <c r="G46" s="299">
        <v>0</v>
      </c>
      <c r="H46" s="299">
        <v>73212.52</v>
      </c>
      <c r="K46">
        <v>488615.31</v>
      </c>
      <c r="L46">
        <v>217484.15</v>
      </c>
      <c r="O46" s="299">
        <v>2832</v>
      </c>
      <c r="P46" s="299">
        <v>15786.48</v>
      </c>
      <c r="R46" s="299">
        <v>548</v>
      </c>
      <c r="V46">
        <v>37067.440000000002</v>
      </c>
      <c r="W46">
        <v>1234901.48</v>
      </c>
      <c r="Y46" s="299">
        <v>857075.12</v>
      </c>
      <c r="Z46" s="299">
        <v>148340</v>
      </c>
      <c r="AA46" s="299">
        <v>1244.54</v>
      </c>
      <c r="AC46" s="299">
        <v>1920411</v>
      </c>
      <c r="AD46" s="299">
        <v>271553.46000000002</v>
      </c>
      <c r="AE46">
        <v>2409007</v>
      </c>
      <c r="AF46">
        <v>7616</v>
      </c>
      <c r="AH46">
        <v>639492.57999999996</v>
      </c>
      <c r="AI46">
        <v>128216.49</v>
      </c>
      <c r="AJ46">
        <v>500</v>
      </c>
      <c r="AM46">
        <v>23892</v>
      </c>
      <c r="AO46" s="240">
        <f t="shared" si="5"/>
        <v>574935.99</v>
      </c>
      <c r="AP46" s="247">
        <f t="shared" si="6"/>
        <v>19166.48</v>
      </c>
      <c r="AQ46" s="261">
        <f t="shared" si="7"/>
        <v>555769.51</v>
      </c>
      <c r="AR46" s="262">
        <f t="shared" si="9"/>
        <v>4161972.14</v>
      </c>
      <c r="AS46" s="248">
        <f t="shared" si="8"/>
        <v>3208724.0700000003</v>
      </c>
      <c r="AT46" s="242">
        <f t="shared" si="10"/>
        <v>953248.06999999983</v>
      </c>
    </row>
    <row r="47" spans="1:46" ht="14.4" thickBot="1">
      <c r="A47" s="232" t="s">
        <v>300</v>
      </c>
      <c r="B47" s="232" t="s">
        <v>38</v>
      </c>
      <c r="C47" s="268">
        <v>3732</v>
      </c>
      <c r="D47" s="317" t="s">
        <v>843</v>
      </c>
      <c r="E47" t="s">
        <v>2801</v>
      </c>
      <c r="F47" s="299">
        <v>756387.66</v>
      </c>
      <c r="G47" s="299">
        <v>0</v>
      </c>
      <c r="H47" s="299">
        <v>83709.710000000006</v>
      </c>
      <c r="K47">
        <v>883057.37</v>
      </c>
      <c r="L47">
        <v>372646.11</v>
      </c>
      <c r="O47" s="299">
        <v>2800</v>
      </c>
      <c r="P47" s="299">
        <v>17227</v>
      </c>
      <c r="R47" s="299">
        <v>943.92</v>
      </c>
      <c r="T47">
        <v>466824</v>
      </c>
      <c r="V47">
        <v>-316625.28999999998</v>
      </c>
      <c r="W47">
        <v>2300894.7000000002</v>
      </c>
      <c r="Y47" s="299">
        <v>1749121.45</v>
      </c>
      <c r="AA47" s="299">
        <v>1489.07</v>
      </c>
      <c r="AC47" s="299">
        <v>1256895.8999999999</v>
      </c>
      <c r="AD47" s="299">
        <v>308980.13</v>
      </c>
      <c r="AE47">
        <v>1947295.9</v>
      </c>
      <c r="AG47">
        <v>24320</v>
      </c>
      <c r="AH47">
        <v>1240336.27</v>
      </c>
      <c r="AI47">
        <v>432715.86</v>
      </c>
      <c r="AM47">
        <v>48082</v>
      </c>
      <c r="AO47" s="240">
        <f t="shared" si="5"/>
        <v>840097.37</v>
      </c>
      <c r="AP47" s="247">
        <f t="shared" si="6"/>
        <v>20970.919999999998</v>
      </c>
      <c r="AQ47" s="261">
        <f t="shared" si="7"/>
        <v>819126.45</v>
      </c>
      <c r="AR47" s="262">
        <f t="shared" si="9"/>
        <v>5308401.12</v>
      </c>
      <c r="AS47" s="248">
        <f t="shared" si="8"/>
        <v>3692750.03</v>
      </c>
      <c r="AT47" s="242">
        <f t="shared" si="10"/>
        <v>1615651.0900000003</v>
      </c>
    </row>
    <row r="48" spans="1:46" ht="14.4" thickBot="1">
      <c r="A48" s="232" t="s">
        <v>300</v>
      </c>
      <c r="B48" s="232" t="s">
        <v>38</v>
      </c>
      <c r="C48" s="268">
        <v>3225</v>
      </c>
      <c r="D48" s="317" t="s">
        <v>844</v>
      </c>
      <c r="E48" t="s">
        <v>2808</v>
      </c>
      <c r="F48" s="299">
        <v>1174447.3500000001</v>
      </c>
      <c r="G48" s="299">
        <v>6000</v>
      </c>
      <c r="H48" s="299">
        <v>70447.23</v>
      </c>
      <c r="K48">
        <v>3818131.19</v>
      </c>
      <c r="L48">
        <v>332034.59000000003</v>
      </c>
      <c r="O48" s="299">
        <v>3000</v>
      </c>
      <c r="P48" s="299">
        <v>65890.080000000002</v>
      </c>
      <c r="R48" s="299">
        <v>2965.4</v>
      </c>
      <c r="V48">
        <v>1115783.4099999999</v>
      </c>
      <c r="W48">
        <v>4006426</v>
      </c>
      <c r="Y48" s="299">
        <v>1810271.48</v>
      </c>
      <c r="Z48" s="299">
        <v>108100</v>
      </c>
      <c r="AA48" s="299">
        <v>2372.77</v>
      </c>
      <c r="AC48" s="299">
        <v>1553852.4</v>
      </c>
      <c r="AD48" s="299">
        <v>298683</v>
      </c>
      <c r="AE48">
        <v>2321830.4</v>
      </c>
      <c r="AF48">
        <v>15730</v>
      </c>
      <c r="AG48">
        <v>7510</v>
      </c>
      <c r="AH48">
        <v>842819.5</v>
      </c>
      <c r="AI48">
        <v>316746.78000000003</v>
      </c>
      <c r="AM48">
        <v>61647.5</v>
      </c>
      <c r="AO48" s="240">
        <f t="shared" si="5"/>
        <v>1250894.58</v>
      </c>
      <c r="AP48" s="247">
        <f t="shared" si="6"/>
        <v>71855.48</v>
      </c>
      <c r="AQ48" s="261">
        <f t="shared" si="7"/>
        <v>1179039.1000000001</v>
      </c>
      <c r="AR48" s="262">
        <f t="shared" si="9"/>
        <v>7481022.6500000004</v>
      </c>
      <c r="AS48" s="248">
        <f t="shared" si="8"/>
        <v>3566284.1799999997</v>
      </c>
      <c r="AT48" s="242">
        <f t="shared" si="10"/>
        <v>3914738.4700000007</v>
      </c>
    </row>
    <row r="49" spans="1:46" ht="14.4" thickBot="1">
      <c r="A49" s="232" t="s">
        <v>25</v>
      </c>
      <c r="B49" s="232" t="s">
        <v>26</v>
      </c>
      <c r="C49" s="268">
        <v>3207</v>
      </c>
      <c r="D49" s="317" t="s">
        <v>845</v>
      </c>
      <c r="E49" t="s">
        <v>2641</v>
      </c>
      <c r="F49" s="299">
        <v>148829.51</v>
      </c>
      <c r="G49" s="299">
        <v>168796.11</v>
      </c>
      <c r="H49" s="299">
        <v>119249.95</v>
      </c>
      <c r="K49">
        <v>208243.83</v>
      </c>
      <c r="L49">
        <v>207524.66</v>
      </c>
      <c r="O49" s="299">
        <v>32000</v>
      </c>
      <c r="P49" s="299">
        <v>33600</v>
      </c>
      <c r="R49" s="299">
        <v>0</v>
      </c>
      <c r="V49">
        <v>-895835.96</v>
      </c>
      <c r="W49">
        <v>1877057.75</v>
      </c>
      <c r="Y49" s="299">
        <v>934561.3</v>
      </c>
      <c r="Z49" s="299">
        <v>135000</v>
      </c>
      <c r="AA49" s="299">
        <v>705.18</v>
      </c>
      <c r="AC49" s="299">
        <v>1536101.9</v>
      </c>
      <c r="AD49" s="299">
        <v>97053</v>
      </c>
      <c r="AE49">
        <v>1843416.9</v>
      </c>
      <c r="AF49">
        <v>8560</v>
      </c>
      <c r="AH49">
        <v>881837.11</v>
      </c>
      <c r="AI49">
        <v>151912.63</v>
      </c>
      <c r="AM49">
        <v>11872.47</v>
      </c>
      <c r="AO49" s="240">
        <f t="shared" si="5"/>
        <v>436875.57</v>
      </c>
      <c r="AP49" s="247">
        <f t="shared" si="6"/>
        <v>65600</v>
      </c>
      <c r="AQ49" s="261">
        <f t="shared" si="7"/>
        <v>371275.57</v>
      </c>
      <c r="AR49" s="262">
        <f t="shared" si="9"/>
        <v>4483426.13</v>
      </c>
      <c r="AS49" s="248">
        <f t="shared" si="8"/>
        <v>2897599.11</v>
      </c>
      <c r="AT49" s="242">
        <f t="shared" si="10"/>
        <v>1585827.02</v>
      </c>
    </row>
    <row r="50" spans="1:46" ht="14.4" thickBot="1">
      <c r="A50" s="232" t="s">
        <v>25</v>
      </c>
      <c r="B50" s="232" t="s">
        <v>26</v>
      </c>
      <c r="C50" s="233">
        <v>3287</v>
      </c>
      <c r="D50" s="318" t="s">
        <v>846</v>
      </c>
      <c r="E50" t="s">
        <v>2642</v>
      </c>
      <c r="F50" s="299">
        <v>217902.33</v>
      </c>
      <c r="G50" s="299">
        <v>4900</v>
      </c>
      <c r="H50" s="299">
        <v>10026.17</v>
      </c>
      <c r="K50">
        <v>465732.6</v>
      </c>
      <c r="L50">
        <v>213091.92</v>
      </c>
      <c r="O50" s="299">
        <v>100800</v>
      </c>
      <c r="P50" s="299">
        <v>98290.28</v>
      </c>
      <c r="Q50" s="299">
        <v>6500</v>
      </c>
      <c r="R50" s="299">
        <v>-689</v>
      </c>
      <c r="V50">
        <v>-1661307.94</v>
      </c>
      <c r="W50">
        <v>2506199.65</v>
      </c>
      <c r="Y50" s="299">
        <v>1001981.58</v>
      </c>
      <c r="Z50" s="299">
        <v>218500</v>
      </c>
      <c r="AA50" s="299">
        <v>671</v>
      </c>
      <c r="AC50" s="299">
        <v>2655929</v>
      </c>
      <c r="AD50" s="299">
        <v>86219</v>
      </c>
      <c r="AE50">
        <v>3138356</v>
      </c>
      <c r="AF50">
        <v>1140</v>
      </c>
      <c r="AH50">
        <v>728045.26</v>
      </c>
      <c r="AI50">
        <v>75563.039999999994</v>
      </c>
      <c r="AM50">
        <v>158336.25</v>
      </c>
      <c r="AO50" s="240">
        <f t="shared" si="5"/>
        <v>232828.5</v>
      </c>
      <c r="AP50" s="247">
        <f t="shared" si="6"/>
        <v>204901.28</v>
      </c>
      <c r="AQ50" s="261">
        <f t="shared" si="7"/>
        <v>27927.22</v>
      </c>
      <c r="AR50" s="262">
        <f t="shared" si="9"/>
        <v>6383281.2300000004</v>
      </c>
      <c r="AS50" s="248">
        <f t="shared" si="8"/>
        <v>4101440.55</v>
      </c>
      <c r="AT50" s="242">
        <f t="shared" si="10"/>
        <v>2281840.6800000006</v>
      </c>
    </row>
    <row r="51" spans="1:46" s="252" customFormat="1" ht="14.4" thickBot="1">
      <c r="A51" s="234" t="s">
        <v>25</v>
      </c>
      <c r="B51" s="234" t="s">
        <v>26</v>
      </c>
      <c r="C51" s="235">
        <v>2936</v>
      </c>
      <c r="D51" s="319" t="s">
        <v>847</v>
      </c>
      <c r="E51" t="s">
        <v>2643</v>
      </c>
      <c r="F51" s="299">
        <v>59212.06</v>
      </c>
      <c r="G51" s="299">
        <v>31472.47</v>
      </c>
      <c r="H51" s="299">
        <v>46817.51</v>
      </c>
      <c r="I51" s="299"/>
      <c r="J51"/>
      <c r="K51">
        <v>3</v>
      </c>
      <c r="L51">
        <v>88506.6</v>
      </c>
      <c r="M51"/>
      <c r="N51"/>
      <c r="O51" s="299">
        <v>14701</v>
      </c>
      <c r="P51" s="299">
        <v>44455.92</v>
      </c>
      <c r="Q51" s="299"/>
      <c r="R51" s="299">
        <v>1590</v>
      </c>
      <c r="S51" s="299"/>
      <c r="T51"/>
      <c r="U51">
        <v>-238853.94</v>
      </c>
      <c r="V51">
        <v>-1429892.76</v>
      </c>
      <c r="W51">
        <v>1985151.03</v>
      </c>
      <c r="X51" s="299"/>
      <c r="Y51" s="299">
        <v>1078292.57</v>
      </c>
      <c r="Z51" s="299">
        <v>108160</v>
      </c>
      <c r="AA51" s="299">
        <v>354.61</v>
      </c>
      <c r="AB51" s="299"/>
      <c r="AC51" s="299">
        <v>1564941</v>
      </c>
      <c r="AD51" s="299">
        <v>96955</v>
      </c>
      <c r="AE51">
        <v>2115108</v>
      </c>
      <c r="AF51"/>
      <c r="AG51"/>
      <c r="AH51">
        <v>790060.65</v>
      </c>
      <c r="AI51">
        <v>65322.6</v>
      </c>
      <c r="AJ51"/>
      <c r="AK51"/>
      <c r="AL51"/>
      <c r="AM51">
        <v>29351.54</v>
      </c>
      <c r="AN51" s="301"/>
      <c r="AO51" s="240">
        <f t="shared" si="5"/>
        <v>137502.04</v>
      </c>
      <c r="AP51" s="247">
        <f t="shared" si="6"/>
        <v>60746.92</v>
      </c>
      <c r="AQ51" s="261">
        <f t="shared" si="7"/>
        <v>76755.12000000001</v>
      </c>
      <c r="AR51" s="262">
        <f t="shared" si="9"/>
        <v>4736899.21</v>
      </c>
      <c r="AS51" s="248">
        <f t="shared" si="8"/>
        <v>2999842.79</v>
      </c>
      <c r="AT51" s="242">
        <f t="shared" si="10"/>
        <v>1737056.42</v>
      </c>
    </row>
    <row r="52" spans="1:46" s="252" customFormat="1" ht="14.4" thickBot="1">
      <c r="A52" s="234" t="s">
        <v>25</v>
      </c>
      <c r="B52" s="234" t="s">
        <v>26</v>
      </c>
      <c r="C52" s="235">
        <v>2495</v>
      </c>
      <c r="D52" s="319" t="s">
        <v>848</v>
      </c>
      <c r="E52" t="s">
        <v>2644</v>
      </c>
      <c r="F52" s="299">
        <v>209590.62</v>
      </c>
      <c r="G52" s="299">
        <v>98218.73</v>
      </c>
      <c r="H52" s="299">
        <v>168164.95</v>
      </c>
      <c r="I52" s="299"/>
      <c r="J52"/>
      <c r="K52">
        <v>769272.9</v>
      </c>
      <c r="L52">
        <v>151212.29999999999</v>
      </c>
      <c r="M52"/>
      <c r="N52"/>
      <c r="O52" s="299">
        <v>43603</v>
      </c>
      <c r="P52" s="299">
        <v>65800</v>
      </c>
      <c r="Q52" s="299"/>
      <c r="R52" s="299">
        <v>-741</v>
      </c>
      <c r="S52" s="299"/>
      <c r="T52">
        <v>174800</v>
      </c>
      <c r="U52"/>
      <c r="V52">
        <v>-580250.80000000005</v>
      </c>
      <c r="W52">
        <v>1821817.03</v>
      </c>
      <c r="X52" s="299"/>
      <c r="Y52" s="299">
        <v>1280820.99</v>
      </c>
      <c r="Z52" s="299">
        <v>281000</v>
      </c>
      <c r="AA52" s="299">
        <v>382.83</v>
      </c>
      <c r="AB52" s="299"/>
      <c r="AC52" s="299">
        <v>2401150.54</v>
      </c>
      <c r="AD52" s="299">
        <v>11800</v>
      </c>
      <c r="AE52">
        <v>3041721.54</v>
      </c>
      <c r="AF52">
        <v>33350</v>
      </c>
      <c r="AG52"/>
      <c r="AH52">
        <v>968513.29</v>
      </c>
      <c r="AI52">
        <v>60138.26</v>
      </c>
      <c r="AJ52"/>
      <c r="AK52"/>
      <c r="AL52"/>
      <c r="AM52"/>
      <c r="AN52" s="301"/>
      <c r="AO52" s="240">
        <f t="shared" si="5"/>
        <v>475974.3</v>
      </c>
      <c r="AP52" s="247">
        <f t="shared" si="6"/>
        <v>108662</v>
      </c>
      <c r="AQ52" s="261">
        <f t="shared" si="7"/>
        <v>367312.3</v>
      </c>
      <c r="AR52" s="262">
        <f t="shared" si="9"/>
        <v>5785171.3900000006</v>
      </c>
      <c r="AS52" s="248">
        <f t="shared" si="8"/>
        <v>4103723.09</v>
      </c>
      <c r="AT52" s="242">
        <f t="shared" si="10"/>
        <v>1681448.3000000007</v>
      </c>
    </row>
    <row r="53" spans="1:46" s="252" customFormat="1" ht="14.4" thickBot="1">
      <c r="A53" s="234" t="s">
        <v>25</v>
      </c>
      <c r="B53" s="234" t="s">
        <v>26</v>
      </c>
      <c r="C53" s="235">
        <v>5264</v>
      </c>
      <c r="D53" s="319" t="s">
        <v>849</v>
      </c>
      <c r="E53" t="s">
        <v>2645</v>
      </c>
      <c r="F53" s="299">
        <v>260810.9</v>
      </c>
      <c r="G53" s="299">
        <v>248403.07</v>
      </c>
      <c r="H53" s="299">
        <v>110787.08</v>
      </c>
      <c r="I53" s="299"/>
      <c r="J53"/>
      <c r="K53">
        <v>494592.15</v>
      </c>
      <c r="L53">
        <v>465020.35</v>
      </c>
      <c r="M53"/>
      <c r="N53"/>
      <c r="O53" s="299">
        <v>0</v>
      </c>
      <c r="P53" s="299">
        <v>44520</v>
      </c>
      <c r="Q53" s="299"/>
      <c r="R53" s="299">
        <v>1304</v>
      </c>
      <c r="S53" s="299"/>
      <c r="T53">
        <v>0</v>
      </c>
      <c r="U53"/>
      <c r="V53">
        <v>719897.73</v>
      </c>
      <c r="W53">
        <v>1102265.42</v>
      </c>
      <c r="X53" s="299"/>
      <c r="Y53" s="299">
        <v>1661566.47</v>
      </c>
      <c r="Z53" s="299"/>
      <c r="AA53" s="299">
        <v>603.98</v>
      </c>
      <c r="AB53" s="299"/>
      <c r="AC53" s="299">
        <v>2438596</v>
      </c>
      <c r="AD53" s="299">
        <v>202112</v>
      </c>
      <c r="AE53">
        <v>3260862</v>
      </c>
      <c r="AF53">
        <v>17300</v>
      </c>
      <c r="AG53">
        <v>6380</v>
      </c>
      <c r="AH53">
        <v>1104678.92</v>
      </c>
      <c r="AI53">
        <v>130386</v>
      </c>
      <c r="AJ53"/>
      <c r="AK53"/>
      <c r="AL53"/>
      <c r="AM53">
        <v>71645.13</v>
      </c>
      <c r="AN53" s="301"/>
      <c r="AO53" s="240">
        <f t="shared" si="5"/>
        <v>620001.04999999993</v>
      </c>
      <c r="AP53" s="247">
        <f t="shared" si="6"/>
        <v>45824</v>
      </c>
      <c r="AQ53" s="261">
        <f t="shared" si="7"/>
        <v>574177.04999999993</v>
      </c>
      <c r="AR53" s="262">
        <f t="shared" si="9"/>
        <v>5203031.8699999992</v>
      </c>
      <c r="AS53" s="248">
        <f t="shared" si="8"/>
        <v>4591252.05</v>
      </c>
      <c r="AT53" s="242">
        <f t="shared" si="10"/>
        <v>611779.81999999937</v>
      </c>
    </row>
    <row r="54" spans="1:46" ht="14.4" thickBot="1">
      <c r="A54" s="232" t="s">
        <v>25</v>
      </c>
      <c r="B54" s="232" t="s">
        <v>26</v>
      </c>
      <c r="C54" s="233">
        <v>2213</v>
      </c>
      <c r="D54" s="318" t="s">
        <v>850</v>
      </c>
      <c r="E54" t="s">
        <v>2646</v>
      </c>
      <c r="F54" s="299">
        <v>302022.94</v>
      </c>
      <c r="G54" s="299">
        <v>193592.89</v>
      </c>
      <c r="H54" s="299">
        <v>69156.91</v>
      </c>
      <c r="K54">
        <v>60016.24</v>
      </c>
      <c r="L54">
        <v>360005.43</v>
      </c>
      <c r="O54" s="299">
        <v>0</v>
      </c>
      <c r="P54" s="299">
        <v>29810</v>
      </c>
      <c r="R54" s="299">
        <v>0</v>
      </c>
      <c r="U54">
        <v>-10797.58</v>
      </c>
      <c r="V54">
        <v>-1224097.48</v>
      </c>
      <c r="W54">
        <v>2172216.88</v>
      </c>
      <c r="Y54" s="299">
        <v>1038864.03</v>
      </c>
      <c r="Z54" s="299">
        <v>305610</v>
      </c>
      <c r="AA54" s="299">
        <v>804.35</v>
      </c>
      <c r="AC54" s="299">
        <v>1427929.5</v>
      </c>
      <c r="AD54" s="299">
        <v>26732</v>
      </c>
      <c r="AE54">
        <v>1985515.5</v>
      </c>
      <c r="AH54">
        <v>688788.42</v>
      </c>
      <c r="AI54">
        <v>97725.84</v>
      </c>
      <c r="AM54">
        <v>10247.530000000001</v>
      </c>
      <c r="AO54" s="240">
        <f t="shared" si="5"/>
        <v>564772.74</v>
      </c>
      <c r="AP54" s="247">
        <f t="shared" si="6"/>
        <v>29810</v>
      </c>
      <c r="AQ54" s="261">
        <f t="shared" si="7"/>
        <v>534962.74</v>
      </c>
      <c r="AR54" s="262">
        <f t="shared" si="9"/>
        <v>4945424.76</v>
      </c>
      <c r="AS54" s="248">
        <f t="shared" si="8"/>
        <v>2782277.2899999996</v>
      </c>
      <c r="AT54" s="242">
        <f t="shared" si="10"/>
        <v>2163147.4700000002</v>
      </c>
    </row>
    <row r="55" spans="1:46" ht="14.4" thickBot="1">
      <c r="A55" s="232" t="s">
        <v>25</v>
      </c>
      <c r="B55" s="232" t="s">
        <v>26</v>
      </c>
      <c r="C55" s="233">
        <v>2562</v>
      </c>
      <c r="D55" s="318" t="s">
        <v>851</v>
      </c>
      <c r="E55" t="s">
        <v>2647</v>
      </c>
      <c r="F55" s="299">
        <v>289673.45</v>
      </c>
      <c r="G55" s="299">
        <v>99429.56</v>
      </c>
      <c r="H55" s="299">
        <v>51672.46</v>
      </c>
      <c r="K55">
        <v>1204259.3600000001</v>
      </c>
      <c r="L55">
        <v>416189.59</v>
      </c>
      <c r="P55" s="299">
        <v>21460</v>
      </c>
      <c r="R55" s="299">
        <v>3399</v>
      </c>
      <c r="V55">
        <v>142864.62</v>
      </c>
      <c r="W55">
        <v>1936400.69</v>
      </c>
      <c r="Y55" s="299">
        <v>1076338.52</v>
      </c>
      <c r="AC55" s="299">
        <v>1472480</v>
      </c>
      <c r="AE55">
        <v>1876627</v>
      </c>
      <c r="AF55">
        <v>1120</v>
      </c>
      <c r="AG55">
        <v>4350</v>
      </c>
      <c r="AH55">
        <v>582410.13</v>
      </c>
      <c r="AI55">
        <v>119004.92</v>
      </c>
      <c r="AM55">
        <v>8206.36</v>
      </c>
      <c r="AO55" s="240">
        <f t="shared" si="5"/>
        <v>440775.47000000003</v>
      </c>
      <c r="AP55" s="247">
        <f t="shared" si="6"/>
        <v>24859</v>
      </c>
      <c r="AQ55" s="261">
        <f t="shared" si="7"/>
        <v>415916.47000000003</v>
      </c>
      <c r="AR55" s="262">
        <f t="shared" si="9"/>
        <v>4485219.21</v>
      </c>
      <c r="AS55" s="248">
        <f t="shared" si="8"/>
        <v>2591718.4099999997</v>
      </c>
      <c r="AT55" s="242">
        <f t="shared" si="10"/>
        <v>1893500.8000000003</v>
      </c>
    </row>
    <row r="56" spans="1:46" s="252" customFormat="1" ht="14.4" thickBot="1">
      <c r="A56" s="234" t="s">
        <v>25</v>
      </c>
      <c r="B56" s="234" t="s">
        <v>26</v>
      </c>
      <c r="C56" s="235">
        <v>7114</v>
      </c>
      <c r="D56" s="319" t="s">
        <v>852</v>
      </c>
      <c r="E56" t="s">
        <v>2648</v>
      </c>
      <c r="F56" s="299">
        <v>288471.42</v>
      </c>
      <c r="G56" s="299">
        <v>0</v>
      </c>
      <c r="H56" s="299">
        <v>230086.05</v>
      </c>
      <c r="I56" s="299"/>
      <c r="J56"/>
      <c r="K56">
        <v>32596.32</v>
      </c>
      <c r="L56">
        <v>308538.53999999998</v>
      </c>
      <c r="M56"/>
      <c r="N56"/>
      <c r="O56" s="299">
        <v>0</v>
      </c>
      <c r="P56" s="299">
        <v>54821.35</v>
      </c>
      <c r="Q56" s="299"/>
      <c r="R56" s="299">
        <v>1573</v>
      </c>
      <c r="S56" s="299"/>
      <c r="T56"/>
      <c r="U56">
        <v>297917.32</v>
      </c>
      <c r="V56">
        <v>-522096.89</v>
      </c>
      <c r="W56">
        <v>1262941.0900000001</v>
      </c>
      <c r="X56" s="299"/>
      <c r="Y56" s="299">
        <v>2309999.4900000002</v>
      </c>
      <c r="Z56" s="299">
        <v>111485</v>
      </c>
      <c r="AA56" s="299">
        <v>1569.66</v>
      </c>
      <c r="AB56" s="299"/>
      <c r="AC56" s="299">
        <v>2608756.5</v>
      </c>
      <c r="AD56" s="299">
        <v>237900</v>
      </c>
      <c r="AE56">
        <v>3633615.17</v>
      </c>
      <c r="AF56">
        <v>15610</v>
      </c>
      <c r="AG56">
        <v>14904</v>
      </c>
      <c r="AH56">
        <v>1701852.28</v>
      </c>
      <c r="AI56">
        <v>124031.38</v>
      </c>
      <c r="AJ56"/>
      <c r="AK56"/>
      <c r="AL56"/>
      <c r="AM56">
        <v>15161.36</v>
      </c>
      <c r="AN56" s="301"/>
      <c r="AO56" s="240">
        <f t="shared" si="5"/>
        <v>518557.47</v>
      </c>
      <c r="AP56" s="247">
        <f t="shared" si="6"/>
        <v>56394.35</v>
      </c>
      <c r="AQ56" s="261">
        <f t="shared" si="7"/>
        <v>462163.12</v>
      </c>
      <c r="AR56" s="262">
        <f t="shared" si="9"/>
        <v>6294751.7400000002</v>
      </c>
      <c r="AS56" s="248">
        <f t="shared" si="8"/>
        <v>5505174.1900000004</v>
      </c>
      <c r="AT56" s="242">
        <f t="shared" si="10"/>
        <v>789577.54999999981</v>
      </c>
    </row>
    <row r="57" spans="1:46" ht="14.4" thickBot="1">
      <c r="A57" s="232" t="s">
        <v>25</v>
      </c>
      <c r="B57" s="232" t="s">
        <v>26</v>
      </c>
      <c r="C57" s="233">
        <v>6804</v>
      </c>
      <c r="D57" s="318" t="s">
        <v>853</v>
      </c>
      <c r="E57" t="s">
        <v>2784</v>
      </c>
      <c r="F57" s="299">
        <v>228192.15</v>
      </c>
      <c r="G57" s="299">
        <v>71777.14</v>
      </c>
      <c r="H57" s="299">
        <v>100585.26</v>
      </c>
      <c r="K57">
        <v>452321.81</v>
      </c>
      <c r="L57">
        <v>551216.89</v>
      </c>
      <c r="O57" s="299">
        <v>1500</v>
      </c>
      <c r="P57" s="299">
        <v>44760</v>
      </c>
      <c r="R57" s="299">
        <v>0</v>
      </c>
      <c r="T57">
        <v>0</v>
      </c>
      <c r="V57">
        <v>-796474.31</v>
      </c>
      <c r="W57">
        <v>2033596.36</v>
      </c>
      <c r="Y57" s="299">
        <v>1271423.05</v>
      </c>
      <c r="Z57" s="299">
        <v>225109</v>
      </c>
      <c r="AA57" s="299">
        <v>759.04</v>
      </c>
      <c r="AC57" s="299">
        <v>2356320</v>
      </c>
      <c r="AD57" s="299">
        <v>481744</v>
      </c>
      <c r="AE57">
        <v>3106315</v>
      </c>
      <c r="AF57">
        <v>8900</v>
      </c>
      <c r="AH57">
        <v>970631.76</v>
      </c>
      <c r="AI57">
        <v>100031.88</v>
      </c>
      <c r="AM57">
        <v>28765.25</v>
      </c>
      <c r="AO57" s="240">
        <f t="shared" si="5"/>
        <v>400554.55</v>
      </c>
      <c r="AP57" s="247">
        <f t="shared" si="6"/>
        <v>46260</v>
      </c>
      <c r="AQ57" s="261">
        <f t="shared" si="7"/>
        <v>354294.55</v>
      </c>
      <c r="AR57" s="262">
        <f t="shared" si="9"/>
        <v>5887207.4500000002</v>
      </c>
      <c r="AS57" s="248">
        <f t="shared" si="8"/>
        <v>4214643.8899999997</v>
      </c>
      <c r="AT57" s="242">
        <f t="shared" si="10"/>
        <v>1672563.5600000005</v>
      </c>
    </row>
    <row r="58" spans="1:46" s="252" customFormat="1" ht="14.4" thickBot="1">
      <c r="A58" s="234" t="s">
        <v>25</v>
      </c>
      <c r="B58" s="234" t="s">
        <v>26</v>
      </c>
      <c r="C58" s="235">
        <v>3739</v>
      </c>
      <c r="D58" s="319" t="s">
        <v>854</v>
      </c>
      <c r="E58" t="s">
        <v>2785</v>
      </c>
      <c r="F58" s="299">
        <v>531111.04</v>
      </c>
      <c r="G58" s="299">
        <v>603101.73</v>
      </c>
      <c r="H58" s="299">
        <v>602048.15</v>
      </c>
      <c r="I58" s="299"/>
      <c r="J58"/>
      <c r="K58">
        <v>418555.64</v>
      </c>
      <c r="L58">
        <v>-158772.79999999999</v>
      </c>
      <c r="M58"/>
      <c r="N58"/>
      <c r="O58" s="299">
        <v>33220</v>
      </c>
      <c r="P58" s="299">
        <v>44760</v>
      </c>
      <c r="Q58" s="299"/>
      <c r="R58" s="299">
        <v>64462</v>
      </c>
      <c r="S58" s="299"/>
      <c r="T58"/>
      <c r="U58">
        <v>367602.08</v>
      </c>
      <c r="V58">
        <v>-1110414.02</v>
      </c>
      <c r="W58">
        <v>2378594.3199999998</v>
      </c>
      <c r="X58" s="299"/>
      <c r="Y58" s="299">
        <v>2892555.36</v>
      </c>
      <c r="Z58" s="299"/>
      <c r="AA58" s="299">
        <v>-239.52</v>
      </c>
      <c r="AB58" s="299"/>
      <c r="AC58" s="299">
        <v>1521582</v>
      </c>
      <c r="AD58" s="299">
        <v>31574</v>
      </c>
      <c r="AE58">
        <v>2051084</v>
      </c>
      <c r="AF58"/>
      <c r="AG58"/>
      <c r="AH58">
        <v>1219805.95</v>
      </c>
      <c r="AI58">
        <v>604020.99</v>
      </c>
      <c r="AJ58"/>
      <c r="AK58"/>
      <c r="AL58"/>
      <c r="AM58">
        <v>352741.52</v>
      </c>
      <c r="AN58" s="301"/>
      <c r="AO58" s="240">
        <f t="shared" si="5"/>
        <v>1736260.92</v>
      </c>
      <c r="AP58" s="247">
        <f t="shared" si="6"/>
        <v>142442</v>
      </c>
      <c r="AQ58" s="261">
        <f t="shared" si="7"/>
        <v>1593818.92</v>
      </c>
      <c r="AR58" s="262">
        <f t="shared" si="9"/>
        <v>6792492.1600000001</v>
      </c>
      <c r="AS58" s="248">
        <f t="shared" si="8"/>
        <v>4227652.4600000009</v>
      </c>
      <c r="AT58" s="242">
        <f t="shared" si="10"/>
        <v>2564839.6999999993</v>
      </c>
    </row>
    <row r="59" spans="1:46" s="252" customFormat="1" ht="14.4" thickBot="1">
      <c r="A59" s="234" t="s">
        <v>25</v>
      </c>
      <c r="B59" s="234" t="s">
        <v>26</v>
      </c>
      <c r="C59" s="235">
        <v>2743</v>
      </c>
      <c r="D59" s="319" t="s">
        <v>855</v>
      </c>
      <c r="E59" t="s">
        <v>2786</v>
      </c>
      <c r="F59" s="299">
        <v>215806.16</v>
      </c>
      <c r="G59" s="299">
        <v>71377.48</v>
      </c>
      <c r="H59" s="299">
        <v>198093.28</v>
      </c>
      <c r="I59" s="299"/>
      <c r="J59"/>
      <c r="K59">
        <v>1657353.96</v>
      </c>
      <c r="L59">
        <v>391857.9</v>
      </c>
      <c r="M59"/>
      <c r="N59"/>
      <c r="O59" s="299">
        <v>0</v>
      </c>
      <c r="P59" s="299">
        <v>34770</v>
      </c>
      <c r="Q59" s="299"/>
      <c r="R59" s="299">
        <v>0</v>
      </c>
      <c r="S59" s="299"/>
      <c r="T59"/>
      <c r="U59">
        <v>194982.27</v>
      </c>
      <c r="V59">
        <v>-151666.49</v>
      </c>
      <c r="W59">
        <v>2522084.4900000002</v>
      </c>
      <c r="X59" s="299"/>
      <c r="Y59" s="299">
        <v>1122394.32</v>
      </c>
      <c r="Z59" s="299">
        <v>253800</v>
      </c>
      <c r="AA59" s="299">
        <v>466.46</v>
      </c>
      <c r="AB59" s="299"/>
      <c r="AC59" s="299">
        <v>1337484</v>
      </c>
      <c r="AD59" s="299">
        <v>216706</v>
      </c>
      <c r="AE59">
        <v>1928471</v>
      </c>
      <c r="AF59">
        <v>3390</v>
      </c>
      <c r="AG59">
        <v>2860</v>
      </c>
      <c r="AH59">
        <v>958535.29</v>
      </c>
      <c r="AI59">
        <v>56830.82</v>
      </c>
      <c r="AJ59"/>
      <c r="AK59"/>
      <c r="AL59"/>
      <c r="AM59">
        <v>46445.16</v>
      </c>
      <c r="AN59" s="301"/>
      <c r="AO59" s="240">
        <f t="shared" si="5"/>
        <v>485276.92000000004</v>
      </c>
      <c r="AP59" s="247">
        <f t="shared" si="6"/>
        <v>34770</v>
      </c>
      <c r="AQ59" s="261">
        <f t="shared" si="7"/>
        <v>450506.92000000004</v>
      </c>
      <c r="AR59" s="262">
        <f t="shared" si="9"/>
        <v>5236229.2700000005</v>
      </c>
      <c r="AS59" s="248">
        <f t="shared" si="8"/>
        <v>2996532.27</v>
      </c>
      <c r="AT59" s="242">
        <f t="shared" si="10"/>
        <v>2239697.0000000005</v>
      </c>
    </row>
    <row r="60" spans="1:46" ht="14.4" thickBot="1">
      <c r="A60" s="232" t="s">
        <v>27</v>
      </c>
      <c r="B60" s="232" t="s">
        <v>28</v>
      </c>
      <c r="C60" s="233">
        <v>4721</v>
      </c>
      <c r="D60" s="318" t="s">
        <v>856</v>
      </c>
      <c r="E60" t="s">
        <v>2649</v>
      </c>
      <c r="F60" s="299">
        <v>1598141.91</v>
      </c>
      <c r="G60" s="299">
        <v>293323.5</v>
      </c>
      <c r="H60" s="299">
        <v>85451</v>
      </c>
      <c r="K60">
        <v>455660.27</v>
      </c>
      <c r="L60">
        <v>336274.68</v>
      </c>
      <c r="O60" s="299">
        <v>0</v>
      </c>
      <c r="P60" s="299">
        <v>193082.89</v>
      </c>
      <c r="R60" s="299">
        <v>2661.09</v>
      </c>
      <c r="V60">
        <v>-29931.58</v>
      </c>
      <c r="W60">
        <v>2222830.3199999998</v>
      </c>
      <c r="Y60" s="299">
        <v>2561275.92</v>
      </c>
      <c r="Z60" s="299">
        <v>65000</v>
      </c>
      <c r="AA60" s="299">
        <v>4223.18</v>
      </c>
      <c r="AC60" s="299">
        <v>1119770</v>
      </c>
      <c r="AD60" s="299">
        <v>18000</v>
      </c>
      <c r="AE60">
        <v>1923839</v>
      </c>
      <c r="AF60">
        <v>26293</v>
      </c>
      <c r="AH60">
        <v>1177843.92</v>
      </c>
      <c r="AI60">
        <v>260084.54</v>
      </c>
      <c r="AO60" s="240">
        <f t="shared" si="5"/>
        <v>1976916.41</v>
      </c>
      <c r="AP60" s="247">
        <f t="shared" si="6"/>
        <v>195743.98</v>
      </c>
      <c r="AQ60" s="261">
        <f t="shared" si="7"/>
        <v>1781172.43</v>
      </c>
      <c r="AR60" s="262">
        <f t="shared" si="9"/>
        <v>5973099.4199999999</v>
      </c>
      <c r="AS60" s="248">
        <f t="shared" si="8"/>
        <v>3388060.46</v>
      </c>
      <c r="AT60" s="242">
        <f t="shared" si="10"/>
        <v>2585038.96</v>
      </c>
    </row>
    <row r="61" spans="1:46" ht="14.4" thickBot="1">
      <c r="A61" s="232" t="s">
        <v>27</v>
      </c>
      <c r="B61" s="232" t="s">
        <v>28</v>
      </c>
      <c r="C61" s="268">
        <v>8384</v>
      </c>
      <c r="D61" s="317" t="s">
        <v>857</v>
      </c>
      <c r="E61" t="s">
        <v>2650</v>
      </c>
      <c r="F61" s="299">
        <v>2994405.83</v>
      </c>
      <c r="G61" s="299">
        <v>298619.02</v>
      </c>
      <c r="H61" s="299">
        <v>178413.16</v>
      </c>
      <c r="K61">
        <v>2474283.6800000002</v>
      </c>
      <c r="L61">
        <v>1524501.32</v>
      </c>
      <c r="O61" s="299">
        <v>18900</v>
      </c>
      <c r="P61" s="299">
        <v>151401.65</v>
      </c>
      <c r="R61" s="299">
        <v>473.36</v>
      </c>
      <c r="V61">
        <v>-34680</v>
      </c>
      <c r="W61">
        <v>7696912.6699999999</v>
      </c>
      <c r="Y61" s="299">
        <v>3790789.87</v>
      </c>
      <c r="Z61" s="299">
        <v>509285</v>
      </c>
      <c r="AA61" s="299">
        <v>4931.16</v>
      </c>
      <c r="AC61" s="299">
        <v>4086942</v>
      </c>
      <c r="AD61" s="299">
        <v>313600</v>
      </c>
      <c r="AE61">
        <v>5220342.1900000004</v>
      </c>
      <c r="AF61">
        <v>30830</v>
      </c>
      <c r="AH61">
        <v>3613741.37</v>
      </c>
      <c r="AI61">
        <v>203419.14</v>
      </c>
      <c r="AO61" s="240">
        <f t="shared" si="5"/>
        <v>3471438.0100000002</v>
      </c>
      <c r="AP61" s="247">
        <f t="shared" si="6"/>
        <v>170775.00999999998</v>
      </c>
      <c r="AQ61" s="261">
        <f t="shared" si="7"/>
        <v>3300663.0000000005</v>
      </c>
      <c r="AR61" s="262">
        <f t="shared" si="9"/>
        <v>16088860.699999999</v>
      </c>
      <c r="AS61" s="248">
        <f t="shared" si="8"/>
        <v>9068332.7000000011</v>
      </c>
      <c r="AT61" s="242">
        <f t="shared" si="10"/>
        <v>7020527.9999999981</v>
      </c>
    </row>
    <row r="62" spans="1:46" ht="14.4" thickBot="1">
      <c r="A62" s="232" t="s">
        <v>27</v>
      </c>
      <c r="B62" s="232" t="s">
        <v>28</v>
      </c>
      <c r="C62" s="268">
        <v>4586</v>
      </c>
      <c r="D62" s="317" t="s">
        <v>858</v>
      </c>
      <c r="E62" t="s">
        <v>2651</v>
      </c>
      <c r="F62" s="299">
        <v>470620.56</v>
      </c>
      <c r="G62" s="299">
        <v>263774.90999999997</v>
      </c>
      <c r="H62" s="299">
        <v>419153.09</v>
      </c>
      <c r="K62">
        <v>505228.6</v>
      </c>
      <c r="L62">
        <v>539522.82999999996</v>
      </c>
      <c r="P62" s="299">
        <v>36663.760000000002</v>
      </c>
      <c r="R62" s="299">
        <v>858</v>
      </c>
      <c r="V62">
        <v>-448086.59</v>
      </c>
      <c r="W62">
        <v>2266667.36</v>
      </c>
      <c r="Y62" s="299">
        <v>1719618.48</v>
      </c>
      <c r="Z62" s="299">
        <v>148050</v>
      </c>
      <c r="AA62" s="299">
        <v>1170.51</v>
      </c>
      <c r="AC62" s="299">
        <v>1618116.5</v>
      </c>
      <c r="AD62" s="299">
        <v>133200</v>
      </c>
      <c r="AE62">
        <v>2187847.5</v>
      </c>
      <c r="AF62">
        <v>10360</v>
      </c>
      <c r="AH62">
        <v>890242.81</v>
      </c>
      <c r="AI62">
        <v>189507.72</v>
      </c>
      <c r="AO62" s="240">
        <f t="shared" si="5"/>
        <v>1153548.56</v>
      </c>
      <c r="AP62" s="247">
        <f t="shared" si="6"/>
        <v>37521.760000000002</v>
      </c>
      <c r="AQ62" s="261">
        <f t="shared" si="7"/>
        <v>1116026.8</v>
      </c>
      <c r="AR62" s="262">
        <f t="shared" si="9"/>
        <v>5753622.8499999996</v>
      </c>
      <c r="AS62" s="248">
        <f t="shared" si="8"/>
        <v>3277958.0300000003</v>
      </c>
      <c r="AT62" s="242">
        <f t="shared" si="10"/>
        <v>2475664.8199999994</v>
      </c>
    </row>
    <row r="63" spans="1:46" ht="14.4" thickBot="1">
      <c r="A63" s="232" t="s">
        <v>27</v>
      </c>
      <c r="B63" s="232" t="s">
        <v>28</v>
      </c>
      <c r="C63" s="268">
        <v>3004</v>
      </c>
      <c r="D63" s="317" t="s">
        <v>859</v>
      </c>
      <c r="E63" t="s">
        <v>2652</v>
      </c>
      <c r="F63" s="299">
        <v>674084.4</v>
      </c>
      <c r="G63" s="299">
        <v>148729.48000000001</v>
      </c>
      <c r="H63" s="299">
        <v>88572.57</v>
      </c>
      <c r="K63">
        <v>31233.119999999999</v>
      </c>
      <c r="L63">
        <v>142017.15</v>
      </c>
      <c r="O63" s="299">
        <v>4000</v>
      </c>
      <c r="P63" s="299">
        <v>28500</v>
      </c>
      <c r="R63" s="299">
        <v>752.51</v>
      </c>
      <c r="W63">
        <v>817347.69</v>
      </c>
      <c r="Y63" s="299">
        <v>1396641.35</v>
      </c>
      <c r="Z63" s="299">
        <v>230031</v>
      </c>
      <c r="AA63" s="299">
        <v>1876.17</v>
      </c>
      <c r="AC63" s="299">
        <v>1047208</v>
      </c>
      <c r="AD63" s="299">
        <v>74400</v>
      </c>
      <c r="AE63">
        <v>1436225.9</v>
      </c>
      <c r="AF63">
        <v>11600</v>
      </c>
      <c r="AG63">
        <v>2760</v>
      </c>
      <c r="AH63">
        <v>878203.35</v>
      </c>
      <c r="AI63">
        <v>186370.75</v>
      </c>
      <c r="AM63">
        <v>960</v>
      </c>
      <c r="AO63" s="240">
        <f t="shared" si="5"/>
        <v>911386.45</v>
      </c>
      <c r="AP63" s="247">
        <f t="shared" si="6"/>
        <v>33252.51</v>
      </c>
      <c r="AQ63" s="261">
        <f t="shared" si="7"/>
        <v>878133.94</v>
      </c>
      <c r="AR63" s="262">
        <f t="shared" si="9"/>
        <v>3493104.21</v>
      </c>
      <c r="AS63" s="248">
        <f t="shared" si="8"/>
        <v>2516120</v>
      </c>
      <c r="AT63" s="242">
        <f t="shared" si="10"/>
        <v>976984.21</v>
      </c>
    </row>
    <row r="64" spans="1:46" ht="14.4" thickBot="1">
      <c r="A64" s="232" t="s">
        <v>27</v>
      </c>
      <c r="B64" s="232" t="s">
        <v>28</v>
      </c>
      <c r="C64" s="268">
        <v>7236</v>
      </c>
      <c r="D64" s="317" t="s">
        <v>860</v>
      </c>
      <c r="E64" t="s">
        <v>2653</v>
      </c>
      <c r="F64" s="299">
        <v>787866.68</v>
      </c>
      <c r="G64" s="299">
        <v>77437.2</v>
      </c>
      <c r="H64" s="299">
        <v>190576.48</v>
      </c>
      <c r="K64">
        <v>141956.98000000001</v>
      </c>
      <c r="L64">
        <v>532354.31999999995</v>
      </c>
      <c r="O64" s="299">
        <v>5029</v>
      </c>
      <c r="P64" s="299">
        <v>21000</v>
      </c>
      <c r="R64" s="299">
        <v>1953.39</v>
      </c>
      <c r="V64">
        <v>9886.91</v>
      </c>
      <c r="W64">
        <v>1211807.73</v>
      </c>
      <c r="Y64" s="299">
        <v>2334989.16</v>
      </c>
      <c r="Z64" s="299">
        <v>91970</v>
      </c>
      <c r="AA64" s="299">
        <v>2604.14</v>
      </c>
      <c r="AC64" s="299">
        <v>796593.5</v>
      </c>
      <c r="AD64" s="299">
        <v>235700</v>
      </c>
      <c r="AE64">
        <v>1558568.26</v>
      </c>
      <c r="AF64">
        <v>16460</v>
      </c>
      <c r="AH64">
        <v>1279859.23</v>
      </c>
      <c r="AI64">
        <v>106652.68</v>
      </c>
      <c r="AL64">
        <v>642</v>
      </c>
      <c r="AM64">
        <v>19160</v>
      </c>
      <c r="AO64" s="240">
        <f t="shared" si="5"/>
        <v>1055880.3600000001</v>
      </c>
      <c r="AP64" s="247">
        <f t="shared" si="6"/>
        <v>27982.39</v>
      </c>
      <c r="AQ64" s="261">
        <f t="shared" si="7"/>
        <v>1027897.9700000001</v>
      </c>
      <c r="AR64" s="262">
        <f t="shared" si="9"/>
        <v>4437964.53</v>
      </c>
      <c r="AS64" s="248">
        <f t="shared" si="8"/>
        <v>2981342.1700000004</v>
      </c>
      <c r="AT64" s="242">
        <f t="shared" si="10"/>
        <v>1456622.3599999999</v>
      </c>
    </row>
    <row r="65" spans="1:46" ht="14.4" thickBot="1">
      <c r="A65" s="232" t="s">
        <v>27</v>
      </c>
      <c r="B65" s="232" t="s">
        <v>28</v>
      </c>
      <c r="C65" s="268">
        <v>5706</v>
      </c>
      <c r="D65" s="317" t="s">
        <v>861</v>
      </c>
      <c r="E65" t="s">
        <v>2655</v>
      </c>
      <c r="F65" s="299">
        <v>712022.25</v>
      </c>
      <c r="G65" s="299">
        <v>278337.25</v>
      </c>
      <c r="H65" s="299">
        <v>450530.19</v>
      </c>
      <c r="K65">
        <v>360784.35</v>
      </c>
      <c r="L65">
        <v>350325.74</v>
      </c>
      <c r="O65" s="299">
        <v>3470</v>
      </c>
      <c r="P65" s="299">
        <v>54954.9</v>
      </c>
      <c r="R65" s="299">
        <v>108.49</v>
      </c>
      <c r="V65">
        <v>-885891.18</v>
      </c>
      <c r="W65">
        <v>2590732.39</v>
      </c>
      <c r="Y65" s="299">
        <v>2377751.0499999998</v>
      </c>
      <c r="Z65" s="299">
        <v>76020</v>
      </c>
      <c r="AA65" s="299">
        <v>2157.5500000000002</v>
      </c>
      <c r="AC65" s="299">
        <v>2732730</v>
      </c>
      <c r="AD65" s="299">
        <v>328960</v>
      </c>
      <c r="AE65">
        <v>3573299</v>
      </c>
      <c r="AF65">
        <v>13860</v>
      </c>
      <c r="AH65">
        <v>1492094.06</v>
      </c>
      <c r="AI65">
        <v>49740.36</v>
      </c>
      <c r="AO65" s="240">
        <f t="shared" si="5"/>
        <v>1440889.69</v>
      </c>
      <c r="AP65" s="247">
        <f t="shared" si="6"/>
        <v>58533.39</v>
      </c>
      <c r="AQ65" s="261">
        <f t="shared" si="7"/>
        <v>1382356.3</v>
      </c>
      <c r="AR65" s="262">
        <f t="shared" si="9"/>
        <v>7779390.9899999993</v>
      </c>
      <c r="AS65" s="248">
        <f t="shared" si="8"/>
        <v>5128993.4200000009</v>
      </c>
      <c r="AT65" s="242">
        <f t="shared" si="10"/>
        <v>2650397.5699999984</v>
      </c>
    </row>
    <row r="66" spans="1:46" s="265" customFormat="1" ht="14.4" thickBot="1">
      <c r="A66" s="239" t="s">
        <v>27</v>
      </c>
      <c r="B66" s="239" t="s">
        <v>28</v>
      </c>
      <c r="C66" s="269">
        <v>1949</v>
      </c>
      <c r="D66" s="320" t="s">
        <v>862</v>
      </c>
      <c r="E66" t="s">
        <v>2656</v>
      </c>
      <c r="F66" s="299">
        <v>2009996.62</v>
      </c>
      <c r="G66" s="299">
        <v>69841.8</v>
      </c>
      <c r="H66" s="299">
        <v>40807.620000000003</v>
      </c>
      <c r="I66" s="299"/>
      <c r="J66"/>
      <c r="K66">
        <v>937710.21</v>
      </c>
      <c r="L66">
        <v>415473.05</v>
      </c>
      <c r="M66"/>
      <c r="N66"/>
      <c r="O66" s="299">
        <v>3500</v>
      </c>
      <c r="P66" s="299">
        <v>55701.43</v>
      </c>
      <c r="Q66" s="299"/>
      <c r="R66" s="299">
        <v>0</v>
      </c>
      <c r="S66" s="299"/>
      <c r="T66"/>
      <c r="U66"/>
      <c r="V66">
        <v>263029.51</v>
      </c>
      <c r="W66">
        <v>2642678.98</v>
      </c>
      <c r="X66" s="299"/>
      <c r="Y66" s="299">
        <v>2194774.33</v>
      </c>
      <c r="Z66" s="299"/>
      <c r="AA66" s="299">
        <v>4591.1000000000004</v>
      </c>
      <c r="AB66" s="299"/>
      <c r="AC66" s="299">
        <v>1830892</v>
      </c>
      <c r="AD66" s="299">
        <v>142800</v>
      </c>
      <c r="AE66">
        <v>2293989</v>
      </c>
      <c r="AF66">
        <v>5860</v>
      </c>
      <c r="AG66"/>
      <c r="AH66">
        <v>990515.91</v>
      </c>
      <c r="AI66">
        <v>291001.34000000003</v>
      </c>
      <c r="AJ66"/>
      <c r="AK66">
        <v>82771.8</v>
      </c>
      <c r="AL66"/>
      <c r="AM66"/>
      <c r="AN66" s="301"/>
      <c r="AO66" s="240">
        <f t="shared" si="5"/>
        <v>2120646.04</v>
      </c>
      <c r="AP66" s="247">
        <f t="shared" si="6"/>
        <v>59201.43</v>
      </c>
      <c r="AQ66" s="261">
        <f t="shared" si="7"/>
        <v>2061444.61</v>
      </c>
      <c r="AR66" s="262">
        <f t="shared" si="9"/>
        <v>6672936.4100000001</v>
      </c>
      <c r="AS66" s="248">
        <f t="shared" si="8"/>
        <v>3664138.05</v>
      </c>
      <c r="AT66" s="242">
        <f t="shared" si="10"/>
        <v>3008798.3600000003</v>
      </c>
    </row>
    <row r="67" spans="1:46" ht="14.4" thickBot="1">
      <c r="A67" s="232" t="s">
        <v>27</v>
      </c>
      <c r="B67" s="232" t="s">
        <v>28</v>
      </c>
      <c r="C67" s="268">
        <v>3449</v>
      </c>
      <c r="D67" s="317" t="s">
        <v>863</v>
      </c>
      <c r="E67" t="s">
        <v>2659</v>
      </c>
      <c r="F67" s="299">
        <v>788733.02</v>
      </c>
      <c r="G67" s="299">
        <v>23161.25</v>
      </c>
      <c r="H67" s="299">
        <v>94845.9</v>
      </c>
      <c r="K67">
        <v>720095</v>
      </c>
      <c r="L67">
        <v>375007.16</v>
      </c>
      <c r="O67" s="299">
        <v>4000</v>
      </c>
      <c r="P67" s="299">
        <v>30029.45</v>
      </c>
      <c r="R67" s="299">
        <v>660.65</v>
      </c>
      <c r="V67">
        <v>423705.73</v>
      </c>
      <c r="W67">
        <v>1770327</v>
      </c>
      <c r="Y67" s="299">
        <v>1402430.43</v>
      </c>
      <c r="Z67" s="299">
        <v>190000</v>
      </c>
      <c r="AA67" s="299">
        <v>2241.7800000000002</v>
      </c>
      <c r="AC67" s="299">
        <v>1094604</v>
      </c>
      <c r="AD67" s="299">
        <v>180800</v>
      </c>
      <c r="AE67">
        <v>1767238</v>
      </c>
      <c r="AF67">
        <v>14660</v>
      </c>
      <c r="AH67">
        <v>1171211.6299999999</v>
      </c>
      <c r="AI67">
        <v>125180.08</v>
      </c>
      <c r="AK67">
        <v>18667</v>
      </c>
      <c r="AO67" s="240">
        <f t="shared" si="5"/>
        <v>906740.17</v>
      </c>
      <c r="AP67" s="247">
        <f t="shared" si="6"/>
        <v>34690.1</v>
      </c>
      <c r="AQ67" s="261">
        <f t="shared" si="7"/>
        <v>872050.07000000007</v>
      </c>
      <c r="AR67" s="262">
        <f t="shared" si="9"/>
        <v>4459603.209999999</v>
      </c>
      <c r="AS67" s="248">
        <f t="shared" si="8"/>
        <v>3096956.71</v>
      </c>
      <c r="AT67" s="242">
        <f t="shared" si="10"/>
        <v>1362646.4999999991</v>
      </c>
    </row>
    <row r="68" spans="1:46" ht="14.4" thickBot="1">
      <c r="A68" s="232" t="s">
        <v>27</v>
      </c>
      <c r="B68" s="232" t="s">
        <v>28</v>
      </c>
      <c r="C68" s="268">
        <v>4604</v>
      </c>
      <c r="D68" s="317" t="s">
        <v>864</v>
      </c>
      <c r="E68" t="s">
        <v>2660</v>
      </c>
      <c r="F68" s="299">
        <v>712403.92</v>
      </c>
      <c r="G68" s="299">
        <v>24795.34</v>
      </c>
      <c r="H68" s="299">
        <v>125185.43</v>
      </c>
      <c r="K68">
        <v>828819.01</v>
      </c>
      <c r="L68">
        <v>701662.22</v>
      </c>
      <c r="O68" s="299">
        <v>19800</v>
      </c>
      <c r="P68" s="299">
        <v>59521.94</v>
      </c>
      <c r="R68" s="299">
        <v>4847.6899999999996</v>
      </c>
      <c r="V68">
        <v>-880900.2</v>
      </c>
      <c r="W68">
        <v>3470807.24</v>
      </c>
      <c r="Y68" s="299">
        <v>1194506.6200000001</v>
      </c>
      <c r="Z68" s="299">
        <v>125000</v>
      </c>
      <c r="AA68" s="299">
        <v>2408.42</v>
      </c>
      <c r="AC68" s="299">
        <v>1243144.5</v>
      </c>
      <c r="AD68" s="299">
        <v>1500</v>
      </c>
      <c r="AE68">
        <v>1665815.5</v>
      </c>
      <c r="AF68">
        <v>9570</v>
      </c>
      <c r="AH68">
        <v>1100179.46</v>
      </c>
      <c r="AI68">
        <v>72205.33</v>
      </c>
      <c r="AO68" s="240">
        <f t="shared" si="5"/>
        <v>862384.69</v>
      </c>
      <c r="AP68" s="247">
        <f t="shared" si="6"/>
        <v>84169.63</v>
      </c>
      <c r="AQ68" s="261">
        <f t="shared" si="7"/>
        <v>778215.05999999994</v>
      </c>
      <c r="AR68" s="262">
        <f t="shared" si="9"/>
        <v>6035866.7800000003</v>
      </c>
      <c r="AS68" s="248">
        <f t="shared" si="8"/>
        <v>2847770.29</v>
      </c>
      <c r="AT68" s="242">
        <f t="shared" si="10"/>
        <v>3188096.49</v>
      </c>
    </row>
    <row r="69" spans="1:46" ht="14.4" thickBot="1">
      <c r="A69" s="232" t="s">
        <v>27</v>
      </c>
      <c r="B69" s="232" t="s">
        <v>28</v>
      </c>
      <c r="C69" s="268">
        <v>2993</v>
      </c>
      <c r="D69" s="317" t="s">
        <v>865</v>
      </c>
      <c r="E69" t="s">
        <v>2661</v>
      </c>
      <c r="F69" s="299">
        <v>52038.879999999997</v>
      </c>
      <c r="G69" s="299">
        <v>168135.44</v>
      </c>
      <c r="H69" s="299">
        <v>31613.200000000001</v>
      </c>
      <c r="K69">
        <v>155184.24</v>
      </c>
      <c r="L69">
        <v>622830.48</v>
      </c>
      <c r="O69" s="299">
        <v>4500</v>
      </c>
      <c r="P69" s="299">
        <v>117530.28</v>
      </c>
      <c r="R69" s="299">
        <v>95</v>
      </c>
      <c r="V69">
        <v>-201765.25</v>
      </c>
      <c r="W69">
        <v>1201384.94</v>
      </c>
      <c r="Y69" s="299">
        <v>1161253.3400000001</v>
      </c>
      <c r="Z69" s="299">
        <v>100000</v>
      </c>
      <c r="AA69" s="299">
        <v>661.81</v>
      </c>
      <c r="AC69" s="299">
        <v>1450290</v>
      </c>
      <c r="AD69" s="299">
        <v>12000</v>
      </c>
      <c r="AE69">
        <v>1961431</v>
      </c>
      <c r="AF69">
        <v>2360</v>
      </c>
      <c r="AH69">
        <v>782776.33</v>
      </c>
      <c r="AI69">
        <v>69580.55</v>
      </c>
      <c r="AO69" s="240">
        <f t="shared" si="5"/>
        <v>251787.52000000002</v>
      </c>
      <c r="AP69" s="247">
        <f t="shared" si="6"/>
        <v>122125.28</v>
      </c>
      <c r="AQ69" s="261">
        <f t="shared" si="7"/>
        <v>129662.24000000002</v>
      </c>
      <c r="AR69" s="262">
        <f t="shared" si="9"/>
        <v>3913590.0900000003</v>
      </c>
      <c r="AS69" s="248">
        <f t="shared" si="8"/>
        <v>2816147.88</v>
      </c>
      <c r="AT69" s="242">
        <f t="shared" si="10"/>
        <v>1097442.2100000004</v>
      </c>
    </row>
    <row r="70" spans="1:46" ht="14.4" thickBot="1">
      <c r="A70" s="232" t="s">
        <v>27</v>
      </c>
      <c r="B70" s="232" t="s">
        <v>28</v>
      </c>
      <c r="C70" s="268">
        <v>4393</v>
      </c>
      <c r="D70" s="317" t="s">
        <v>866</v>
      </c>
      <c r="E70" t="s">
        <v>2663</v>
      </c>
      <c r="F70" s="299">
        <v>232741.28</v>
      </c>
      <c r="G70" s="299">
        <v>44866.01</v>
      </c>
      <c r="H70" s="299">
        <v>193001.71</v>
      </c>
      <c r="K70">
        <v>342752.64</v>
      </c>
      <c r="L70">
        <v>323682.58</v>
      </c>
      <c r="O70" s="299">
        <v>4500</v>
      </c>
      <c r="P70" s="299">
        <v>183500</v>
      </c>
      <c r="R70" s="299">
        <v>955.71</v>
      </c>
      <c r="W70">
        <v>934454.85</v>
      </c>
      <c r="Y70" s="299">
        <v>1421831.08</v>
      </c>
      <c r="Z70" s="299">
        <v>548360</v>
      </c>
      <c r="AA70" s="299">
        <v>1052.93</v>
      </c>
      <c r="AC70" s="299">
        <v>2527360</v>
      </c>
      <c r="AD70" s="299">
        <v>19500</v>
      </c>
      <c r="AE70">
        <v>3000849</v>
      </c>
      <c r="AF70">
        <v>14040</v>
      </c>
      <c r="AH70">
        <v>1461982.67</v>
      </c>
      <c r="AI70">
        <v>19138.68</v>
      </c>
      <c r="AM70">
        <v>8460</v>
      </c>
      <c r="AO70" s="240">
        <f t="shared" si="5"/>
        <v>470609</v>
      </c>
      <c r="AP70" s="247">
        <f t="shared" si="6"/>
        <v>188955.71</v>
      </c>
      <c r="AQ70" s="261">
        <f t="shared" si="7"/>
        <v>281653.29000000004</v>
      </c>
      <c r="AR70" s="262">
        <f t="shared" si="9"/>
        <v>5433058.8600000003</v>
      </c>
      <c r="AS70" s="248">
        <f t="shared" si="8"/>
        <v>4504470.3499999996</v>
      </c>
      <c r="AT70" s="242">
        <f t="shared" si="10"/>
        <v>928588.51000000071</v>
      </c>
    </row>
    <row r="71" spans="1:46" ht="14.4" thickBot="1">
      <c r="A71" s="232" t="s">
        <v>27</v>
      </c>
      <c r="B71" s="232" t="s">
        <v>28</v>
      </c>
      <c r="C71" s="268">
        <v>2760</v>
      </c>
      <c r="D71" s="317" t="s">
        <v>867</v>
      </c>
      <c r="E71" t="s">
        <v>2664</v>
      </c>
      <c r="F71" s="299">
        <v>458615.93</v>
      </c>
      <c r="G71" s="299">
        <v>26033.93</v>
      </c>
      <c r="H71" s="299">
        <v>66585.990000000005</v>
      </c>
      <c r="K71">
        <v>157950.28</v>
      </c>
      <c r="L71">
        <v>305151.64</v>
      </c>
      <c r="O71" s="299">
        <v>0</v>
      </c>
      <c r="P71" s="299">
        <v>57450</v>
      </c>
      <c r="R71" s="299">
        <v>1285.6600000000001</v>
      </c>
      <c r="V71">
        <v>-1131378.26</v>
      </c>
      <c r="W71">
        <v>1881601.57</v>
      </c>
      <c r="Y71" s="299">
        <v>1585162.96</v>
      </c>
      <c r="Z71" s="299">
        <v>82070</v>
      </c>
      <c r="AA71" s="299">
        <v>1190.05</v>
      </c>
      <c r="AC71" s="299">
        <v>1418546.6</v>
      </c>
      <c r="AD71" s="299">
        <v>154300</v>
      </c>
      <c r="AE71">
        <v>1952648.6</v>
      </c>
      <c r="AF71">
        <v>14400</v>
      </c>
      <c r="AH71">
        <v>815865.72</v>
      </c>
      <c r="AI71">
        <v>244516.49</v>
      </c>
      <c r="AM71">
        <v>8460</v>
      </c>
      <c r="AO71" s="240">
        <f t="shared" si="5"/>
        <v>551235.85</v>
      </c>
      <c r="AP71" s="247">
        <f t="shared" si="6"/>
        <v>58735.66</v>
      </c>
      <c r="AQ71" s="261">
        <f t="shared" si="7"/>
        <v>492500.18999999994</v>
      </c>
      <c r="AR71" s="262">
        <f t="shared" si="9"/>
        <v>4968571.18</v>
      </c>
      <c r="AS71" s="248">
        <f t="shared" si="8"/>
        <v>3035890.8100000005</v>
      </c>
      <c r="AT71" s="242">
        <f t="shared" si="10"/>
        <v>1932680.3699999992</v>
      </c>
    </row>
    <row r="72" spans="1:46" ht="14.4" thickBot="1">
      <c r="A72" s="232" t="s">
        <v>27</v>
      </c>
      <c r="B72" s="232" t="s">
        <v>28</v>
      </c>
      <c r="C72" s="268">
        <v>4335</v>
      </c>
      <c r="D72" s="317" t="s">
        <v>868</v>
      </c>
      <c r="E72" t="s">
        <v>2665</v>
      </c>
      <c r="F72" s="299">
        <v>557818.66</v>
      </c>
      <c r="G72" s="299">
        <v>99446.5</v>
      </c>
      <c r="H72" s="299">
        <v>78576.2</v>
      </c>
      <c r="K72">
        <v>331319.84000000003</v>
      </c>
      <c r="L72">
        <v>189429.3</v>
      </c>
      <c r="O72" s="299">
        <v>5310</v>
      </c>
      <c r="P72" s="299">
        <v>44787.040000000001</v>
      </c>
      <c r="R72" s="299">
        <v>257</v>
      </c>
      <c r="V72">
        <v>-1604523.69</v>
      </c>
      <c r="W72">
        <v>2618687.59</v>
      </c>
      <c r="Y72" s="299">
        <v>1281004.3400000001</v>
      </c>
      <c r="Z72" s="299">
        <v>106880</v>
      </c>
      <c r="AA72" s="299">
        <v>1402.6</v>
      </c>
      <c r="AC72" s="299">
        <v>864780</v>
      </c>
      <c r="AD72" s="299">
        <v>84560</v>
      </c>
      <c r="AE72">
        <v>1276285</v>
      </c>
      <c r="AF72">
        <v>15350</v>
      </c>
      <c r="AH72">
        <v>673494.81</v>
      </c>
      <c r="AI72">
        <v>181424.57</v>
      </c>
      <c r="AO72" s="240">
        <f t="shared" si="5"/>
        <v>735841.36</v>
      </c>
      <c r="AP72" s="247">
        <f t="shared" si="6"/>
        <v>50354.04</v>
      </c>
      <c r="AQ72" s="261">
        <f t="shared" si="7"/>
        <v>685487.32</v>
      </c>
      <c r="AR72" s="262">
        <f t="shared" si="9"/>
        <v>4872754.5299999993</v>
      </c>
      <c r="AS72" s="248">
        <f t="shared" si="8"/>
        <v>2146554.38</v>
      </c>
      <c r="AT72" s="242">
        <f t="shared" si="10"/>
        <v>2726200.1499999994</v>
      </c>
    </row>
    <row r="73" spans="1:46" ht="14.4" thickBot="1">
      <c r="A73" s="232" t="s">
        <v>27</v>
      </c>
      <c r="B73" s="232" t="s">
        <v>28</v>
      </c>
      <c r="C73" s="268">
        <v>2477</v>
      </c>
      <c r="D73" s="317" t="s">
        <v>869</v>
      </c>
      <c r="E73" t="s">
        <v>2666</v>
      </c>
      <c r="F73" s="299">
        <v>436479.88</v>
      </c>
      <c r="G73" s="299">
        <v>370224.86</v>
      </c>
      <c r="H73" s="299">
        <v>38447.339999999997</v>
      </c>
      <c r="K73">
        <v>22974.86</v>
      </c>
      <c r="L73">
        <v>745690.43</v>
      </c>
      <c r="O73" s="299">
        <v>4900</v>
      </c>
      <c r="P73" s="299">
        <v>58349.62</v>
      </c>
      <c r="R73" s="299">
        <v>557</v>
      </c>
      <c r="V73">
        <v>-1175489.47</v>
      </c>
      <c r="W73">
        <v>2255161.35</v>
      </c>
      <c r="Y73" s="299">
        <v>1191590.26</v>
      </c>
      <c r="Z73" s="299">
        <v>723000</v>
      </c>
      <c r="AA73" s="299">
        <v>765.63</v>
      </c>
      <c r="AC73" s="299">
        <v>1223992</v>
      </c>
      <c r="AD73" s="299">
        <v>241100</v>
      </c>
      <c r="AE73">
        <v>1491253</v>
      </c>
      <c r="AF73">
        <v>10300</v>
      </c>
      <c r="AH73">
        <v>1181603.43</v>
      </c>
      <c r="AI73">
        <v>218492.59</v>
      </c>
      <c r="AM73">
        <v>8460</v>
      </c>
      <c r="AO73" s="240">
        <f t="shared" si="5"/>
        <v>845152.08</v>
      </c>
      <c r="AP73" s="247">
        <f t="shared" si="6"/>
        <v>63806.62</v>
      </c>
      <c r="AQ73" s="261">
        <f t="shared" si="7"/>
        <v>781345.46</v>
      </c>
      <c r="AR73" s="262">
        <f t="shared" si="9"/>
        <v>5394509.2400000002</v>
      </c>
      <c r="AS73" s="248">
        <f t="shared" si="8"/>
        <v>2910109.0199999996</v>
      </c>
      <c r="AT73" s="242">
        <f t="shared" si="10"/>
        <v>2484400.2200000007</v>
      </c>
    </row>
    <row r="74" spans="1:46" ht="14.4" thickBot="1">
      <c r="A74" s="232" t="s">
        <v>27</v>
      </c>
      <c r="B74" s="232" t="s">
        <v>28</v>
      </c>
      <c r="C74" s="268">
        <v>5216</v>
      </c>
      <c r="D74" s="317" t="s">
        <v>870</v>
      </c>
      <c r="E74" t="s">
        <v>2667</v>
      </c>
      <c r="F74" s="299">
        <v>223076.6</v>
      </c>
      <c r="G74" s="299">
        <v>665849.91</v>
      </c>
      <c r="H74" s="299">
        <v>91274.4</v>
      </c>
      <c r="K74">
        <v>529081.88</v>
      </c>
      <c r="L74">
        <v>204752.84</v>
      </c>
      <c r="O74" s="299">
        <v>3400</v>
      </c>
      <c r="P74" s="299">
        <v>168379.39</v>
      </c>
      <c r="R74" s="299">
        <v>4373.33</v>
      </c>
      <c r="V74">
        <v>-769112.62</v>
      </c>
      <c r="W74">
        <v>2065017.96</v>
      </c>
      <c r="Y74" s="299">
        <v>2379942.15</v>
      </c>
      <c r="AA74" s="299">
        <v>548.52</v>
      </c>
      <c r="AC74" s="299">
        <v>1241195</v>
      </c>
      <c r="AD74" s="299">
        <v>4945</v>
      </c>
      <c r="AE74">
        <v>1884877</v>
      </c>
      <c r="AF74">
        <v>11640</v>
      </c>
      <c r="AH74">
        <v>1387082.57</v>
      </c>
      <c r="AI74">
        <v>86565.58</v>
      </c>
      <c r="AM74">
        <v>14487.95</v>
      </c>
      <c r="AO74" s="240">
        <f t="shared" si="5"/>
        <v>980200.91</v>
      </c>
      <c r="AP74" s="247">
        <f t="shared" si="6"/>
        <v>176152.72</v>
      </c>
      <c r="AQ74" s="261">
        <f t="shared" si="7"/>
        <v>804048.19000000006</v>
      </c>
      <c r="AR74" s="262">
        <f t="shared" si="9"/>
        <v>5686703.629999999</v>
      </c>
      <c r="AS74" s="248">
        <f t="shared" si="8"/>
        <v>3384653.1000000006</v>
      </c>
      <c r="AT74" s="242">
        <f t="shared" si="10"/>
        <v>2302050.5299999984</v>
      </c>
    </row>
    <row r="75" spans="1:46" s="240" customFormat="1" ht="14.4" thickBot="1">
      <c r="A75" s="232" t="s">
        <v>27</v>
      </c>
      <c r="B75" s="232" t="s">
        <v>28</v>
      </c>
      <c r="C75" s="268">
        <v>5544</v>
      </c>
      <c r="D75" s="317" t="s">
        <v>871</v>
      </c>
      <c r="E75" t="s">
        <v>2668</v>
      </c>
      <c r="F75" s="299">
        <v>783451.36</v>
      </c>
      <c r="G75" s="299">
        <v>630118.65</v>
      </c>
      <c r="H75" s="299">
        <v>265502.38</v>
      </c>
      <c r="I75" s="299"/>
      <c r="J75"/>
      <c r="K75">
        <v>343489.9</v>
      </c>
      <c r="L75">
        <v>377021.31</v>
      </c>
      <c r="M75"/>
      <c r="N75"/>
      <c r="O75" s="299">
        <v>10000</v>
      </c>
      <c r="P75" s="299">
        <v>47324.63</v>
      </c>
      <c r="Q75" s="299"/>
      <c r="R75" s="299">
        <v>1832</v>
      </c>
      <c r="S75" s="299"/>
      <c r="T75"/>
      <c r="U75"/>
      <c r="V75">
        <v>-435525.58</v>
      </c>
      <c r="W75">
        <v>2127187.88</v>
      </c>
      <c r="X75" s="299"/>
      <c r="Y75" s="299">
        <v>2743093.92</v>
      </c>
      <c r="Z75" s="299">
        <v>165800</v>
      </c>
      <c r="AA75" s="299">
        <v>2603.2399999999998</v>
      </c>
      <c r="AB75" s="299"/>
      <c r="AC75" s="299">
        <v>1555512</v>
      </c>
      <c r="AD75" s="299">
        <v>205800</v>
      </c>
      <c r="AE75">
        <v>2554396</v>
      </c>
      <c r="AF75">
        <v>27522</v>
      </c>
      <c r="AG75"/>
      <c r="AH75">
        <v>1185709.1000000001</v>
      </c>
      <c r="AI75">
        <v>256417.39</v>
      </c>
      <c r="AJ75"/>
      <c r="AK75"/>
      <c r="AL75"/>
      <c r="AM75"/>
      <c r="AN75" s="301"/>
      <c r="AO75" s="240">
        <f t="shared" ref="AO75:AO138" si="11">SUM(F75:I75)</f>
        <v>1679072.3900000001</v>
      </c>
      <c r="AP75" s="247">
        <f t="shared" ref="AP75:AP138" si="12">SUM(O75:S75)</f>
        <v>59156.63</v>
      </c>
      <c r="AQ75" s="261">
        <f t="shared" ref="AQ75:AQ138" si="13">AO75-AP75</f>
        <v>1619915.7600000002</v>
      </c>
      <c r="AR75" s="262">
        <f t="shared" si="9"/>
        <v>6594197.04</v>
      </c>
      <c r="AS75" s="248">
        <f t="shared" ref="AS75:AS138" si="14">SUM(AE75:AN75)</f>
        <v>4024044.49</v>
      </c>
      <c r="AT75" s="242">
        <f t="shared" si="10"/>
        <v>2570152.5499999998</v>
      </c>
    </row>
    <row r="76" spans="1:46" ht="14.4" thickBot="1">
      <c r="A76" s="232" t="s">
        <v>27</v>
      </c>
      <c r="B76" s="232" t="s">
        <v>28</v>
      </c>
      <c r="C76" s="268">
        <v>2866</v>
      </c>
      <c r="D76" s="317" t="s">
        <v>872</v>
      </c>
      <c r="E76" t="s">
        <v>2802</v>
      </c>
      <c r="F76" s="299">
        <v>919625.94</v>
      </c>
      <c r="G76" s="299">
        <v>323379.25</v>
      </c>
      <c r="H76" s="299">
        <v>87624.19</v>
      </c>
      <c r="K76">
        <v>635733.43000000005</v>
      </c>
      <c r="L76">
        <v>648572.19999999995</v>
      </c>
      <c r="O76" s="299">
        <v>4666</v>
      </c>
      <c r="P76" s="299">
        <v>57783.8</v>
      </c>
      <c r="R76" s="299">
        <v>943.04</v>
      </c>
      <c r="V76">
        <v>-403690.35</v>
      </c>
      <c r="W76">
        <v>3692657.78</v>
      </c>
      <c r="Y76" s="299">
        <v>1347550.38</v>
      </c>
      <c r="Z76" s="299">
        <v>125818</v>
      </c>
      <c r="AA76" s="299">
        <v>3151.11</v>
      </c>
      <c r="AC76" s="299">
        <v>2007560</v>
      </c>
      <c r="AD76" s="299">
        <v>168500</v>
      </c>
      <c r="AE76">
        <v>2518172</v>
      </c>
      <c r="AF76">
        <v>2100</v>
      </c>
      <c r="AG76">
        <v>13340</v>
      </c>
      <c r="AH76">
        <v>1305740.8500000001</v>
      </c>
      <c r="AI76">
        <v>550651.9</v>
      </c>
      <c r="AO76" s="240">
        <f t="shared" si="11"/>
        <v>1330629.3799999999</v>
      </c>
      <c r="AP76" s="247">
        <f t="shared" si="12"/>
        <v>63392.840000000004</v>
      </c>
      <c r="AQ76" s="261">
        <f t="shared" si="13"/>
        <v>1267236.5399999998</v>
      </c>
      <c r="AR76" s="262">
        <f t="shared" si="9"/>
        <v>7176737.2700000005</v>
      </c>
      <c r="AS76" s="248">
        <f t="shared" si="14"/>
        <v>4390004.75</v>
      </c>
      <c r="AT76" s="242">
        <f t="shared" si="10"/>
        <v>2786732.5200000005</v>
      </c>
    </row>
    <row r="77" spans="1:46" ht="14.4" thickBot="1">
      <c r="A77" s="232" t="s">
        <v>29</v>
      </c>
      <c r="B77" s="232" t="s">
        <v>30</v>
      </c>
      <c r="C77" s="268">
        <v>3680</v>
      </c>
      <c r="D77" s="317" t="s">
        <v>873</v>
      </c>
      <c r="E77" t="s">
        <v>2669</v>
      </c>
      <c r="F77" s="299">
        <v>244133.48</v>
      </c>
      <c r="G77" s="299">
        <v>124860</v>
      </c>
      <c r="H77" s="299">
        <v>78938.95</v>
      </c>
      <c r="K77">
        <v>2295648.75</v>
      </c>
      <c r="L77">
        <v>176963.96</v>
      </c>
      <c r="O77" s="299">
        <v>0</v>
      </c>
      <c r="P77" s="299">
        <v>29325</v>
      </c>
      <c r="Q77" s="299">
        <v>66600</v>
      </c>
      <c r="R77" s="299">
        <v>2048</v>
      </c>
      <c r="V77">
        <v>834353.74</v>
      </c>
      <c r="W77">
        <v>2241713.0099999998</v>
      </c>
      <c r="Y77" s="299">
        <v>1589364.77</v>
      </c>
      <c r="Z77" s="299">
        <v>142400</v>
      </c>
      <c r="AA77" s="299">
        <v>631.34</v>
      </c>
      <c r="AC77" s="299">
        <v>1046640</v>
      </c>
      <c r="AD77" s="299">
        <v>115632</v>
      </c>
      <c r="AE77">
        <v>1774391</v>
      </c>
      <c r="AF77">
        <v>5080</v>
      </c>
      <c r="AH77">
        <v>1104252.26</v>
      </c>
      <c r="AI77">
        <v>264372.98</v>
      </c>
      <c r="AM77">
        <v>66.48</v>
      </c>
      <c r="AO77" s="240">
        <f t="shared" si="11"/>
        <v>447932.43</v>
      </c>
      <c r="AP77" s="247">
        <f t="shared" si="12"/>
        <v>97973</v>
      </c>
      <c r="AQ77" s="261">
        <f t="shared" si="13"/>
        <v>349959.43</v>
      </c>
      <c r="AR77" s="262">
        <f t="shared" ref="AR77:AR140" si="15">SUM(W77:AC77)</f>
        <v>5020749.1199999992</v>
      </c>
      <c r="AS77" s="248">
        <f t="shared" si="14"/>
        <v>3148162.7199999997</v>
      </c>
      <c r="AT77" s="242">
        <f t="shared" ref="AT77:AT140" si="16">AR77-AS77</f>
        <v>1872586.3999999994</v>
      </c>
    </row>
    <row r="78" spans="1:46" ht="14.4" thickBot="1">
      <c r="A78" s="232" t="s">
        <v>29</v>
      </c>
      <c r="B78" s="232" t="s">
        <v>30</v>
      </c>
      <c r="C78" s="268">
        <v>5005</v>
      </c>
      <c r="D78" s="317" t="s">
        <v>874</v>
      </c>
      <c r="E78" t="s">
        <v>2670</v>
      </c>
      <c r="F78" s="299">
        <v>65544.100000000006</v>
      </c>
      <c r="G78" s="299">
        <v>136939</v>
      </c>
      <c r="H78" s="299">
        <v>65123.37</v>
      </c>
      <c r="K78">
        <v>577473.51</v>
      </c>
      <c r="L78">
        <v>272269.90999999997</v>
      </c>
      <c r="O78" s="299">
        <v>0</v>
      </c>
      <c r="P78" s="299">
        <v>109100</v>
      </c>
      <c r="Q78" s="299">
        <v>78200</v>
      </c>
      <c r="R78" s="299">
        <v>35168.639999999999</v>
      </c>
      <c r="T78">
        <v>444</v>
      </c>
      <c r="V78">
        <v>-137217.96</v>
      </c>
      <c r="W78">
        <v>1881918.88</v>
      </c>
      <c r="Y78" s="299">
        <v>2482121.7200000002</v>
      </c>
      <c r="AA78" s="299">
        <v>1440.24</v>
      </c>
      <c r="AC78" s="299">
        <v>2390946</v>
      </c>
      <c r="AD78" s="299">
        <v>36000</v>
      </c>
      <c r="AE78">
        <v>2997963</v>
      </c>
      <c r="AF78">
        <v>47310</v>
      </c>
      <c r="AH78">
        <v>2154011.39</v>
      </c>
      <c r="AI78">
        <v>190837.24</v>
      </c>
      <c r="AM78">
        <v>370650</v>
      </c>
      <c r="AO78" s="240">
        <f t="shared" si="11"/>
        <v>267606.47000000003</v>
      </c>
      <c r="AP78" s="247">
        <f t="shared" si="12"/>
        <v>222468.64</v>
      </c>
      <c r="AQ78" s="261">
        <f t="shared" si="13"/>
        <v>45137.830000000016</v>
      </c>
      <c r="AR78" s="262">
        <f t="shared" si="15"/>
        <v>6756426.8399999999</v>
      </c>
      <c r="AS78" s="248">
        <f t="shared" si="14"/>
        <v>5760771.6300000008</v>
      </c>
      <c r="AT78" s="242">
        <f t="shared" si="16"/>
        <v>995655.20999999903</v>
      </c>
    </row>
    <row r="79" spans="1:46" ht="14.4" thickBot="1">
      <c r="A79" s="232" t="s">
        <v>29</v>
      </c>
      <c r="B79" s="232" t="s">
        <v>30</v>
      </c>
      <c r="C79" s="268">
        <v>3048</v>
      </c>
      <c r="D79" s="317" t="s">
        <v>875</v>
      </c>
      <c r="E79" t="s">
        <v>2671</v>
      </c>
      <c r="F79" s="299">
        <v>96399.62</v>
      </c>
      <c r="G79" s="299">
        <v>42892.75</v>
      </c>
      <c r="H79" s="299">
        <v>338354.8</v>
      </c>
      <c r="K79">
        <v>489022.74</v>
      </c>
      <c r="L79">
        <v>1143307.6100000001</v>
      </c>
      <c r="O79" s="299">
        <v>5007.43</v>
      </c>
      <c r="P79" s="299">
        <v>88305.42</v>
      </c>
      <c r="Q79" s="299">
        <v>523985</v>
      </c>
      <c r="R79" s="299">
        <v>0</v>
      </c>
      <c r="T79">
        <v>5000</v>
      </c>
      <c r="V79">
        <v>99864.02</v>
      </c>
      <c r="W79">
        <v>1941230.36</v>
      </c>
      <c r="Y79" s="299">
        <v>1457856.43</v>
      </c>
      <c r="AA79" s="299">
        <v>1119.72</v>
      </c>
      <c r="AC79" s="299">
        <v>1172596</v>
      </c>
      <c r="AD79" s="299">
        <v>304000</v>
      </c>
      <c r="AE79">
        <v>1981581</v>
      </c>
      <c r="AF79">
        <v>32360</v>
      </c>
      <c r="AH79">
        <v>1091909.44</v>
      </c>
      <c r="AI79">
        <v>188596.88</v>
      </c>
      <c r="AM79">
        <v>194539.54</v>
      </c>
      <c r="AO79" s="240">
        <f t="shared" si="11"/>
        <v>477647.17</v>
      </c>
      <c r="AP79" s="247">
        <f t="shared" si="12"/>
        <v>617297.85</v>
      </c>
      <c r="AQ79" s="261">
        <f t="shared" si="13"/>
        <v>-139650.68</v>
      </c>
      <c r="AR79" s="262">
        <f t="shared" si="15"/>
        <v>4572802.51</v>
      </c>
      <c r="AS79" s="248">
        <f t="shared" si="14"/>
        <v>3488986.86</v>
      </c>
      <c r="AT79" s="242">
        <f t="shared" si="16"/>
        <v>1083815.6499999999</v>
      </c>
    </row>
    <row r="80" spans="1:46" ht="14.4" thickBot="1">
      <c r="A80" s="232" t="s">
        <v>29</v>
      </c>
      <c r="B80" s="232" t="s">
        <v>30</v>
      </c>
      <c r="C80" s="268">
        <v>6117</v>
      </c>
      <c r="D80" s="317" t="s">
        <v>876</v>
      </c>
      <c r="E80" t="s">
        <v>2672</v>
      </c>
      <c r="F80" s="299">
        <v>164607.93</v>
      </c>
      <c r="G80" s="299">
        <v>67988.75</v>
      </c>
      <c r="H80" s="299">
        <v>318327.90000000002</v>
      </c>
      <c r="K80">
        <v>225430.28</v>
      </c>
      <c r="L80">
        <v>289489.36</v>
      </c>
      <c r="O80" s="299">
        <v>291271.42</v>
      </c>
      <c r="P80" s="299">
        <v>61325.29</v>
      </c>
      <c r="R80" s="299">
        <v>2065.92</v>
      </c>
      <c r="T80">
        <v>5000</v>
      </c>
      <c r="V80">
        <v>-665106.85</v>
      </c>
      <c r="W80">
        <v>1940061.77</v>
      </c>
      <c r="Y80" s="299">
        <v>1968440.49</v>
      </c>
      <c r="Z80" s="299">
        <v>59300</v>
      </c>
      <c r="AA80" s="299">
        <v>2206.5500000000002</v>
      </c>
      <c r="AC80" s="299">
        <v>869946</v>
      </c>
      <c r="AD80" s="299">
        <v>64600</v>
      </c>
      <c r="AE80">
        <v>1858162</v>
      </c>
      <c r="AF80">
        <v>27820</v>
      </c>
      <c r="AH80">
        <v>1524109.28</v>
      </c>
      <c r="AI80">
        <v>123175.09</v>
      </c>
      <c r="AO80" s="240">
        <f t="shared" si="11"/>
        <v>550924.58000000007</v>
      </c>
      <c r="AP80" s="247">
        <f t="shared" si="12"/>
        <v>354662.62999999995</v>
      </c>
      <c r="AQ80" s="261">
        <f t="shared" si="13"/>
        <v>196261.95000000013</v>
      </c>
      <c r="AR80" s="262">
        <f t="shared" si="15"/>
        <v>4839954.8099999996</v>
      </c>
      <c r="AS80" s="248">
        <f t="shared" si="14"/>
        <v>3533266.37</v>
      </c>
      <c r="AT80" s="242">
        <f t="shared" si="16"/>
        <v>1306688.4399999995</v>
      </c>
    </row>
    <row r="81" spans="1:46" ht="14.4" thickBot="1">
      <c r="A81" s="232" t="s">
        <v>29</v>
      </c>
      <c r="B81" s="232" t="s">
        <v>30</v>
      </c>
      <c r="C81" s="268">
        <v>3261</v>
      </c>
      <c r="D81" s="317" t="s">
        <v>877</v>
      </c>
      <c r="E81" t="s">
        <v>2673</v>
      </c>
      <c r="F81" s="299">
        <v>173930.22</v>
      </c>
      <c r="G81" s="299">
        <v>189347.5</v>
      </c>
      <c r="H81" s="299">
        <v>29475.79</v>
      </c>
      <c r="K81">
        <v>380002</v>
      </c>
      <c r="L81">
        <v>266804.40999999997</v>
      </c>
      <c r="P81" s="299">
        <v>133514.9</v>
      </c>
      <c r="R81" s="299">
        <v>0</v>
      </c>
      <c r="V81">
        <v>-1173509.57</v>
      </c>
      <c r="W81">
        <v>2076384.94</v>
      </c>
      <c r="Y81" s="299">
        <v>1243556.77</v>
      </c>
      <c r="Z81" s="299">
        <v>254890</v>
      </c>
      <c r="AA81" s="299">
        <v>202.96</v>
      </c>
      <c r="AC81" s="299">
        <v>540561</v>
      </c>
      <c r="AD81" s="299">
        <v>44000</v>
      </c>
      <c r="AE81">
        <v>1083268</v>
      </c>
      <c r="AF81">
        <v>3620</v>
      </c>
      <c r="AH81">
        <v>803375.3</v>
      </c>
      <c r="AI81">
        <v>189777.78</v>
      </c>
      <c r="AO81" s="240">
        <f t="shared" si="11"/>
        <v>392753.50999999995</v>
      </c>
      <c r="AP81" s="247">
        <f t="shared" si="12"/>
        <v>133514.9</v>
      </c>
      <c r="AQ81" s="261">
        <f t="shared" si="13"/>
        <v>259238.60999999996</v>
      </c>
      <c r="AR81" s="262">
        <f t="shared" si="15"/>
        <v>4115595.67</v>
      </c>
      <c r="AS81" s="248">
        <f t="shared" si="14"/>
        <v>2080041.08</v>
      </c>
      <c r="AT81" s="242">
        <f t="shared" si="16"/>
        <v>2035554.5899999999</v>
      </c>
    </row>
    <row r="82" spans="1:46" ht="14.4" thickBot="1">
      <c r="A82" s="232" t="s">
        <v>29</v>
      </c>
      <c r="B82" s="232" t="s">
        <v>30</v>
      </c>
      <c r="C82" s="268">
        <v>2381</v>
      </c>
      <c r="D82" s="317" t="s">
        <v>878</v>
      </c>
      <c r="E82" t="s">
        <v>2674</v>
      </c>
      <c r="F82" s="299">
        <v>130123.9</v>
      </c>
      <c r="G82" s="299">
        <v>0</v>
      </c>
      <c r="H82" s="299">
        <v>143960.5</v>
      </c>
      <c r="K82">
        <v>-183909.88</v>
      </c>
      <c r="L82">
        <v>18751.48</v>
      </c>
      <c r="O82" s="299">
        <v>89520</v>
      </c>
      <c r="P82" s="299">
        <v>22443.82</v>
      </c>
      <c r="Q82" s="299">
        <v>70000</v>
      </c>
      <c r="R82" s="299">
        <v>2349</v>
      </c>
      <c r="T82">
        <v>10000</v>
      </c>
      <c r="V82">
        <v>-1284332.6000000001</v>
      </c>
      <c r="W82">
        <v>1879892.65</v>
      </c>
      <c r="Y82" s="299">
        <v>1719676.93</v>
      </c>
      <c r="AA82" s="299">
        <v>3150</v>
      </c>
      <c r="AC82" s="299">
        <v>959775</v>
      </c>
      <c r="AD82" s="299">
        <v>30600</v>
      </c>
      <c r="AE82">
        <v>1388835</v>
      </c>
      <c r="AF82">
        <v>30380</v>
      </c>
      <c r="AH82">
        <v>1728110</v>
      </c>
      <c r="AI82">
        <v>246823.8</v>
      </c>
      <c r="AO82" s="240">
        <f t="shared" si="11"/>
        <v>274084.40000000002</v>
      </c>
      <c r="AP82" s="247">
        <f t="shared" si="12"/>
        <v>184312.82</v>
      </c>
      <c r="AQ82" s="261">
        <f t="shared" si="13"/>
        <v>89771.580000000016</v>
      </c>
      <c r="AR82" s="262">
        <f t="shared" si="15"/>
        <v>4562494.58</v>
      </c>
      <c r="AS82" s="248">
        <f t="shared" si="14"/>
        <v>3394148.8</v>
      </c>
      <c r="AT82" s="242">
        <f t="shared" si="16"/>
        <v>1168345.7800000003</v>
      </c>
    </row>
    <row r="83" spans="1:46" ht="14.4" thickBot="1">
      <c r="A83" s="232" t="s">
        <v>29</v>
      </c>
      <c r="B83" s="232" t="s">
        <v>30</v>
      </c>
      <c r="C83" s="268">
        <v>2712</v>
      </c>
      <c r="D83" s="317" t="s">
        <v>879</v>
      </c>
      <c r="E83" t="s">
        <v>2675</v>
      </c>
      <c r="F83" s="299">
        <v>105611.75</v>
      </c>
      <c r="G83" s="299">
        <v>20495.45</v>
      </c>
      <c r="H83" s="299">
        <v>38481.699999999997</v>
      </c>
      <c r="K83">
        <v>167150.51</v>
      </c>
      <c r="L83">
        <v>338697.82</v>
      </c>
      <c r="O83" s="299">
        <v>0</v>
      </c>
      <c r="P83" s="299">
        <v>148851.35</v>
      </c>
      <c r="Q83" s="299">
        <v>196645</v>
      </c>
      <c r="R83" s="299">
        <v>2620</v>
      </c>
      <c r="V83">
        <v>-944270.79</v>
      </c>
      <c r="W83">
        <v>1840507.51</v>
      </c>
      <c r="Y83" s="299">
        <v>949417.09</v>
      </c>
      <c r="Z83" s="299">
        <v>20000</v>
      </c>
      <c r="AA83" s="299">
        <v>858.56</v>
      </c>
      <c r="AC83" s="299">
        <v>1845504</v>
      </c>
      <c r="AD83" s="299">
        <v>87670</v>
      </c>
      <c r="AE83">
        <v>2446045</v>
      </c>
      <c r="AF83">
        <v>30360</v>
      </c>
      <c r="AG83">
        <v>2560</v>
      </c>
      <c r="AH83">
        <v>890856.45</v>
      </c>
      <c r="AI83">
        <v>101294.04</v>
      </c>
      <c r="AM83">
        <v>6250</v>
      </c>
      <c r="AO83" s="240">
        <f t="shared" si="11"/>
        <v>164588.9</v>
      </c>
      <c r="AP83" s="247">
        <f t="shared" si="12"/>
        <v>348116.35</v>
      </c>
      <c r="AQ83" s="261">
        <f t="shared" si="13"/>
        <v>-183527.44999999998</v>
      </c>
      <c r="AR83" s="262">
        <f t="shared" si="15"/>
        <v>4656287.16</v>
      </c>
      <c r="AS83" s="248">
        <f t="shared" si="14"/>
        <v>3477365.49</v>
      </c>
      <c r="AT83" s="242">
        <f t="shared" si="16"/>
        <v>1178921.67</v>
      </c>
    </row>
    <row r="84" spans="1:46" ht="14.4" thickBot="1">
      <c r="A84" s="232" t="s">
        <v>29</v>
      </c>
      <c r="B84" s="232" t="s">
        <v>30</v>
      </c>
      <c r="C84" s="268">
        <v>1686</v>
      </c>
      <c r="D84" s="317" t="s">
        <v>880</v>
      </c>
      <c r="E84" t="s">
        <v>2676</v>
      </c>
      <c r="F84" s="299">
        <v>42483.67</v>
      </c>
      <c r="G84" s="299">
        <v>39583</v>
      </c>
      <c r="H84" s="299">
        <v>115422.38</v>
      </c>
      <c r="K84">
        <v>690324.1</v>
      </c>
      <c r="L84">
        <v>35618.050000000003</v>
      </c>
      <c r="O84" s="299">
        <v>0</v>
      </c>
      <c r="P84" s="299">
        <v>67590.84</v>
      </c>
      <c r="R84" s="299">
        <v>-3590</v>
      </c>
      <c r="V84">
        <v>-1725080.24</v>
      </c>
      <c r="W84">
        <v>2651073.88</v>
      </c>
      <c r="Y84" s="299">
        <v>1282984.21</v>
      </c>
      <c r="Z84" s="299">
        <v>169900</v>
      </c>
      <c r="AA84" s="299">
        <v>560.80999999999995</v>
      </c>
      <c r="AC84" s="299">
        <v>881673</v>
      </c>
      <c r="AD84" s="299">
        <v>63320</v>
      </c>
      <c r="AE84">
        <v>1358102</v>
      </c>
      <c r="AF84">
        <v>16200</v>
      </c>
      <c r="AH84">
        <v>1063193.79</v>
      </c>
      <c r="AI84">
        <v>27505.51</v>
      </c>
      <c r="AO84" s="240">
        <f t="shared" si="11"/>
        <v>197489.05</v>
      </c>
      <c r="AP84" s="247">
        <f t="shared" si="12"/>
        <v>64000.84</v>
      </c>
      <c r="AQ84" s="261">
        <f t="shared" si="13"/>
        <v>133488.21</v>
      </c>
      <c r="AR84" s="262">
        <f t="shared" si="15"/>
        <v>4986191.9000000004</v>
      </c>
      <c r="AS84" s="248">
        <f t="shared" si="14"/>
        <v>2465001.2999999998</v>
      </c>
      <c r="AT84" s="242">
        <f t="shared" si="16"/>
        <v>2521190.6000000006</v>
      </c>
    </row>
    <row r="85" spans="1:46" ht="14.4" thickBot="1">
      <c r="A85" s="232" t="s">
        <v>29</v>
      </c>
      <c r="B85" s="232" t="s">
        <v>30</v>
      </c>
      <c r="C85" s="268">
        <v>2512</v>
      </c>
      <c r="D85" s="317" t="s">
        <v>881</v>
      </c>
      <c r="E85" t="s">
        <v>2787</v>
      </c>
      <c r="F85" s="299">
        <v>126821.55</v>
      </c>
      <c r="G85" s="299">
        <v>37615.379999999997</v>
      </c>
      <c r="H85" s="299">
        <v>16715.61</v>
      </c>
      <c r="K85">
        <v>191750.55</v>
      </c>
      <c r="L85">
        <v>-8459.26</v>
      </c>
      <c r="O85" s="299">
        <v>0</v>
      </c>
      <c r="P85" s="299">
        <v>57600</v>
      </c>
      <c r="Q85" s="299">
        <v>42500</v>
      </c>
      <c r="R85" s="299">
        <v>-1340</v>
      </c>
      <c r="T85">
        <v>15000</v>
      </c>
      <c r="V85">
        <v>-2521993.06</v>
      </c>
      <c r="W85">
        <v>3200752.69</v>
      </c>
      <c r="Y85" s="299">
        <v>942881.4</v>
      </c>
      <c r="Z85" s="299">
        <v>20000</v>
      </c>
      <c r="AA85" s="299">
        <v>752.82</v>
      </c>
      <c r="AC85" s="299">
        <v>804120</v>
      </c>
      <c r="AD85" s="299">
        <v>63000</v>
      </c>
      <c r="AE85">
        <v>1210895</v>
      </c>
      <c r="AF85">
        <v>28140</v>
      </c>
      <c r="AH85">
        <v>735346.66</v>
      </c>
      <c r="AI85">
        <v>284448.36</v>
      </c>
      <c r="AO85" s="240">
        <f t="shared" si="11"/>
        <v>181152.53999999998</v>
      </c>
      <c r="AP85" s="247">
        <f t="shared" si="12"/>
        <v>98760</v>
      </c>
      <c r="AQ85" s="261">
        <f t="shared" si="13"/>
        <v>82392.539999999979</v>
      </c>
      <c r="AR85" s="262">
        <f t="shared" si="15"/>
        <v>4968506.91</v>
      </c>
      <c r="AS85" s="248">
        <f t="shared" si="14"/>
        <v>2258830.02</v>
      </c>
      <c r="AT85" s="242">
        <f t="shared" si="16"/>
        <v>2709676.89</v>
      </c>
    </row>
    <row r="86" spans="1:46" ht="14.4" thickBot="1">
      <c r="A86" s="232" t="s">
        <v>309</v>
      </c>
      <c r="B86" s="232" t="s">
        <v>40</v>
      </c>
      <c r="C86" s="268">
        <v>3664</v>
      </c>
      <c r="D86" s="317" t="s">
        <v>882</v>
      </c>
      <c r="E86" t="s">
        <v>2677</v>
      </c>
      <c r="F86" s="299">
        <v>818687.45</v>
      </c>
      <c r="G86" s="299">
        <v>18702.3</v>
      </c>
      <c r="H86" s="299">
        <v>43161.9</v>
      </c>
      <c r="K86">
        <v>-14240.7</v>
      </c>
      <c r="L86">
        <v>665012.68000000005</v>
      </c>
      <c r="O86" s="299">
        <v>2010</v>
      </c>
      <c r="P86" s="299">
        <v>67196.7</v>
      </c>
      <c r="R86" s="299">
        <v>62.25</v>
      </c>
      <c r="T86">
        <v>189452</v>
      </c>
      <c r="V86">
        <v>-135344.16</v>
      </c>
      <c r="W86">
        <v>1975689.39</v>
      </c>
      <c r="Y86" s="299">
        <v>1284023.76</v>
      </c>
      <c r="Z86" s="299">
        <v>2024.1</v>
      </c>
      <c r="AB86" s="299">
        <v>1439456</v>
      </c>
      <c r="AC86" s="299">
        <v>77891.8</v>
      </c>
      <c r="AD86" s="299">
        <v>-1493636</v>
      </c>
      <c r="AE86">
        <v>549330.80000000005</v>
      </c>
      <c r="AG86">
        <v>10910</v>
      </c>
      <c r="AH86">
        <v>908942.38</v>
      </c>
      <c r="AI86">
        <v>368360.28</v>
      </c>
      <c r="AK86">
        <v>39958.75</v>
      </c>
      <c r="AO86" s="240">
        <f t="shared" si="11"/>
        <v>880551.65</v>
      </c>
      <c r="AP86" s="247">
        <f t="shared" si="12"/>
        <v>69268.95</v>
      </c>
      <c r="AQ86" s="261">
        <f t="shared" si="13"/>
        <v>811282.70000000007</v>
      </c>
      <c r="AR86" s="262">
        <f t="shared" si="15"/>
        <v>4779085.05</v>
      </c>
      <c r="AS86" s="248">
        <f t="shared" si="14"/>
        <v>1877502.2100000002</v>
      </c>
      <c r="AT86" s="242">
        <f t="shared" si="16"/>
        <v>2901582.84</v>
      </c>
    </row>
    <row r="87" spans="1:46" ht="14.4" thickBot="1">
      <c r="A87" s="232" t="s">
        <v>309</v>
      </c>
      <c r="B87" s="232" t="s">
        <v>40</v>
      </c>
      <c r="C87" s="268">
        <v>7927</v>
      </c>
      <c r="D87" s="317" t="s">
        <v>883</v>
      </c>
      <c r="E87" t="s">
        <v>2678</v>
      </c>
      <c r="F87" s="299">
        <v>2782180.25</v>
      </c>
      <c r="G87" s="299">
        <v>76197.7</v>
      </c>
      <c r="H87" s="299">
        <v>72066.67</v>
      </c>
      <c r="K87">
        <v>1382136.33</v>
      </c>
      <c r="L87">
        <v>1226549.95</v>
      </c>
      <c r="O87" s="299">
        <v>2000</v>
      </c>
      <c r="P87" s="299">
        <v>135200</v>
      </c>
      <c r="R87" s="299">
        <v>382695.35</v>
      </c>
      <c r="V87">
        <v>1171089.83</v>
      </c>
      <c r="W87">
        <v>3812204.74</v>
      </c>
      <c r="Y87" s="299">
        <v>2722398.68</v>
      </c>
      <c r="Z87" s="299">
        <v>603942.75</v>
      </c>
      <c r="AA87" s="299">
        <v>6641.83</v>
      </c>
      <c r="AC87" s="299">
        <v>2060633.5</v>
      </c>
      <c r="AD87" s="299">
        <v>815006</v>
      </c>
      <c r="AE87">
        <v>3246718</v>
      </c>
      <c r="AF87">
        <v>11945</v>
      </c>
      <c r="AG87">
        <v>14000</v>
      </c>
      <c r="AH87">
        <v>2230055.52</v>
      </c>
      <c r="AI87">
        <v>530481.26</v>
      </c>
      <c r="AM87">
        <v>139482</v>
      </c>
      <c r="AO87" s="240">
        <f t="shared" si="11"/>
        <v>2930444.62</v>
      </c>
      <c r="AP87" s="247">
        <f t="shared" si="12"/>
        <v>519895.35</v>
      </c>
      <c r="AQ87" s="261">
        <f t="shared" si="13"/>
        <v>2410549.27</v>
      </c>
      <c r="AR87" s="262">
        <f t="shared" si="15"/>
        <v>9205821.5</v>
      </c>
      <c r="AS87" s="248">
        <f t="shared" si="14"/>
        <v>6172681.7799999993</v>
      </c>
      <c r="AT87" s="242">
        <f t="shared" si="16"/>
        <v>3033139.7200000007</v>
      </c>
    </row>
    <row r="88" spans="1:46" ht="14.4" thickBot="1">
      <c r="A88" s="232" t="s">
        <v>309</v>
      </c>
      <c r="B88" s="232" t="s">
        <v>40</v>
      </c>
      <c r="C88" s="268">
        <v>7609</v>
      </c>
      <c r="D88" s="317" t="s">
        <v>884</v>
      </c>
      <c r="E88" t="s">
        <v>2679</v>
      </c>
      <c r="F88" s="299">
        <v>1460928.74</v>
      </c>
      <c r="G88" s="299">
        <v>13300</v>
      </c>
      <c r="H88" s="299">
        <v>44691.12</v>
      </c>
      <c r="J88">
        <v>321513</v>
      </c>
      <c r="K88">
        <v>1513318.7</v>
      </c>
      <c r="L88">
        <v>119895.38</v>
      </c>
      <c r="O88" s="299">
        <v>4940</v>
      </c>
      <c r="P88" s="299">
        <v>149626.13</v>
      </c>
      <c r="R88" s="299">
        <v>5934.83</v>
      </c>
      <c r="T88">
        <v>228307.35</v>
      </c>
      <c r="V88">
        <v>4171765.96</v>
      </c>
      <c r="Y88" s="299">
        <v>1741715.39</v>
      </c>
      <c r="Z88" s="299">
        <v>3000</v>
      </c>
      <c r="AB88" s="299">
        <v>2051.5</v>
      </c>
      <c r="AC88" s="299">
        <v>2136386</v>
      </c>
      <c r="AD88" s="299">
        <v>154273.21</v>
      </c>
      <c r="AE88">
        <v>3148796.05</v>
      </c>
      <c r="AF88">
        <v>20230</v>
      </c>
      <c r="AH88">
        <v>1542966.35</v>
      </c>
      <c r="AI88">
        <v>363852.53</v>
      </c>
      <c r="AL88">
        <v>48508.5</v>
      </c>
      <c r="AO88" s="240">
        <f t="shared" si="11"/>
        <v>1518919.86</v>
      </c>
      <c r="AP88" s="247">
        <f t="shared" si="12"/>
        <v>160500.96</v>
      </c>
      <c r="AQ88" s="261">
        <f t="shared" si="13"/>
        <v>1358418.9000000001</v>
      </c>
      <c r="AR88" s="262">
        <f t="shared" si="15"/>
        <v>3883152.8899999997</v>
      </c>
      <c r="AS88" s="248">
        <f t="shared" si="14"/>
        <v>5124353.4300000006</v>
      </c>
      <c r="AT88" s="242">
        <f t="shared" si="16"/>
        <v>-1241200.540000001</v>
      </c>
    </row>
    <row r="89" spans="1:46" ht="14.4" thickBot="1">
      <c r="A89" s="232" t="s">
        <v>309</v>
      </c>
      <c r="B89" s="232" t="s">
        <v>40</v>
      </c>
      <c r="C89" s="268">
        <v>6471</v>
      </c>
      <c r="D89" s="317" t="s">
        <v>885</v>
      </c>
      <c r="E89" t="s">
        <v>2680</v>
      </c>
      <c r="F89" s="299">
        <v>1904077.69</v>
      </c>
      <c r="G89" s="299">
        <v>135991.45000000001</v>
      </c>
      <c r="H89" s="299">
        <v>48628.31</v>
      </c>
      <c r="K89">
        <v>835480.89</v>
      </c>
      <c r="L89">
        <v>369085.53</v>
      </c>
      <c r="O89" s="299">
        <v>7020</v>
      </c>
      <c r="P89" s="299">
        <v>94133.04</v>
      </c>
      <c r="R89" s="299">
        <v>8047</v>
      </c>
      <c r="T89">
        <v>329568.8</v>
      </c>
      <c r="V89">
        <v>1255774.1299999999</v>
      </c>
      <c r="W89">
        <v>2080906</v>
      </c>
      <c r="Y89" s="299">
        <v>1572758.27</v>
      </c>
      <c r="Z89" s="299">
        <v>619958.31999999995</v>
      </c>
      <c r="AA89" s="299">
        <v>4326.51</v>
      </c>
      <c r="AC89" s="299">
        <v>2134667.12</v>
      </c>
      <c r="AD89" s="299">
        <v>70500</v>
      </c>
      <c r="AE89">
        <v>2781223.12</v>
      </c>
      <c r="AF89">
        <v>4850</v>
      </c>
      <c r="AG89">
        <v>21615</v>
      </c>
      <c r="AH89">
        <v>1741343.71</v>
      </c>
      <c r="AI89">
        <v>264142.74</v>
      </c>
      <c r="AM89">
        <v>71220.75</v>
      </c>
      <c r="AO89" s="240">
        <f t="shared" si="11"/>
        <v>2088697.45</v>
      </c>
      <c r="AP89" s="247">
        <f t="shared" si="12"/>
        <v>109200.04</v>
      </c>
      <c r="AQ89" s="261">
        <f t="shared" si="13"/>
        <v>1979497.41</v>
      </c>
      <c r="AR89" s="262">
        <f t="shared" si="15"/>
        <v>6412616.2199999997</v>
      </c>
      <c r="AS89" s="248">
        <f t="shared" si="14"/>
        <v>4884395.32</v>
      </c>
      <c r="AT89" s="242">
        <f t="shared" si="16"/>
        <v>1528220.8999999994</v>
      </c>
    </row>
    <row r="90" spans="1:46" ht="14.4" thickBot="1">
      <c r="A90" s="232" t="s">
        <v>309</v>
      </c>
      <c r="B90" s="232" t="s">
        <v>40</v>
      </c>
      <c r="C90" s="268">
        <v>4146</v>
      </c>
      <c r="D90" s="317" t="s">
        <v>886</v>
      </c>
      <c r="E90" t="s">
        <v>2681</v>
      </c>
      <c r="F90" s="299">
        <v>1062419.03</v>
      </c>
      <c r="G90" s="299">
        <v>29880.75</v>
      </c>
      <c r="H90" s="299">
        <v>140801.65</v>
      </c>
      <c r="K90">
        <v>824261</v>
      </c>
      <c r="L90">
        <v>375958.57</v>
      </c>
      <c r="O90" s="299">
        <v>1800</v>
      </c>
      <c r="P90" s="299">
        <v>68000</v>
      </c>
      <c r="R90" s="299">
        <v>450.12</v>
      </c>
      <c r="T90">
        <v>111983</v>
      </c>
      <c r="V90">
        <v>519065.89</v>
      </c>
      <c r="W90">
        <v>2304026.96</v>
      </c>
      <c r="Y90" s="299">
        <v>1020355.22</v>
      </c>
      <c r="Z90" s="299">
        <v>2400</v>
      </c>
      <c r="AA90" s="299">
        <v>2647.07</v>
      </c>
      <c r="AC90" s="299">
        <v>1082095.3999999999</v>
      </c>
      <c r="AD90" s="299">
        <v>288050</v>
      </c>
      <c r="AE90">
        <v>1756657.4</v>
      </c>
      <c r="AG90">
        <v>10130</v>
      </c>
      <c r="AH90">
        <v>934641.05</v>
      </c>
      <c r="AI90">
        <v>255244.46</v>
      </c>
      <c r="AM90">
        <v>10879.75</v>
      </c>
      <c r="AO90" s="240">
        <f t="shared" si="11"/>
        <v>1233101.43</v>
      </c>
      <c r="AP90" s="247">
        <f t="shared" si="12"/>
        <v>70250.12</v>
      </c>
      <c r="AQ90" s="261">
        <f t="shared" si="13"/>
        <v>1162851.31</v>
      </c>
      <c r="AR90" s="262">
        <f t="shared" si="15"/>
        <v>4411524.6499999994</v>
      </c>
      <c r="AS90" s="248">
        <f t="shared" si="14"/>
        <v>2967552.66</v>
      </c>
      <c r="AT90" s="242">
        <f t="shared" si="16"/>
        <v>1443971.9899999993</v>
      </c>
    </row>
    <row r="91" spans="1:46" ht="14.4" thickBot="1">
      <c r="A91" s="232" t="s">
        <v>309</v>
      </c>
      <c r="B91" s="232" t="s">
        <v>40</v>
      </c>
      <c r="C91" s="268">
        <v>8209</v>
      </c>
      <c r="D91" s="317" t="s">
        <v>887</v>
      </c>
      <c r="E91" t="s">
        <v>2682</v>
      </c>
      <c r="F91" s="299">
        <v>1980739.45</v>
      </c>
      <c r="G91" s="299">
        <v>162993.93</v>
      </c>
      <c r="H91" s="299">
        <v>159334.38</v>
      </c>
      <c r="K91">
        <v>598401.93000000005</v>
      </c>
      <c r="L91">
        <v>621893.31999999995</v>
      </c>
      <c r="O91" s="299">
        <v>0</v>
      </c>
      <c r="P91" s="299">
        <v>123100</v>
      </c>
      <c r="R91" s="299">
        <v>277122.43</v>
      </c>
      <c r="V91">
        <v>1185519.3400000001</v>
      </c>
      <c r="W91">
        <v>2345661.54</v>
      </c>
      <c r="Y91" s="299">
        <v>2660381.83</v>
      </c>
      <c r="Z91" s="299">
        <v>254196</v>
      </c>
      <c r="AA91" s="299">
        <v>5272.61</v>
      </c>
      <c r="AC91" s="299">
        <v>1964482.3</v>
      </c>
      <c r="AD91" s="299">
        <v>47950</v>
      </c>
      <c r="AE91">
        <v>3160556.3</v>
      </c>
      <c r="AF91">
        <v>23050</v>
      </c>
      <c r="AH91">
        <v>1772519.47</v>
      </c>
      <c r="AI91">
        <v>258796.77</v>
      </c>
      <c r="AM91">
        <v>125400.5</v>
      </c>
      <c r="AO91" s="240">
        <f t="shared" si="11"/>
        <v>2303067.7599999998</v>
      </c>
      <c r="AP91" s="247">
        <f t="shared" si="12"/>
        <v>400222.43</v>
      </c>
      <c r="AQ91" s="261">
        <f t="shared" si="13"/>
        <v>1902845.3299999998</v>
      </c>
      <c r="AR91" s="262">
        <f t="shared" si="15"/>
        <v>7229994.2800000003</v>
      </c>
      <c r="AS91" s="248">
        <f t="shared" si="14"/>
        <v>5340323.0399999991</v>
      </c>
      <c r="AT91" s="242">
        <f t="shared" si="16"/>
        <v>1889671.2400000012</v>
      </c>
    </row>
    <row r="92" spans="1:46" ht="14.4" thickBot="1">
      <c r="A92" s="232" t="s">
        <v>309</v>
      </c>
      <c r="B92" s="232" t="s">
        <v>40</v>
      </c>
      <c r="C92" s="268">
        <v>4164</v>
      </c>
      <c r="D92" s="317" t="s">
        <v>888</v>
      </c>
      <c r="E92" t="s">
        <v>2683</v>
      </c>
      <c r="F92" s="299">
        <v>955173.84</v>
      </c>
      <c r="G92" s="299">
        <v>18911</v>
      </c>
      <c r="H92" s="299">
        <v>73771.19</v>
      </c>
      <c r="K92">
        <v>558925.62</v>
      </c>
      <c r="L92">
        <v>203796.09</v>
      </c>
      <c r="O92" s="299">
        <v>3000</v>
      </c>
      <c r="P92" s="299">
        <v>73100</v>
      </c>
      <c r="R92" s="299">
        <v>92292.21</v>
      </c>
      <c r="T92">
        <v>7365</v>
      </c>
      <c r="V92">
        <v>-2308563.9300000002</v>
      </c>
      <c r="W92">
        <v>4378498.51</v>
      </c>
      <c r="Y92" s="299">
        <v>1191398</v>
      </c>
      <c r="AA92" s="299">
        <v>2474.77</v>
      </c>
      <c r="AC92" s="299">
        <v>1445425.59</v>
      </c>
      <c r="AD92" s="299">
        <v>12256.5</v>
      </c>
      <c r="AE92">
        <v>1901523.48</v>
      </c>
      <c r="AF92">
        <v>4490</v>
      </c>
      <c r="AG92">
        <v>15860</v>
      </c>
      <c r="AH92">
        <v>927609.37</v>
      </c>
      <c r="AI92">
        <v>166977.31</v>
      </c>
      <c r="AM92">
        <v>70208.75</v>
      </c>
      <c r="AO92" s="240">
        <f t="shared" si="11"/>
        <v>1047856.03</v>
      </c>
      <c r="AP92" s="247">
        <f t="shared" si="12"/>
        <v>168392.21000000002</v>
      </c>
      <c r="AQ92" s="261">
        <f t="shared" si="13"/>
        <v>879463.82000000007</v>
      </c>
      <c r="AR92" s="262">
        <f t="shared" si="15"/>
        <v>7017796.8699999992</v>
      </c>
      <c r="AS92" s="248">
        <f t="shared" si="14"/>
        <v>3086668.91</v>
      </c>
      <c r="AT92" s="242">
        <f t="shared" si="16"/>
        <v>3931127.959999999</v>
      </c>
    </row>
    <row r="93" spans="1:46" ht="14.4" thickBot="1">
      <c r="A93" s="232" t="s">
        <v>309</v>
      </c>
      <c r="B93" s="232" t="s">
        <v>40</v>
      </c>
      <c r="C93" s="268">
        <v>5920</v>
      </c>
      <c r="D93" s="317" t="s">
        <v>889</v>
      </c>
      <c r="E93" t="s">
        <v>2684</v>
      </c>
      <c r="F93" s="299">
        <v>1422454.68</v>
      </c>
      <c r="G93" s="299">
        <v>15877.8</v>
      </c>
      <c r="H93" s="299">
        <v>52585.91</v>
      </c>
      <c r="K93">
        <v>726769.5</v>
      </c>
      <c r="L93">
        <v>917652.52</v>
      </c>
      <c r="O93" s="299">
        <v>6000</v>
      </c>
      <c r="P93" s="299">
        <v>100454.31</v>
      </c>
      <c r="R93" s="299">
        <v>199002.63</v>
      </c>
      <c r="V93">
        <v>3380760.97</v>
      </c>
      <c r="Y93" s="299">
        <v>1433952.98</v>
      </c>
      <c r="Z93" s="299">
        <v>261050</v>
      </c>
      <c r="AA93" s="299">
        <v>3169.39</v>
      </c>
      <c r="AC93" s="299">
        <v>3182059.7</v>
      </c>
      <c r="AD93" s="299">
        <v>57371</v>
      </c>
      <c r="AE93">
        <v>3858757.7</v>
      </c>
      <c r="AF93">
        <v>7625</v>
      </c>
      <c r="AG93">
        <v>3380</v>
      </c>
      <c r="AH93">
        <v>1029210.82</v>
      </c>
      <c r="AI93">
        <v>474110.27</v>
      </c>
      <c r="AM93">
        <v>115396.78</v>
      </c>
      <c r="AO93" s="240">
        <f t="shared" si="11"/>
        <v>1490918.39</v>
      </c>
      <c r="AP93" s="247">
        <f t="shared" si="12"/>
        <v>305456.94</v>
      </c>
      <c r="AQ93" s="261">
        <f t="shared" si="13"/>
        <v>1185461.45</v>
      </c>
      <c r="AR93" s="262">
        <f t="shared" si="15"/>
        <v>4880232.07</v>
      </c>
      <c r="AS93" s="248">
        <f t="shared" si="14"/>
        <v>5488480.5700000012</v>
      </c>
      <c r="AT93" s="242">
        <f t="shared" si="16"/>
        <v>-608248.50000000093</v>
      </c>
    </row>
    <row r="94" spans="1:46" ht="14.4" thickBot="1">
      <c r="A94" s="232" t="s">
        <v>309</v>
      </c>
      <c r="B94" s="232" t="s">
        <v>40</v>
      </c>
      <c r="C94" s="268">
        <v>4614</v>
      </c>
      <c r="D94" s="317" t="s">
        <v>890</v>
      </c>
      <c r="E94" t="s">
        <v>2685</v>
      </c>
      <c r="F94" s="299">
        <v>497329.25</v>
      </c>
      <c r="G94" s="299">
        <v>21747</v>
      </c>
      <c r="H94" s="299">
        <v>71041.13</v>
      </c>
      <c r="K94">
        <v>793052.61</v>
      </c>
      <c r="L94">
        <v>435667.93</v>
      </c>
      <c r="O94" s="299">
        <v>5000</v>
      </c>
      <c r="P94" s="299">
        <v>83439.94</v>
      </c>
      <c r="R94" s="299">
        <v>62888.38</v>
      </c>
      <c r="V94">
        <v>80730.22</v>
      </c>
      <c r="W94">
        <v>2028099.35</v>
      </c>
      <c r="Y94" s="299">
        <v>1226272.96</v>
      </c>
      <c r="Z94" s="299">
        <v>594400</v>
      </c>
      <c r="AA94" s="299">
        <v>1779.98</v>
      </c>
      <c r="AC94" s="299">
        <v>2267745</v>
      </c>
      <c r="AD94" s="299">
        <v>166783.35</v>
      </c>
      <c r="AE94">
        <v>3075396.35</v>
      </c>
      <c r="AF94">
        <v>18935</v>
      </c>
      <c r="AH94">
        <v>1309801.6499999999</v>
      </c>
      <c r="AI94">
        <v>230309.76000000001</v>
      </c>
      <c r="AM94">
        <v>63858.5</v>
      </c>
      <c r="AO94" s="240">
        <f t="shared" si="11"/>
        <v>590117.38</v>
      </c>
      <c r="AP94" s="247">
        <f t="shared" si="12"/>
        <v>151328.32000000001</v>
      </c>
      <c r="AQ94" s="261">
        <f t="shared" si="13"/>
        <v>438789.06</v>
      </c>
      <c r="AR94" s="262">
        <f t="shared" si="15"/>
        <v>6118297.29</v>
      </c>
      <c r="AS94" s="248">
        <f t="shared" si="14"/>
        <v>4698301.26</v>
      </c>
      <c r="AT94" s="242">
        <f t="shared" si="16"/>
        <v>1419996.0300000003</v>
      </c>
    </row>
    <row r="95" spans="1:46" ht="14.4" thickBot="1">
      <c r="A95" s="232" t="s">
        <v>309</v>
      </c>
      <c r="B95" s="232" t="s">
        <v>40</v>
      </c>
      <c r="C95" s="268">
        <v>6523</v>
      </c>
      <c r="D95" s="317" t="s">
        <v>891</v>
      </c>
      <c r="E95" t="s">
        <v>2686</v>
      </c>
      <c r="F95" s="299">
        <v>644826.30000000005</v>
      </c>
      <c r="G95" s="299">
        <v>19418.3</v>
      </c>
      <c r="H95" s="299">
        <v>115597.31</v>
      </c>
      <c r="K95">
        <v>1413954.2</v>
      </c>
      <c r="L95">
        <v>125810.66</v>
      </c>
      <c r="O95" s="299">
        <v>2770</v>
      </c>
      <c r="P95" s="299">
        <v>115173.63</v>
      </c>
      <c r="Q95" s="299">
        <v>79524</v>
      </c>
      <c r="R95" s="299">
        <v>155.13999999999999</v>
      </c>
      <c r="T95">
        <v>41718</v>
      </c>
      <c r="V95">
        <v>-2169262.84</v>
      </c>
      <c r="W95">
        <v>4808766.24</v>
      </c>
      <c r="Y95" s="299">
        <v>1795386.49</v>
      </c>
      <c r="Z95" s="299">
        <v>37550</v>
      </c>
      <c r="AA95" s="299">
        <v>1634.92</v>
      </c>
      <c r="AC95" s="299">
        <v>2124759.4</v>
      </c>
      <c r="AD95" s="299">
        <v>41600</v>
      </c>
      <c r="AE95">
        <v>2732606.4</v>
      </c>
      <c r="AF95">
        <v>15670</v>
      </c>
      <c r="AH95">
        <v>1328955.3999999999</v>
      </c>
      <c r="AI95">
        <v>415722.86</v>
      </c>
      <c r="AM95">
        <v>67213.55</v>
      </c>
      <c r="AO95" s="240">
        <f t="shared" si="11"/>
        <v>779841.91000000015</v>
      </c>
      <c r="AP95" s="247">
        <f t="shared" si="12"/>
        <v>197622.77000000002</v>
      </c>
      <c r="AQ95" s="261">
        <f t="shared" si="13"/>
        <v>582219.14000000013</v>
      </c>
      <c r="AR95" s="262">
        <f t="shared" si="15"/>
        <v>8768097.0500000007</v>
      </c>
      <c r="AS95" s="248">
        <f t="shared" si="14"/>
        <v>4560168.21</v>
      </c>
      <c r="AT95" s="242">
        <f t="shared" si="16"/>
        <v>4207928.8400000008</v>
      </c>
    </row>
    <row r="96" spans="1:46" ht="14.4" thickBot="1">
      <c r="A96" s="232" t="s">
        <v>309</v>
      </c>
      <c r="B96" s="232" t="s">
        <v>40</v>
      </c>
      <c r="C96" s="268">
        <v>4131</v>
      </c>
      <c r="D96" s="317" t="s">
        <v>892</v>
      </c>
      <c r="E96" t="s">
        <v>2687</v>
      </c>
      <c r="F96" s="299">
        <v>970265.98</v>
      </c>
      <c r="G96" s="299">
        <v>59926.5</v>
      </c>
      <c r="H96" s="299">
        <v>76439.360000000001</v>
      </c>
      <c r="K96">
        <v>793136.17</v>
      </c>
      <c r="L96">
        <v>252235.97</v>
      </c>
      <c r="O96" s="299">
        <v>6000</v>
      </c>
      <c r="P96" s="299">
        <v>74271.13</v>
      </c>
      <c r="R96" s="299">
        <v>9050</v>
      </c>
      <c r="T96">
        <v>123149</v>
      </c>
      <c r="V96">
        <v>-386907.76</v>
      </c>
      <c r="W96">
        <v>2574871.5499999998</v>
      </c>
      <c r="Y96" s="299">
        <v>1287406.1200000001</v>
      </c>
      <c r="Z96" s="299">
        <v>46655</v>
      </c>
      <c r="AA96" s="299">
        <v>2098.4299999999998</v>
      </c>
      <c r="AC96" s="299">
        <v>1407414.9</v>
      </c>
      <c r="AD96" s="299">
        <v>49700</v>
      </c>
      <c r="AE96">
        <v>1982493.9</v>
      </c>
      <c r="AF96">
        <v>14620</v>
      </c>
      <c r="AG96">
        <v>480</v>
      </c>
      <c r="AH96">
        <v>642525.09</v>
      </c>
      <c r="AI96">
        <v>278959.45</v>
      </c>
      <c r="AM96">
        <v>122625.95</v>
      </c>
      <c r="AO96" s="240">
        <f t="shared" si="11"/>
        <v>1106631.8400000001</v>
      </c>
      <c r="AP96" s="247">
        <f t="shared" si="12"/>
        <v>89321.13</v>
      </c>
      <c r="AQ96" s="261">
        <f t="shared" si="13"/>
        <v>1017310.7100000001</v>
      </c>
      <c r="AR96" s="262">
        <f t="shared" si="15"/>
        <v>5318446</v>
      </c>
      <c r="AS96" s="248">
        <f t="shared" si="14"/>
        <v>3041704.39</v>
      </c>
      <c r="AT96" s="242">
        <f t="shared" si="16"/>
        <v>2276741.61</v>
      </c>
    </row>
    <row r="97" spans="1:46" ht="14.4" thickBot="1">
      <c r="A97" s="232" t="s">
        <v>309</v>
      </c>
      <c r="B97" s="232" t="s">
        <v>40</v>
      </c>
      <c r="C97" s="268">
        <v>5378</v>
      </c>
      <c r="D97" s="317" t="s">
        <v>893</v>
      </c>
      <c r="E97" t="s">
        <v>2688</v>
      </c>
      <c r="F97" s="299">
        <v>702393.53</v>
      </c>
      <c r="G97" s="299">
        <v>13485.8</v>
      </c>
      <c r="H97" s="299">
        <v>36143.61</v>
      </c>
      <c r="K97">
        <v>1027412.29</v>
      </c>
      <c r="L97">
        <v>342901.12</v>
      </c>
      <c r="O97" s="299">
        <v>3570</v>
      </c>
      <c r="P97" s="299">
        <v>72118.3</v>
      </c>
      <c r="R97" s="299">
        <v>1561.64</v>
      </c>
      <c r="V97">
        <v>-279571.92</v>
      </c>
      <c r="W97">
        <v>2326634.9900000002</v>
      </c>
      <c r="Y97" s="299">
        <v>1541132.31</v>
      </c>
      <c r="Z97" s="299">
        <v>2400</v>
      </c>
      <c r="AA97" s="299">
        <v>1649.77</v>
      </c>
      <c r="AC97" s="299">
        <v>2104052.2999999998</v>
      </c>
      <c r="AD97" s="299">
        <v>298450</v>
      </c>
      <c r="AE97">
        <v>2568522.2999999998</v>
      </c>
      <c r="AF97">
        <v>2000</v>
      </c>
      <c r="AH97">
        <v>1232227.78</v>
      </c>
      <c r="AI97">
        <v>105638.46</v>
      </c>
      <c r="AM97">
        <v>41272.5</v>
      </c>
      <c r="AO97" s="240">
        <f t="shared" si="11"/>
        <v>752022.94000000006</v>
      </c>
      <c r="AP97" s="247">
        <f t="shared" si="12"/>
        <v>77249.94</v>
      </c>
      <c r="AQ97" s="261">
        <f t="shared" si="13"/>
        <v>674773</v>
      </c>
      <c r="AR97" s="262">
        <f t="shared" si="15"/>
        <v>5975869.3700000001</v>
      </c>
      <c r="AS97" s="248">
        <f t="shared" si="14"/>
        <v>3949661.04</v>
      </c>
      <c r="AT97" s="242">
        <f t="shared" si="16"/>
        <v>2026208.33</v>
      </c>
    </row>
    <row r="98" spans="1:46" ht="14.4" thickBot="1">
      <c r="A98" s="232" t="s">
        <v>309</v>
      </c>
      <c r="B98" s="232" t="s">
        <v>40</v>
      </c>
      <c r="C98" s="268">
        <v>4212</v>
      </c>
      <c r="D98" s="317" t="s">
        <v>894</v>
      </c>
      <c r="E98" t="s">
        <v>2689</v>
      </c>
      <c r="F98" s="299">
        <v>931761.56</v>
      </c>
      <c r="G98" s="299">
        <v>102207.8</v>
      </c>
      <c r="H98" s="299">
        <v>78001.89</v>
      </c>
      <c r="K98">
        <v>2470884.4</v>
      </c>
      <c r="L98">
        <v>888527.88</v>
      </c>
      <c r="O98" s="299">
        <v>12590</v>
      </c>
      <c r="P98" s="299">
        <v>100441.3</v>
      </c>
      <c r="R98" s="299">
        <v>530.72</v>
      </c>
      <c r="T98">
        <v>112000</v>
      </c>
      <c r="V98">
        <v>2639485.86</v>
      </c>
      <c r="W98">
        <v>2310530.36</v>
      </c>
      <c r="Y98" s="299">
        <v>1645124.51</v>
      </c>
      <c r="Z98" s="299">
        <v>184730</v>
      </c>
      <c r="AA98" s="299">
        <v>2322.6</v>
      </c>
      <c r="AC98" s="299">
        <v>1927392.1</v>
      </c>
      <c r="AD98" s="299">
        <v>39600</v>
      </c>
      <c r="AE98">
        <v>2730695.1</v>
      </c>
      <c r="AF98">
        <v>27555</v>
      </c>
      <c r="AH98">
        <v>1260204.8500000001</v>
      </c>
      <c r="AI98">
        <v>427236.47</v>
      </c>
      <c r="AM98">
        <v>57672.5</v>
      </c>
      <c r="AO98" s="240">
        <f t="shared" si="11"/>
        <v>1111971.25</v>
      </c>
      <c r="AP98" s="247">
        <f t="shared" si="12"/>
        <v>113562.02</v>
      </c>
      <c r="AQ98" s="261">
        <f t="shared" si="13"/>
        <v>998409.23</v>
      </c>
      <c r="AR98" s="262">
        <f t="shared" si="15"/>
        <v>6070099.5700000003</v>
      </c>
      <c r="AS98" s="248">
        <f t="shared" si="14"/>
        <v>4503363.92</v>
      </c>
      <c r="AT98" s="242">
        <f t="shared" si="16"/>
        <v>1566735.6500000004</v>
      </c>
    </row>
    <row r="99" spans="1:46" ht="14.4" thickBot="1">
      <c r="A99" s="232" t="s">
        <v>309</v>
      </c>
      <c r="B99" s="232" t="s">
        <v>40</v>
      </c>
      <c r="C99" s="268">
        <v>3326</v>
      </c>
      <c r="D99" s="317" t="s">
        <v>895</v>
      </c>
      <c r="E99" t="s">
        <v>2788</v>
      </c>
      <c r="F99" s="299">
        <v>802224.18</v>
      </c>
      <c r="G99" s="299">
        <v>93092</v>
      </c>
      <c r="H99" s="299">
        <v>28439.200000000001</v>
      </c>
      <c r="K99">
        <v>816702.95</v>
      </c>
      <c r="L99">
        <v>861505.05</v>
      </c>
      <c r="O99" s="299">
        <v>3740</v>
      </c>
      <c r="P99" s="299">
        <v>57000</v>
      </c>
      <c r="R99" s="299">
        <v>216535.56</v>
      </c>
      <c r="T99">
        <v>112154</v>
      </c>
      <c r="V99">
        <v>-225704.41</v>
      </c>
      <c r="W99">
        <v>2166873.39</v>
      </c>
      <c r="Y99" s="299">
        <v>1234888.43</v>
      </c>
      <c r="AA99" s="299">
        <v>1631.66</v>
      </c>
      <c r="AC99" s="299">
        <v>991494.3</v>
      </c>
      <c r="AD99" s="299">
        <v>749326</v>
      </c>
      <c r="AE99">
        <v>1597919.3</v>
      </c>
      <c r="AG99">
        <v>13600</v>
      </c>
      <c r="AH99">
        <v>714925.46</v>
      </c>
      <c r="AI99">
        <v>297912.28999999998</v>
      </c>
      <c r="AM99">
        <v>81618.5</v>
      </c>
      <c r="AO99" s="240">
        <f t="shared" si="11"/>
        <v>923755.38</v>
      </c>
      <c r="AP99" s="247">
        <f t="shared" si="12"/>
        <v>277275.56</v>
      </c>
      <c r="AQ99" s="261">
        <f t="shared" si="13"/>
        <v>646479.82000000007</v>
      </c>
      <c r="AR99" s="262">
        <f t="shared" si="15"/>
        <v>4394887.78</v>
      </c>
      <c r="AS99" s="248">
        <f t="shared" si="14"/>
        <v>2705975.55</v>
      </c>
      <c r="AT99" s="242">
        <f t="shared" si="16"/>
        <v>1688912.2300000004</v>
      </c>
    </row>
    <row r="100" spans="1:46" ht="14.4" thickBot="1">
      <c r="A100" s="232" t="s">
        <v>312</v>
      </c>
      <c r="B100" s="232" t="s">
        <v>41</v>
      </c>
      <c r="C100" s="268">
        <v>2523</v>
      </c>
      <c r="D100" s="317" t="s">
        <v>896</v>
      </c>
      <c r="E100" t="s">
        <v>2690</v>
      </c>
      <c r="F100" s="299">
        <v>306280.37</v>
      </c>
      <c r="G100" s="299">
        <v>86320.49</v>
      </c>
      <c r="H100" s="299">
        <v>151129.34</v>
      </c>
      <c r="K100">
        <v>1012449.97</v>
      </c>
      <c r="L100">
        <v>266597.03000000003</v>
      </c>
      <c r="O100" s="299">
        <v>0</v>
      </c>
      <c r="P100" s="299">
        <v>39800</v>
      </c>
      <c r="R100" s="299">
        <v>4915</v>
      </c>
      <c r="V100">
        <v>1723569.31</v>
      </c>
      <c r="Y100" s="299">
        <v>994222.05</v>
      </c>
      <c r="AA100" s="299">
        <v>1012.43</v>
      </c>
      <c r="AC100" s="299">
        <v>1198837.5</v>
      </c>
      <c r="AD100" s="299">
        <v>312510</v>
      </c>
      <c r="AE100">
        <v>1531927.5</v>
      </c>
      <c r="AF100">
        <v>13818</v>
      </c>
      <c r="AH100">
        <v>638352.75</v>
      </c>
      <c r="AI100">
        <v>249262.84</v>
      </c>
      <c r="AM100">
        <v>18728</v>
      </c>
      <c r="AO100" s="240">
        <f t="shared" si="11"/>
        <v>543730.19999999995</v>
      </c>
      <c r="AP100" s="247">
        <f t="shared" si="12"/>
        <v>44715</v>
      </c>
      <c r="AQ100" s="261">
        <f t="shared" si="13"/>
        <v>499015.19999999995</v>
      </c>
      <c r="AR100" s="262">
        <f t="shared" si="15"/>
        <v>2194071.98</v>
      </c>
      <c r="AS100" s="248">
        <f t="shared" si="14"/>
        <v>2452089.09</v>
      </c>
      <c r="AT100" s="242">
        <f t="shared" si="16"/>
        <v>-258017.10999999987</v>
      </c>
    </row>
    <row r="101" spans="1:46" ht="14.4" thickBot="1">
      <c r="A101" s="232" t="s">
        <v>312</v>
      </c>
      <c r="B101" s="232" t="s">
        <v>41</v>
      </c>
      <c r="C101" s="268">
        <v>5391</v>
      </c>
      <c r="D101" s="317" t="s">
        <v>897</v>
      </c>
      <c r="E101" t="s">
        <v>2691</v>
      </c>
      <c r="F101" s="299">
        <v>508124.69</v>
      </c>
      <c r="G101" s="299">
        <v>168967.2</v>
      </c>
      <c r="H101" s="299">
        <v>66725.5</v>
      </c>
      <c r="K101">
        <v>186083.78</v>
      </c>
      <c r="L101">
        <v>446609.88</v>
      </c>
      <c r="O101" s="299">
        <v>0</v>
      </c>
      <c r="P101" s="299">
        <v>47200</v>
      </c>
      <c r="R101" s="299">
        <v>4915</v>
      </c>
      <c r="V101">
        <v>-186506.6</v>
      </c>
      <c r="W101">
        <v>1563007.5</v>
      </c>
      <c r="Y101" s="299">
        <v>1380833.08</v>
      </c>
      <c r="Z101" s="299">
        <v>220740</v>
      </c>
      <c r="AA101" s="299">
        <v>1818.48</v>
      </c>
      <c r="AC101" s="299">
        <v>1695869</v>
      </c>
      <c r="AD101" s="299">
        <v>382469</v>
      </c>
      <c r="AE101">
        <v>2255113</v>
      </c>
      <c r="AF101">
        <v>9620</v>
      </c>
      <c r="AH101">
        <v>1232667.79</v>
      </c>
      <c r="AI101">
        <v>188506.62</v>
      </c>
      <c r="AM101">
        <v>47927</v>
      </c>
      <c r="AO101" s="240">
        <f t="shared" si="11"/>
        <v>743817.39</v>
      </c>
      <c r="AP101" s="247">
        <f t="shared" si="12"/>
        <v>52115</v>
      </c>
      <c r="AQ101" s="261">
        <f t="shared" si="13"/>
        <v>691702.39</v>
      </c>
      <c r="AR101" s="262">
        <f t="shared" si="15"/>
        <v>4862268.0600000005</v>
      </c>
      <c r="AS101" s="248">
        <f t="shared" si="14"/>
        <v>3733834.41</v>
      </c>
      <c r="AT101" s="242">
        <f t="shared" si="16"/>
        <v>1128433.6500000004</v>
      </c>
    </row>
    <row r="102" spans="1:46" ht="14.4" thickBot="1">
      <c r="A102" s="232" t="s">
        <v>312</v>
      </c>
      <c r="B102" s="232" t="s">
        <v>41</v>
      </c>
      <c r="C102" s="268">
        <v>2709</v>
      </c>
      <c r="D102" s="317" t="s">
        <v>898</v>
      </c>
      <c r="E102" t="s">
        <v>2692</v>
      </c>
      <c r="F102" s="299">
        <v>313071.77</v>
      </c>
      <c r="G102" s="299">
        <v>185234.09</v>
      </c>
      <c r="H102" s="299">
        <v>53042.87</v>
      </c>
      <c r="K102">
        <v>539227.25</v>
      </c>
      <c r="L102">
        <v>403001.26</v>
      </c>
      <c r="O102" s="299">
        <v>2500</v>
      </c>
      <c r="P102" s="299">
        <v>22800</v>
      </c>
      <c r="R102" s="299">
        <v>4915</v>
      </c>
      <c r="V102">
        <v>-816001.24</v>
      </c>
      <c r="W102">
        <v>2046781.46</v>
      </c>
      <c r="Y102" s="299">
        <v>1164289.6299999999</v>
      </c>
      <c r="Z102" s="299">
        <v>258454</v>
      </c>
      <c r="AA102" s="299">
        <v>1074.03</v>
      </c>
      <c r="AC102" s="299">
        <v>1332681</v>
      </c>
      <c r="AD102" s="299">
        <v>268000</v>
      </c>
      <c r="AE102">
        <v>1783676.62</v>
      </c>
      <c r="AF102">
        <v>12592</v>
      </c>
      <c r="AH102">
        <v>677469.87</v>
      </c>
      <c r="AI102">
        <v>213931.65</v>
      </c>
      <c r="AM102">
        <v>104246.5</v>
      </c>
      <c r="AO102" s="240">
        <f t="shared" si="11"/>
        <v>551348.73</v>
      </c>
      <c r="AP102" s="247">
        <f t="shared" si="12"/>
        <v>30215</v>
      </c>
      <c r="AQ102" s="261">
        <f t="shared" si="13"/>
        <v>521133.73</v>
      </c>
      <c r="AR102" s="262">
        <f t="shared" si="15"/>
        <v>4803280.1199999992</v>
      </c>
      <c r="AS102" s="248">
        <f t="shared" si="14"/>
        <v>2791916.64</v>
      </c>
      <c r="AT102" s="242">
        <f t="shared" si="16"/>
        <v>2011363.4799999991</v>
      </c>
    </row>
    <row r="103" spans="1:46" ht="14.4" thickBot="1">
      <c r="A103" s="232" t="s">
        <v>312</v>
      </c>
      <c r="B103" s="232" t="s">
        <v>41</v>
      </c>
      <c r="C103" s="268">
        <v>3276</v>
      </c>
      <c r="D103" s="317" t="s">
        <v>899</v>
      </c>
      <c r="E103" t="s">
        <v>2693</v>
      </c>
      <c r="F103" s="299">
        <v>216639.41</v>
      </c>
      <c r="G103" s="299">
        <v>192028.19</v>
      </c>
      <c r="H103" s="299">
        <v>62862.44</v>
      </c>
      <c r="K103">
        <v>672332.66</v>
      </c>
      <c r="L103">
        <v>453962.54</v>
      </c>
      <c r="O103" s="299">
        <v>500</v>
      </c>
      <c r="P103" s="299">
        <v>57500</v>
      </c>
      <c r="R103" s="299">
        <v>508</v>
      </c>
      <c r="V103">
        <v>-1643892.25</v>
      </c>
      <c r="W103">
        <v>3243756.17</v>
      </c>
      <c r="Y103" s="299">
        <v>1282852.04</v>
      </c>
      <c r="Z103" s="299">
        <v>172996</v>
      </c>
      <c r="AA103" s="299">
        <v>984.52</v>
      </c>
      <c r="AC103" s="299">
        <v>1044270</v>
      </c>
      <c r="AD103" s="299">
        <v>72000</v>
      </c>
      <c r="AE103">
        <v>1490390</v>
      </c>
      <c r="AF103">
        <v>18516</v>
      </c>
      <c r="AH103">
        <v>788299.72</v>
      </c>
      <c r="AI103">
        <v>283652.52</v>
      </c>
      <c r="AM103">
        <v>52791</v>
      </c>
      <c r="AO103" s="240">
        <f t="shared" si="11"/>
        <v>471530.04</v>
      </c>
      <c r="AP103" s="247">
        <f t="shared" si="12"/>
        <v>58508</v>
      </c>
      <c r="AQ103" s="261">
        <f t="shared" si="13"/>
        <v>413022.04</v>
      </c>
      <c r="AR103" s="262">
        <f t="shared" si="15"/>
        <v>5744858.7299999995</v>
      </c>
      <c r="AS103" s="248">
        <f t="shared" si="14"/>
        <v>2633649.2399999998</v>
      </c>
      <c r="AT103" s="242">
        <f t="shared" si="16"/>
        <v>3111209.4899999998</v>
      </c>
    </row>
    <row r="104" spans="1:46" ht="14.4" thickBot="1">
      <c r="A104" s="232" t="s">
        <v>312</v>
      </c>
      <c r="B104" s="232" t="s">
        <v>41</v>
      </c>
      <c r="C104" s="268">
        <v>1694</v>
      </c>
      <c r="D104" s="317" t="s">
        <v>900</v>
      </c>
      <c r="E104" t="s">
        <v>2694</v>
      </c>
      <c r="F104" s="299">
        <v>165706.91</v>
      </c>
      <c r="G104" s="299">
        <v>161876.65</v>
      </c>
      <c r="H104" s="299">
        <v>29195.05</v>
      </c>
      <c r="K104">
        <v>344017.37</v>
      </c>
      <c r="L104">
        <v>456931.31</v>
      </c>
      <c r="O104" s="299">
        <v>4000</v>
      </c>
      <c r="P104" s="299">
        <v>39950</v>
      </c>
      <c r="R104" s="299">
        <v>5066.82</v>
      </c>
      <c r="T104">
        <v>0</v>
      </c>
      <c r="V104">
        <v>-1845990.18</v>
      </c>
      <c r="W104">
        <v>2614880.33</v>
      </c>
      <c r="Y104" s="299">
        <v>1342296.1</v>
      </c>
      <c r="Z104" s="299">
        <v>140000</v>
      </c>
      <c r="AA104" s="299">
        <v>810.15</v>
      </c>
      <c r="AC104" s="299">
        <v>870436</v>
      </c>
      <c r="AD104" s="299">
        <v>75200</v>
      </c>
      <c r="AE104">
        <v>1208470</v>
      </c>
      <c r="AF104">
        <v>15930</v>
      </c>
      <c r="AH104">
        <v>660052.39</v>
      </c>
      <c r="AI104">
        <v>181220.54</v>
      </c>
      <c r="AM104">
        <v>23249</v>
      </c>
      <c r="AO104" s="240">
        <f t="shared" si="11"/>
        <v>356778.61</v>
      </c>
      <c r="AP104" s="247">
        <f t="shared" si="12"/>
        <v>49016.82</v>
      </c>
      <c r="AQ104" s="261">
        <f t="shared" si="13"/>
        <v>307761.78999999998</v>
      </c>
      <c r="AR104" s="262">
        <f t="shared" si="15"/>
        <v>4968422.58</v>
      </c>
      <c r="AS104" s="248">
        <f t="shared" si="14"/>
        <v>2088921.9300000002</v>
      </c>
      <c r="AT104" s="242">
        <f t="shared" si="16"/>
        <v>2879500.65</v>
      </c>
    </row>
    <row r="105" spans="1:46" ht="14.4" thickBot="1">
      <c r="A105" s="232" t="s">
        <v>312</v>
      </c>
      <c r="B105" s="232" t="s">
        <v>41</v>
      </c>
      <c r="C105" s="268">
        <v>2072</v>
      </c>
      <c r="D105" s="317" t="s">
        <v>901</v>
      </c>
      <c r="E105" t="s">
        <v>2789</v>
      </c>
      <c r="F105" s="299">
        <v>103053.27</v>
      </c>
      <c r="G105" s="299">
        <v>15063.5</v>
      </c>
      <c r="H105" s="299">
        <v>44144.17</v>
      </c>
      <c r="K105">
        <v>505779.56</v>
      </c>
      <c r="L105">
        <v>420457.88</v>
      </c>
      <c r="O105" s="299">
        <v>0</v>
      </c>
      <c r="P105" s="299">
        <v>48000</v>
      </c>
      <c r="Q105" s="299">
        <v>10600</v>
      </c>
      <c r="R105" s="299">
        <v>0</v>
      </c>
      <c r="V105">
        <v>-689482.22</v>
      </c>
      <c r="W105">
        <v>1695120.4</v>
      </c>
      <c r="Y105" s="299">
        <v>938344.25</v>
      </c>
      <c r="Z105" s="299">
        <v>26400</v>
      </c>
      <c r="AA105" s="299">
        <v>714.96</v>
      </c>
      <c r="AC105" s="299">
        <v>2009480</v>
      </c>
      <c r="AD105" s="299">
        <v>267900</v>
      </c>
      <c r="AE105">
        <v>2413011</v>
      </c>
      <c r="AF105">
        <v>8290</v>
      </c>
      <c r="AG105">
        <v>2696</v>
      </c>
      <c r="AH105">
        <v>546109.71</v>
      </c>
      <c r="AI105">
        <v>228521.8</v>
      </c>
      <c r="AM105">
        <v>19950.5</v>
      </c>
      <c r="AO105" s="240">
        <f t="shared" si="11"/>
        <v>162260.94</v>
      </c>
      <c r="AP105" s="247">
        <f t="shared" si="12"/>
        <v>58600</v>
      </c>
      <c r="AQ105" s="261">
        <f t="shared" si="13"/>
        <v>103660.94</v>
      </c>
      <c r="AR105" s="262">
        <f t="shared" si="15"/>
        <v>4670059.6099999994</v>
      </c>
      <c r="AS105" s="248">
        <f t="shared" si="14"/>
        <v>3218579.01</v>
      </c>
      <c r="AT105" s="242">
        <f t="shared" si="16"/>
        <v>1451480.5999999996</v>
      </c>
    </row>
    <row r="106" spans="1:46" ht="14.4" thickBot="1">
      <c r="A106" s="232" t="s">
        <v>31</v>
      </c>
      <c r="B106" s="232" t="s">
        <v>32</v>
      </c>
      <c r="C106" s="268">
        <v>2599</v>
      </c>
      <c r="D106" s="317" t="s">
        <v>902</v>
      </c>
      <c r="E106" t="s">
        <v>2695</v>
      </c>
      <c r="F106" s="299">
        <v>195924.26</v>
      </c>
      <c r="G106" s="299">
        <v>-143368</v>
      </c>
      <c r="H106" s="299">
        <v>27351.27</v>
      </c>
      <c r="K106">
        <v>545813.56999999995</v>
      </c>
      <c r="L106">
        <v>259773.15</v>
      </c>
      <c r="O106" s="299">
        <v>6987.87</v>
      </c>
      <c r="P106" s="299">
        <v>-4822.1000000000004</v>
      </c>
      <c r="Q106" s="299">
        <v>4</v>
      </c>
      <c r="R106" s="299">
        <v>2313.0100000000002</v>
      </c>
      <c r="V106">
        <v>23887.32</v>
      </c>
      <c r="W106">
        <v>1187793.3799999999</v>
      </c>
      <c r="Y106" s="299">
        <v>1141584.8899999999</v>
      </c>
      <c r="AA106" s="299">
        <v>835.81</v>
      </c>
      <c r="AC106" s="299">
        <v>1467300</v>
      </c>
      <c r="AD106" s="299">
        <v>180650</v>
      </c>
      <c r="AE106">
        <v>2086492.87</v>
      </c>
      <c r="AF106">
        <v>16286</v>
      </c>
      <c r="AH106">
        <v>741059.47</v>
      </c>
      <c r="AI106">
        <v>243073.34</v>
      </c>
      <c r="AM106">
        <v>34128.25</v>
      </c>
      <c r="AO106" s="240">
        <f t="shared" si="11"/>
        <v>79907.530000000013</v>
      </c>
      <c r="AP106" s="247">
        <f t="shared" si="12"/>
        <v>4482.78</v>
      </c>
      <c r="AQ106" s="261">
        <f t="shared" si="13"/>
        <v>75424.750000000015</v>
      </c>
      <c r="AR106" s="262">
        <f t="shared" si="15"/>
        <v>3797514.0799999996</v>
      </c>
      <c r="AS106" s="248">
        <f t="shared" si="14"/>
        <v>3121039.9299999997</v>
      </c>
      <c r="AT106" s="242">
        <f t="shared" si="16"/>
        <v>676474.14999999991</v>
      </c>
    </row>
    <row r="107" spans="1:46" ht="14.4" thickBot="1">
      <c r="A107" s="232" t="s">
        <v>31</v>
      </c>
      <c r="B107" s="232" t="s">
        <v>32</v>
      </c>
      <c r="C107" s="268">
        <v>7351</v>
      </c>
      <c r="D107" s="317" t="s">
        <v>903</v>
      </c>
      <c r="E107" t="s">
        <v>2696</v>
      </c>
      <c r="F107" s="299">
        <v>194834.58</v>
      </c>
      <c r="G107" s="299">
        <v>73666</v>
      </c>
      <c r="H107" s="299">
        <v>168665.84</v>
      </c>
      <c r="K107">
        <v>-1441390.95</v>
      </c>
      <c r="L107">
        <v>926404.61</v>
      </c>
      <c r="O107" s="299">
        <v>14652</v>
      </c>
      <c r="P107" s="299">
        <v>373950</v>
      </c>
      <c r="Q107" s="299">
        <v>22050</v>
      </c>
      <c r="R107" s="299">
        <v>9404.92</v>
      </c>
      <c r="V107">
        <v>-3744957.23</v>
      </c>
      <c r="W107">
        <v>4005245.62</v>
      </c>
      <c r="Y107" s="299">
        <v>2963675.9</v>
      </c>
      <c r="Z107" s="299">
        <v>307950</v>
      </c>
      <c r="AA107" s="299">
        <v>1642.91</v>
      </c>
      <c r="AC107" s="299">
        <v>1776712</v>
      </c>
      <c r="AD107" s="299">
        <v>366003</v>
      </c>
      <c r="AE107">
        <v>3098857</v>
      </c>
      <c r="AF107">
        <v>12476</v>
      </c>
      <c r="AH107">
        <v>2430779.2000000002</v>
      </c>
      <c r="AI107">
        <v>341372.79</v>
      </c>
      <c r="AM107">
        <v>290664.05</v>
      </c>
      <c r="AO107" s="240">
        <f t="shared" si="11"/>
        <v>437166.41999999993</v>
      </c>
      <c r="AP107" s="247">
        <f t="shared" si="12"/>
        <v>420056.92</v>
      </c>
      <c r="AQ107" s="261">
        <f t="shared" si="13"/>
        <v>17109.499999999942</v>
      </c>
      <c r="AR107" s="262">
        <f t="shared" si="15"/>
        <v>9055226.4299999997</v>
      </c>
      <c r="AS107" s="248">
        <f t="shared" si="14"/>
        <v>6174149.04</v>
      </c>
      <c r="AT107" s="242">
        <f t="shared" si="16"/>
        <v>2881077.3899999997</v>
      </c>
    </row>
    <row r="108" spans="1:46" ht="14.4" thickBot="1">
      <c r="A108" s="232" t="s">
        <v>31</v>
      </c>
      <c r="B108" s="232" t="s">
        <v>32</v>
      </c>
      <c r="C108" s="268">
        <v>6204</v>
      </c>
      <c r="D108" s="317" t="s">
        <v>904</v>
      </c>
      <c r="E108" t="s">
        <v>2697</v>
      </c>
      <c r="F108" s="299">
        <v>64556.55</v>
      </c>
      <c r="G108" s="299">
        <v>53985</v>
      </c>
      <c r="H108" s="299">
        <v>30709.3</v>
      </c>
      <c r="K108">
        <v>1051932.1599999999</v>
      </c>
      <c r="L108">
        <v>1066584.07</v>
      </c>
      <c r="O108" s="299">
        <v>0</v>
      </c>
      <c r="P108" s="299">
        <v>63380</v>
      </c>
      <c r="Q108" s="299">
        <v>51230</v>
      </c>
      <c r="R108" s="299">
        <v>475.18</v>
      </c>
      <c r="V108">
        <v>169251.43</v>
      </c>
      <c r="W108">
        <v>2324775.44</v>
      </c>
      <c r="Y108" s="299">
        <v>2267095.81</v>
      </c>
      <c r="Z108" s="299">
        <v>251230</v>
      </c>
      <c r="AA108" s="299">
        <v>515.32000000000005</v>
      </c>
      <c r="AC108" s="299">
        <v>2692118</v>
      </c>
      <c r="AD108" s="299">
        <v>198000</v>
      </c>
      <c r="AE108">
        <v>3693540</v>
      </c>
      <c r="AF108">
        <v>11400</v>
      </c>
      <c r="AH108">
        <v>1396944.75</v>
      </c>
      <c r="AI108">
        <v>538816.6</v>
      </c>
      <c r="AM108">
        <v>109602.75</v>
      </c>
      <c r="AO108" s="240">
        <f t="shared" si="11"/>
        <v>149250.85</v>
      </c>
      <c r="AP108" s="247">
        <f t="shared" si="12"/>
        <v>115085.18</v>
      </c>
      <c r="AQ108" s="261">
        <f t="shared" si="13"/>
        <v>34165.670000000013</v>
      </c>
      <c r="AR108" s="262">
        <f t="shared" si="15"/>
        <v>7535734.5700000003</v>
      </c>
      <c r="AS108" s="248">
        <f t="shared" si="14"/>
        <v>5750304.0999999996</v>
      </c>
      <c r="AT108" s="242">
        <f t="shared" si="16"/>
        <v>1785430.4700000007</v>
      </c>
    </row>
    <row r="109" spans="1:46" ht="14.4" thickBot="1">
      <c r="A109" s="232" t="s">
        <v>31</v>
      </c>
      <c r="B109" s="232" t="s">
        <v>32</v>
      </c>
      <c r="C109" s="268">
        <v>5587</v>
      </c>
      <c r="D109" s="317" t="s">
        <v>905</v>
      </c>
      <c r="E109" t="s">
        <v>2698</v>
      </c>
      <c r="F109" s="299">
        <v>252839.69</v>
      </c>
      <c r="G109" s="299">
        <v>34309</v>
      </c>
      <c r="H109" s="299">
        <v>52438.37</v>
      </c>
      <c r="K109">
        <v>808849.68</v>
      </c>
      <c r="L109">
        <v>204397.27</v>
      </c>
      <c r="O109" s="299">
        <v>8200</v>
      </c>
      <c r="P109" s="299">
        <v>56173.64</v>
      </c>
      <c r="Q109" s="299">
        <v>119581</v>
      </c>
      <c r="R109" s="299">
        <v>392.58</v>
      </c>
      <c r="V109">
        <v>-1110368.98</v>
      </c>
      <c r="W109">
        <v>2600171.63</v>
      </c>
      <c r="Y109" s="299">
        <v>2205138.37</v>
      </c>
      <c r="Z109" s="299">
        <v>291519</v>
      </c>
      <c r="AA109" s="299">
        <v>1433.83</v>
      </c>
      <c r="AC109" s="299">
        <v>1419760</v>
      </c>
      <c r="AD109" s="299">
        <v>154035</v>
      </c>
      <c r="AE109">
        <v>2450828</v>
      </c>
      <c r="AF109">
        <v>40204</v>
      </c>
      <c r="AH109">
        <v>1323816.3500000001</v>
      </c>
      <c r="AI109">
        <v>393355.46</v>
      </c>
      <c r="AM109">
        <v>184998.25</v>
      </c>
      <c r="AO109" s="240">
        <f t="shared" si="11"/>
        <v>339587.06</v>
      </c>
      <c r="AP109" s="247">
        <f t="shared" si="12"/>
        <v>184347.22</v>
      </c>
      <c r="AQ109" s="261">
        <f t="shared" si="13"/>
        <v>155239.84</v>
      </c>
      <c r="AR109" s="262">
        <f t="shared" si="15"/>
        <v>6518022.8300000001</v>
      </c>
      <c r="AS109" s="248">
        <f t="shared" si="14"/>
        <v>4393202.0600000005</v>
      </c>
      <c r="AT109" s="242">
        <f t="shared" si="16"/>
        <v>2124820.7699999996</v>
      </c>
    </row>
    <row r="110" spans="1:46" ht="14.4" thickBot="1">
      <c r="A110" s="232" t="s">
        <v>317</v>
      </c>
      <c r="B110" s="232" t="s">
        <v>42</v>
      </c>
      <c r="C110" s="268">
        <v>3439</v>
      </c>
      <c r="D110" s="317" t="s">
        <v>906</v>
      </c>
      <c r="E110" t="s">
        <v>2699</v>
      </c>
      <c r="F110" s="299">
        <v>264771.15000000002</v>
      </c>
      <c r="G110" s="299">
        <v>228674</v>
      </c>
      <c r="H110" s="299">
        <v>67053.83</v>
      </c>
      <c r="K110">
        <v>12436.75</v>
      </c>
      <c r="L110">
        <v>198912.76</v>
      </c>
      <c r="O110" s="299">
        <v>150000</v>
      </c>
      <c r="P110" s="299">
        <v>37817.15</v>
      </c>
      <c r="Q110" s="299">
        <v>21020</v>
      </c>
      <c r="R110" s="299">
        <v>1159</v>
      </c>
      <c r="T110">
        <v>103000</v>
      </c>
      <c r="V110">
        <v>26117.27</v>
      </c>
      <c r="W110">
        <v>961037.76</v>
      </c>
      <c r="Y110" s="299">
        <v>2388520.4500000002</v>
      </c>
      <c r="Z110" s="299">
        <v>86000</v>
      </c>
      <c r="AA110" s="299">
        <v>1917.48</v>
      </c>
      <c r="AC110" s="299">
        <v>1016589</v>
      </c>
      <c r="AD110" s="299">
        <v>193482.56</v>
      </c>
      <c r="AE110">
        <v>1695510</v>
      </c>
      <c r="AF110">
        <v>15360</v>
      </c>
      <c r="AH110">
        <v>1463871.1</v>
      </c>
      <c r="AI110">
        <v>99390.01</v>
      </c>
      <c r="AJ110">
        <v>704760</v>
      </c>
      <c r="AM110">
        <v>235921.07</v>
      </c>
      <c r="AO110" s="240">
        <f t="shared" si="11"/>
        <v>560498.98</v>
      </c>
      <c r="AP110" s="247">
        <f t="shared" si="12"/>
        <v>209996.15</v>
      </c>
      <c r="AQ110" s="261">
        <f t="shared" si="13"/>
        <v>350502.82999999996</v>
      </c>
      <c r="AR110" s="262">
        <f t="shared" si="15"/>
        <v>4454064.6899999995</v>
      </c>
      <c r="AS110" s="248">
        <f t="shared" si="14"/>
        <v>4214812.18</v>
      </c>
      <c r="AT110" s="242">
        <f t="shared" si="16"/>
        <v>239252.50999999978</v>
      </c>
    </row>
    <row r="111" spans="1:46" ht="14.4" thickBot="1">
      <c r="A111" s="232" t="s">
        <v>317</v>
      </c>
      <c r="B111" s="232" t="s">
        <v>42</v>
      </c>
      <c r="C111" s="268">
        <v>2930</v>
      </c>
      <c r="D111" s="317" t="s">
        <v>907</v>
      </c>
      <c r="E111" t="s">
        <v>2700</v>
      </c>
      <c r="F111" s="299">
        <v>284408.84000000003</v>
      </c>
      <c r="G111" s="299">
        <v>117328</v>
      </c>
      <c r="H111" s="299">
        <v>185858.42</v>
      </c>
      <c r="K111">
        <v>2</v>
      </c>
      <c r="L111">
        <v>343865.99</v>
      </c>
      <c r="O111" s="299">
        <v>0</v>
      </c>
      <c r="P111" s="299">
        <v>36559.32</v>
      </c>
      <c r="Q111" s="299">
        <v>13830</v>
      </c>
      <c r="R111" s="299">
        <v>1888.89</v>
      </c>
      <c r="T111">
        <v>611660</v>
      </c>
      <c r="V111">
        <v>-287208.27</v>
      </c>
      <c r="W111">
        <v>852668.5</v>
      </c>
      <c r="Y111" s="299">
        <v>1263077.1399999999</v>
      </c>
      <c r="Z111" s="299">
        <v>233460</v>
      </c>
      <c r="AA111" s="299">
        <v>978.02</v>
      </c>
      <c r="AC111" s="299">
        <v>1573419</v>
      </c>
      <c r="AD111" s="299">
        <v>181827.81</v>
      </c>
      <c r="AE111">
        <v>2073317</v>
      </c>
      <c r="AF111">
        <v>27870</v>
      </c>
      <c r="AH111">
        <v>1371321.66</v>
      </c>
      <c r="AI111">
        <v>63639.5</v>
      </c>
      <c r="AM111">
        <v>14549</v>
      </c>
      <c r="AO111" s="240">
        <f t="shared" si="11"/>
        <v>587595.26</v>
      </c>
      <c r="AP111" s="247">
        <f t="shared" si="12"/>
        <v>52278.21</v>
      </c>
      <c r="AQ111" s="261">
        <f t="shared" si="13"/>
        <v>535317.05000000005</v>
      </c>
      <c r="AR111" s="262">
        <f t="shared" si="15"/>
        <v>3923602.6599999997</v>
      </c>
      <c r="AS111" s="248">
        <f t="shared" si="14"/>
        <v>3550697.16</v>
      </c>
      <c r="AT111" s="242">
        <f t="shared" si="16"/>
        <v>372905.49999999953</v>
      </c>
    </row>
    <row r="112" spans="1:46" ht="14.4" thickBot="1">
      <c r="A112" s="232" t="s">
        <v>317</v>
      </c>
      <c r="B112" s="232" t="s">
        <v>42</v>
      </c>
      <c r="C112" s="268">
        <v>1981</v>
      </c>
      <c r="D112" s="317" t="s">
        <v>908</v>
      </c>
      <c r="E112" t="s">
        <v>2701</v>
      </c>
      <c r="F112" s="299">
        <v>300208.75</v>
      </c>
      <c r="G112" s="299">
        <v>339156.7</v>
      </c>
      <c r="H112" s="299">
        <v>128302.49</v>
      </c>
      <c r="K112">
        <v>515252.78</v>
      </c>
      <c r="L112">
        <v>124881.19</v>
      </c>
      <c r="O112" s="299">
        <v>0</v>
      </c>
      <c r="P112" s="299">
        <v>24361.3</v>
      </c>
      <c r="Q112" s="299">
        <v>3130</v>
      </c>
      <c r="R112" s="299">
        <v>159</v>
      </c>
      <c r="T112">
        <v>253485</v>
      </c>
      <c r="V112">
        <v>-821871.65</v>
      </c>
      <c r="W112">
        <v>1993338.97</v>
      </c>
      <c r="Y112" s="299">
        <v>1808651.13</v>
      </c>
      <c r="Z112" s="299">
        <v>50165</v>
      </c>
      <c r="AA112" s="299">
        <v>1062.02</v>
      </c>
      <c r="AC112" s="299">
        <v>1615425</v>
      </c>
      <c r="AD112" s="299">
        <v>131183.37</v>
      </c>
      <c r="AE112">
        <v>2036058</v>
      </c>
      <c r="AF112">
        <v>10440</v>
      </c>
      <c r="AH112">
        <v>765813.49</v>
      </c>
      <c r="AI112">
        <v>113655.86</v>
      </c>
      <c r="AM112">
        <v>725319.88</v>
      </c>
      <c r="AO112" s="240">
        <f t="shared" si="11"/>
        <v>767667.94</v>
      </c>
      <c r="AP112" s="247">
        <f t="shared" si="12"/>
        <v>27650.3</v>
      </c>
      <c r="AQ112" s="261">
        <f t="shared" si="13"/>
        <v>740017.6399999999</v>
      </c>
      <c r="AR112" s="262">
        <f t="shared" si="15"/>
        <v>5468642.1199999992</v>
      </c>
      <c r="AS112" s="248">
        <f t="shared" si="14"/>
        <v>3651287.23</v>
      </c>
      <c r="AT112" s="242">
        <f t="shared" si="16"/>
        <v>1817354.8899999992</v>
      </c>
    </row>
    <row r="113" spans="1:46" ht="14.4" thickBot="1">
      <c r="A113" s="232" t="s">
        <v>317</v>
      </c>
      <c r="B113" s="232" t="s">
        <v>42</v>
      </c>
      <c r="C113" s="268">
        <v>1907</v>
      </c>
      <c r="D113" s="317" t="s">
        <v>909</v>
      </c>
      <c r="E113" t="s">
        <v>2702</v>
      </c>
      <c r="F113" s="299">
        <v>285606.98</v>
      </c>
      <c r="G113" s="299">
        <v>247456.83</v>
      </c>
      <c r="H113" s="299">
        <v>202664.02</v>
      </c>
      <c r="K113">
        <v>5</v>
      </c>
      <c r="L113">
        <v>144596.64000000001</v>
      </c>
      <c r="O113" s="299">
        <v>0</v>
      </c>
      <c r="P113" s="299">
        <v>33704.86</v>
      </c>
      <c r="Q113" s="299">
        <v>10580</v>
      </c>
      <c r="R113" s="299">
        <v>0</v>
      </c>
      <c r="T113">
        <v>196076</v>
      </c>
      <c r="V113">
        <v>-2423009.94</v>
      </c>
      <c r="W113">
        <v>3276385.87</v>
      </c>
      <c r="Y113" s="299">
        <v>1178854.8700000001</v>
      </c>
      <c r="Z113" s="299">
        <v>69010</v>
      </c>
      <c r="AA113" s="299">
        <v>1322.66</v>
      </c>
      <c r="AC113" s="299">
        <v>1138347</v>
      </c>
      <c r="AD113" s="299">
        <v>165421.63</v>
      </c>
      <c r="AE113">
        <v>1732611</v>
      </c>
      <c r="AF113">
        <v>14120</v>
      </c>
      <c r="AH113">
        <v>883420.92</v>
      </c>
      <c r="AI113">
        <v>47222.76</v>
      </c>
      <c r="AJ113">
        <v>6454.3</v>
      </c>
      <c r="AM113">
        <v>82534.5</v>
      </c>
      <c r="AO113" s="240">
        <f t="shared" si="11"/>
        <v>735727.83</v>
      </c>
      <c r="AP113" s="247">
        <f t="shared" si="12"/>
        <v>44284.86</v>
      </c>
      <c r="AQ113" s="261">
        <f t="shared" si="13"/>
        <v>691442.97</v>
      </c>
      <c r="AR113" s="262">
        <f t="shared" si="15"/>
        <v>5663920.4000000004</v>
      </c>
      <c r="AS113" s="248">
        <f t="shared" si="14"/>
        <v>2766363.4799999995</v>
      </c>
      <c r="AT113" s="242">
        <f t="shared" si="16"/>
        <v>2897556.9200000009</v>
      </c>
    </row>
    <row r="114" spans="1:46" ht="14.4" thickBot="1">
      <c r="A114" s="232" t="s">
        <v>317</v>
      </c>
      <c r="B114" s="232" t="s">
        <v>42</v>
      </c>
      <c r="C114" s="268">
        <v>3127</v>
      </c>
      <c r="D114" s="317" t="s">
        <v>910</v>
      </c>
      <c r="E114" t="s">
        <v>2703</v>
      </c>
      <c r="F114" s="299">
        <v>120389.11</v>
      </c>
      <c r="G114" s="299">
        <v>101964.14</v>
      </c>
      <c r="H114" s="299">
        <v>336893.26</v>
      </c>
      <c r="K114">
        <v>612050.26</v>
      </c>
      <c r="L114">
        <v>566758.03</v>
      </c>
      <c r="O114" s="299">
        <v>0</v>
      </c>
      <c r="P114" s="299">
        <v>41410.85</v>
      </c>
      <c r="R114" s="299">
        <v>30.84</v>
      </c>
      <c r="T114">
        <v>170900</v>
      </c>
      <c r="V114">
        <v>-1602931.86</v>
      </c>
      <c r="W114">
        <v>3690825.96</v>
      </c>
      <c r="Y114" s="299">
        <v>1174538.9099999999</v>
      </c>
      <c r="Z114" s="299">
        <v>177150</v>
      </c>
      <c r="AA114" s="299">
        <v>943.54</v>
      </c>
      <c r="AC114" s="299">
        <v>1674036</v>
      </c>
      <c r="AD114" s="299">
        <v>183121.51</v>
      </c>
      <c r="AE114">
        <v>2169270</v>
      </c>
      <c r="AF114">
        <v>25220</v>
      </c>
      <c r="AH114">
        <v>1201614.8899999999</v>
      </c>
      <c r="AI114">
        <v>350329.64</v>
      </c>
      <c r="AJ114">
        <v>2060.5500000000002</v>
      </c>
      <c r="AM114">
        <v>23475.87</v>
      </c>
      <c r="AO114" s="240">
        <f t="shared" si="11"/>
        <v>559246.51</v>
      </c>
      <c r="AP114" s="247">
        <f t="shared" si="12"/>
        <v>41441.689999999995</v>
      </c>
      <c r="AQ114" s="261">
        <f t="shared" si="13"/>
        <v>517804.82</v>
      </c>
      <c r="AR114" s="262">
        <f t="shared" si="15"/>
        <v>6717494.4100000001</v>
      </c>
      <c r="AS114" s="248">
        <f t="shared" si="14"/>
        <v>3771970.9499999997</v>
      </c>
      <c r="AT114" s="242">
        <f t="shared" si="16"/>
        <v>2945523.4600000004</v>
      </c>
    </row>
    <row r="115" spans="1:46" ht="14.4" thickBot="1">
      <c r="A115" s="232" t="s">
        <v>317</v>
      </c>
      <c r="B115" s="232" t="s">
        <v>42</v>
      </c>
      <c r="C115" s="268">
        <v>2860</v>
      </c>
      <c r="D115" s="317" t="s">
        <v>911</v>
      </c>
      <c r="E115" t="s">
        <v>2704</v>
      </c>
      <c r="F115" s="299">
        <v>641960.57999999996</v>
      </c>
      <c r="G115" s="299">
        <v>162990.97</v>
      </c>
      <c r="H115" s="299">
        <v>222561.03</v>
      </c>
      <c r="K115">
        <v>127579.27</v>
      </c>
      <c r="L115">
        <v>265290.23</v>
      </c>
      <c r="O115" s="299">
        <v>0</v>
      </c>
      <c r="P115" s="299">
        <v>24231.3</v>
      </c>
      <c r="Q115" s="299">
        <v>3590</v>
      </c>
      <c r="R115" s="299">
        <v>0</v>
      </c>
      <c r="T115">
        <v>135650</v>
      </c>
      <c r="V115">
        <v>-375169.68</v>
      </c>
      <c r="W115">
        <v>1854865.59</v>
      </c>
      <c r="Y115" s="299">
        <v>1315089.2</v>
      </c>
      <c r="Z115" s="299">
        <v>104200</v>
      </c>
      <c r="AA115" s="299">
        <v>2236.61</v>
      </c>
      <c r="AC115" s="299">
        <v>964241.5</v>
      </c>
      <c r="AD115" s="299">
        <v>134540.76</v>
      </c>
      <c r="AE115">
        <v>1495333.5</v>
      </c>
      <c r="AF115">
        <v>11850</v>
      </c>
      <c r="AH115">
        <v>1078397.67</v>
      </c>
      <c r="AI115">
        <v>73279.02</v>
      </c>
      <c r="AM115">
        <v>84233.01</v>
      </c>
      <c r="AO115" s="240">
        <f t="shared" si="11"/>
        <v>1027512.58</v>
      </c>
      <c r="AP115" s="247">
        <f t="shared" si="12"/>
        <v>27821.3</v>
      </c>
      <c r="AQ115" s="261">
        <f t="shared" si="13"/>
        <v>999691.27999999991</v>
      </c>
      <c r="AR115" s="262">
        <f t="shared" si="15"/>
        <v>4240632.9000000004</v>
      </c>
      <c r="AS115" s="248">
        <f t="shared" si="14"/>
        <v>2743093.1999999997</v>
      </c>
      <c r="AT115" s="242">
        <f t="shared" si="16"/>
        <v>1497539.7000000007</v>
      </c>
    </row>
    <row r="116" spans="1:46" ht="14.4" thickBot="1">
      <c r="A116" s="232" t="s">
        <v>317</v>
      </c>
      <c r="B116" s="232" t="s">
        <v>42</v>
      </c>
      <c r="C116" s="268">
        <v>3321</v>
      </c>
      <c r="D116" s="317" t="s">
        <v>912</v>
      </c>
      <c r="E116" t="s">
        <v>2705</v>
      </c>
      <c r="F116" s="299">
        <v>340256.89</v>
      </c>
      <c r="G116" s="299">
        <v>224372.5</v>
      </c>
      <c r="H116" s="299">
        <v>419425.78</v>
      </c>
      <c r="K116">
        <v>202829.16</v>
      </c>
      <c r="L116">
        <v>789116.22</v>
      </c>
      <c r="O116" s="299">
        <v>0</v>
      </c>
      <c r="P116" s="299">
        <v>25671.3</v>
      </c>
      <c r="Q116" s="299">
        <v>5000</v>
      </c>
      <c r="R116" s="299">
        <v>729.6</v>
      </c>
      <c r="T116">
        <v>234674.8</v>
      </c>
      <c r="V116">
        <v>294380.02</v>
      </c>
      <c r="W116">
        <v>1808375.97</v>
      </c>
      <c r="Y116" s="299">
        <v>1117126.31</v>
      </c>
      <c r="Z116" s="299">
        <v>438080</v>
      </c>
      <c r="AA116" s="299">
        <v>1729.55</v>
      </c>
      <c r="AC116" s="299">
        <v>1488931.5</v>
      </c>
      <c r="AD116" s="299">
        <v>137624.29999999999</v>
      </c>
      <c r="AE116">
        <v>2041571.99</v>
      </c>
      <c r="AF116">
        <v>11580</v>
      </c>
      <c r="AH116">
        <v>1220742.01</v>
      </c>
      <c r="AI116">
        <v>242363.35</v>
      </c>
      <c r="AJ116">
        <v>6530.3</v>
      </c>
      <c r="AM116">
        <v>53535.15</v>
      </c>
      <c r="AO116" s="240">
        <f t="shared" si="11"/>
        <v>984055.17</v>
      </c>
      <c r="AP116" s="247">
        <f t="shared" si="12"/>
        <v>31400.899999999998</v>
      </c>
      <c r="AQ116" s="261">
        <f t="shared" si="13"/>
        <v>952654.27</v>
      </c>
      <c r="AR116" s="262">
        <f t="shared" si="15"/>
        <v>4854243.33</v>
      </c>
      <c r="AS116" s="248">
        <f t="shared" si="14"/>
        <v>3576322.8</v>
      </c>
      <c r="AT116" s="242">
        <f t="shared" si="16"/>
        <v>1277920.5300000003</v>
      </c>
    </row>
    <row r="117" spans="1:46" ht="14.4" thickBot="1">
      <c r="A117" s="232" t="s">
        <v>317</v>
      </c>
      <c r="B117" s="232" t="s">
        <v>42</v>
      </c>
      <c r="C117" s="268">
        <v>3558</v>
      </c>
      <c r="D117" s="317" t="s">
        <v>913</v>
      </c>
      <c r="E117" t="s">
        <v>2706</v>
      </c>
      <c r="F117" s="299">
        <v>860682.83</v>
      </c>
      <c r="G117" s="299">
        <v>167806.77</v>
      </c>
      <c r="H117" s="299">
        <v>355463.16</v>
      </c>
      <c r="K117">
        <v>295544.75</v>
      </c>
      <c r="L117">
        <v>385429.65</v>
      </c>
      <c r="O117" s="299">
        <v>0</v>
      </c>
      <c r="P117" s="299">
        <v>32676</v>
      </c>
      <c r="Q117" s="299">
        <v>22890</v>
      </c>
      <c r="R117" s="299">
        <v>2687.26</v>
      </c>
      <c r="T117">
        <v>362958.5</v>
      </c>
      <c r="V117">
        <v>-212913.22</v>
      </c>
      <c r="W117">
        <v>2329931.42</v>
      </c>
      <c r="Y117" s="299">
        <v>1588152.38</v>
      </c>
      <c r="Z117" s="299">
        <v>310765</v>
      </c>
      <c r="AA117" s="299">
        <v>3498.97</v>
      </c>
      <c r="AC117" s="299">
        <v>1527813.8</v>
      </c>
      <c r="AD117" s="299">
        <v>182527.96</v>
      </c>
      <c r="AE117">
        <v>2075909.8</v>
      </c>
      <c r="AF117">
        <v>26300</v>
      </c>
      <c r="AH117">
        <v>1621112.67</v>
      </c>
      <c r="AI117">
        <v>221301.69</v>
      </c>
      <c r="AJ117">
        <v>29840.45</v>
      </c>
      <c r="AM117">
        <v>111596.3</v>
      </c>
      <c r="AO117" s="240">
        <f t="shared" si="11"/>
        <v>1383952.76</v>
      </c>
      <c r="AP117" s="247">
        <f t="shared" si="12"/>
        <v>58253.26</v>
      </c>
      <c r="AQ117" s="261">
        <f t="shared" si="13"/>
        <v>1325699.5</v>
      </c>
      <c r="AR117" s="262">
        <f t="shared" si="15"/>
        <v>5760161.5699999994</v>
      </c>
      <c r="AS117" s="248">
        <f t="shared" si="14"/>
        <v>4086060.9099999997</v>
      </c>
      <c r="AT117" s="242">
        <f t="shared" si="16"/>
        <v>1674100.6599999997</v>
      </c>
    </row>
    <row r="118" spans="1:46" ht="14.4" thickBot="1">
      <c r="A118" s="232" t="s">
        <v>317</v>
      </c>
      <c r="B118" s="232" t="s">
        <v>42</v>
      </c>
      <c r="C118" s="268">
        <v>1774</v>
      </c>
      <c r="D118" s="317" t="s">
        <v>914</v>
      </c>
      <c r="E118" t="s">
        <v>2707</v>
      </c>
      <c r="F118" s="299">
        <v>48831.68</v>
      </c>
      <c r="G118" s="299">
        <v>62833.55</v>
      </c>
      <c r="H118" s="299">
        <v>57178.720000000001</v>
      </c>
      <c r="K118">
        <v>1265827.1000000001</v>
      </c>
      <c r="L118">
        <v>353197.68</v>
      </c>
      <c r="O118" s="299">
        <v>100000</v>
      </c>
      <c r="P118" s="299">
        <v>30003.52</v>
      </c>
      <c r="Q118" s="299">
        <v>18420</v>
      </c>
      <c r="R118" s="299">
        <v>0</v>
      </c>
      <c r="T118">
        <v>83400</v>
      </c>
      <c r="V118">
        <v>646072.69999999995</v>
      </c>
      <c r="W118">
        <v>857017.52</v>
      </c>
      <c r="Y118" s="299">
        <v>1368245.91</v>
      </c>
      <c r="Z118" s="299">
        <v>71580</v>
      </c>
      <c r="AA118" s="299">
        <v>699.94</v>
      </c>
      <c r="AC118" s="299">
        <v>1637454</v>
      </c>
      <c r="AD118" s="299">
        <v>159321.74</v>
      </c>
      <c r="AE118">
        <v>2082784</v>
      </c>
      <c r="AF118">
        <v>14180</v>
      </c>
      <c r="AH118">
        <v>842039.7</v>
      </c>
      <c r="AI118">
        <v>204638.45</v>
      </c>
      <c r="AM118">
        <v>40704.449999999997</v>
      </c>
      <c r="AO118" s="240">
        <f t="shared" si="11"/>
        <v>168843.95</v>
      </c>
      <c r="AP118" s="247">
        <f t="shared" si="12"/>
        <v>148423.52000000002</v>
      </c>
      <c r="AQ118" s="261">
        <f t="shared" si="13"/>
        <v>20420.429999999993</v>
      </c>
      <c r="AR118" s="262">
        <f t="shared" si="15"/>
        <v>3934997.3699999996</v>
      </c>
      <c r="AS118" s="248">
        <f t="shared" si="14"/>
        <v>3184346.6000000006</v>
      </c>
      <c r="AT118" s="242">
        <f t="shared" si="16"/>
        <v>750650.76999999909</v>
      </c>
    </row>
    <row r="119" spans="1:46" ht="14.4" thickBot="1">
      <c r="A119" s="232" t="s">
        <v>317</v>
      </c>
      <c r="B119" s="232" t="s">
        <v>42</v>
      </c>
      <c r="C119" s="268">
        <v>1942</v>
      </c>
      <c r="D119" s="317" t="s">
        <v>915</v>
      </c>
      <c r="E119" t="s">
        <v>2790</v>
      </c>
      <c r="F119" s="299">
        <v>185482.42</v>
      </c>
      <c r="G119" s="299">
        <v>90071.53</v>
      </c>
      <c r="H119" s="299">
        <v>196738.9</v>
      </c>
      <c r="K119">
        <v>727435.69</v>
      </c>
      <c r="L119">
        <v>96595.83</v>
      </c>
      <c r="O119" s="299">
        <v>137920</v>
      </c>
      <c r="P119" s="299">
        <v>23017.7</v>
      </c>
      <c r="R119" s="299">
        <v>1165.81</v>
      </c>
      <c r="T119">
        <v>123080</v>
      </c>
      <c r="V119">
        <v>-1668028.76</v>
      </c>
      <c r="W119">
        <v>2768353.45</v>
      </c>
      <c r="Y119" s="299">
        <v>922893.64</v>
      </c>
      <c r="Z119" s="299">
        <v>95434</v>
      </c>
      <c r="AA119" s="299">
        <v>589.39</v>
      </c>
      <c r="AC119" s="299">
        <v>682227</v>
      </c>
      <c r="AD119" s="299">
        <v>111150.19</v>
      </c>
      <c r="AE119">
        <v>1075940</v>
      </c>
      <c r="AF119">
        <v>8850</v>
      </c>
      <c r="AH119">
        <v>578374.37</v>
      </c>
      <c r="AI119">
        <v>194620.32</v>
      </c>
      <c r="AJ119">
        <v>1520.95</v>
      </c>
      <c r="AM119">
        <v>42172.41</v>
      </c>
      <c r="AO119" s="240">
        <f t="shared" si="11"/>
        <v>472292.85</v>
      </c>
      <c r="AP119" s="247">
        <f t="shared" si="12"/>
        <v>162103.51</v>
      </c>
      <c r="AQ119" s="261">
        <f t="shared" si="13"/>
        <v>310189.33999999997</v>
      </c>
      <c r="AR119" s="262">
        <f t="shared" si="15"/>
        <v>4469497.4800000004</v>
      </c>
      <c r="AS119" s="248">
        <f t="shared" si="14"/>
        <v>1901478.05</v>
      </c>
      <c r="AT119" s="242">
        <f t="shared" si="16"/>
        <v>2568019.4300000006</v>
      </c>
    </row>
    <row r="120" spans="1:46" ht="14.4" thickBot="1">
      <c r="A120" s="232" t="s">
        <v>317</v>
      </c>
      <c r="B120" s="232" t="s">
        <v>42</v>
      </c>
      <c r="C120" s="268">
        <v>2702</v>
      </c>
      <c r="D120" s="317" t="s">
        <v>916</v>
      </c>
      <c r="E120" t="s">
        <v>2791</v>
      </c>
      <c r="F120" s="299">
        <v>478219.76</v>
      </c>
      <c r="G120" s="299">
        <v>110553.24</v>
      </c>
      <c r="H120" s="299">
        <v>26628.53</v>
      </c>
      <c r="K120">
        <v>290050.45</v>
      </c>
      <c r="L120">
        <v>90619.29</v>
      </c>
      <c r="O120" s="299">
        <v>0</v>
      </c>
      <c r="P120" s="299">
        <v>39200</v>
      </c>
      <c r="Q120" s="299">
        <v>5120</v>
      </c>
      <c r="R120" s="299">
        <v>793.34</v>
      </c>
      <c r="V120">
        <v>-2166194.1800000002</v>
      </c>
      <c r="W120">
        <v>3313708.59</v>
      </c>
      <c r="Y120" s="299">
        <v>981095.76</v>
      </c>
      <c r="Z120" s="299">
        <v>49734</v>
      </c>
      <c r="AA120" s="299">
        <v>1941.76</v>
      </c>
      <c r="AC120" s="299">
        <v>2215773</v>
      </c>
      <c r="AD120" s="299">
        <v>200535.99</v>
      </c>
      <c r="AE120">
        <v>2638187</v>
      </c>
      <c r="AF120">
        <v>9920</v>
      </c>
      <c r="AH120">
        <v>825128.95999999996</v>
      </c>
      <c r="AI120">
        <v>118653.13</v>
      </c>
      <c r="AJ120">
        <v>14698.88</v>
      </c>
      <c r="AM120">
        <v>39049.019999999997</v>
      </c>
      <c r="AO120" s="240">
        <f t="shared" si="11"/>
        <v>615401.53</v>
      </c>
      <c r="AP120" s="247">
        <f t="shared" si="12"/>
        <v>45113.34</v>
      </c>
      <c r="AQ120" s="261">
        <f t="shared" si="13"/>
        <v>570288.19000000006</v>
      </c>
      <c r="AR120" s="262">
        <f t="shared" si="15"/>
        <v>6562253.1099999994</v>
      </c>
      <c r="AS120" s="248">
        <f t="shared" si="14"/>
        <v>3645636.9899999998</v>
      </c>
      <c r="AT120" s="242">
        <f t="shared" si="16"/>
        <v>2916616.1199999996</v>
      </c>
    </row>
    <row r="121" spans="1:46" ht="14.4" thickBot="1">
      <c r="A121" s="232" t="s">
        <v>317</v>
      </c>
      <c r="B121" s="232" t="s">
        <v>42</v>
      </c>
      <c r="C121" s="268">
        <v>2772</v>
      </c>
      <c r="D121" s="317" t="s">
        <v>917</v>
      </c>
      <c r="E121" t="s">
        <v>2803</v>
      </c>
      <c r="F121" s="299">
        <v>332069.23</v>
      </c>
      <c r="G121" s="299">
        <v>93882.2</v>
      </c>
      <c r="H121" s="299">
        <v>81606.8</v>
      </c>
      <c r="K121">
        <v>389633.59</v>
      </c>
      <c r="L121">
        <v>161635.12</v>
      </c>
      <c r="O121" s="299">
        <v>0</v>
      </c>
      <c r="P121" s="299">
        <v>21891.3</v>
      </c>
      <c r="Q121" s="299">
        <v>120000</v>
      </c>
      <c r="R121" s="299">
        <v>214.95</v>
      </c>
      <c r="T121">
        <v>31765</v>
      </c>
      <c r="V121">
        <v>-2448064.44</v>
      </c>
      <c r="W121">
        <v>3532326.06</v>
      </c>
      <c r="Y121" s="299">
        <v>1091373.8400000001</v>
      </c>
      <c r="Z121" s="299">
        <v>135100</v>
      </c>
      <c r="AA121" s="299">
        <v>1090.72</v>
      </c>
      <c r="AC121" s="299">
        <v>373579.5</v>
      </c>
      <c r="AD121" s="299">
        <v>117181.12</v>
      </c>
      <c r="AE121">
        <v>798261.5</v>
      </c>
      <c r="AF121">
        <v>10420</v>
      </c>
      <c r="AH121">
        <v>843560.23</v>
      </c>
      <c r="AI121">
        <v>206698.43</v>
      </c>
      <c r="AM121">
        <v>58690.95</v>
      </c>
      <c r="AO121" s="240">
        <f t="shared" si="11"/>
        <v>507558.23</v>
      </c>
      <c r="AP121" s="247">
        <f t="shared" si="12"/>
        <v>142106.25</v>
      </c>
      <c r="AQ121" s="261">
        <f t="shared" si="13"/>
        <v>365451.98</v>
      </c>
      <c r="AR121" s="262">
        <f t="shared" si="15"/>
        <v>5133470.12</v>
      </c>
      <c r="AS121" s="248">
        <f t="shared" si="14"/>
        <v>1917631.1099999999</v>
      </c>
      <c r="AT121" s="242">
        <f t="shared" si="16"/>
        <v>3215839.0100000002</v>
      </c>
    </row>
    <row r="122" spans="1:46" ht="14.4" thickBot="1">
      <c r="A122" s="232" t="s">
        <v>33</v>
      </c>
      <c r="B122" s="232" t="s">
        <v>34</v>
      </c>
      <c r="C122" s="268">
        <v>6140</v>
      </c>
      <c r="D122" s="317" t="s">
        <v>918</v>
      </c>
      <c r="E122" t="s">
        <v>2708</v>
      </c>
      <c r="F122" s="299">
        <v>176011.41</v>
      </c>
      <c r="G122" s="299">
        <v>0</v>
      </c>
      <c r="H122" s="299">
        <v>122908.31</v>
      </c>
      <c r="K122">
        <v>1016504.85</v>
      </c>
      <c r="L122">
        <v>309677.25</v>
      </c>
      <c r="O122" s="299">
        <v>-4950</v>
      </c>
      <c r="P122" s="299">
        <v>51260</v>
      </c>
      <c r="R122" s="299">
        <v>2539</v>
      </c>
      <c r="T122">
        <v>690000</v>
      </c>
      <c r="U122">
        <v>327406.69</v>
      </c>
      <c r="V122">
        <v>380722.05</v>
      </c>
      <c r="W122">
        <v>1454124.22</v>
      </c>
      <c r="Y122" s="299">
        <v>1652052.75</v>
      </c>
      <c r="Z122" s="299">
        <v>-345000</v>
      </c>
      <c r="AA122" s="299">
        <v>741.26</v>
      </c>
      <c r="AC122" s="299">
        <v>1509491.2</v>
      </c>
      <c r="AD122" s="299">
        <v>234200</v>
      </c>
      <c r="AE122">
        <v>2319739.2000000002</v>
      </c>
      <c r="AF122">
        <v>8980</v>
      </c>
      <c r="AG122">
        <v>11740</v>
      </c>
      <c r="AH122">
        <v>1580347.19</v>
      </c>
      <c r="AI122">
        <v>296979.96000000002</v>
      </c>
      <c r="AM122">
        <v>109699</v>
      </c>
      <c r="AO122" s="240">
        <f t="shared" si="11"/>
        <v>298919.71999999997</v>
      </c>
      <c r="AP122" s="247">
        <f t="shared" si="12"/>
        <v>48849</v>
      </c>
      <c r="AQ122" s="261">
        <f t="shared" si="13"/>
        <v>250070.71999999997</v>
      </c>
      <c r="AR122" s="262">
        <f t="shared" si="15"/>
        <v>4271409.43</v>
      </c>
      <c r="AS122" s="248">
        <f t="shared" si="14"/>
        <v>4327485.3500000006</v>
      </c>
      <c r="AT122" s="242">
        <f t="shared" si="16"/>
        <v>-56075.920000000857</v>
      </c>
    </row>
    <row r="123" spans="1:46" ht="14.4" thickBot="1">
      <c r="A123" s="232" t="s">
        <v>33</v>
      </c>
      <c r="B123" s="232" t="s">
        <v>34</v>
      </c>
      <c r="C123" s="268">
        <v>5316</v>
      </c>
      <c r="D123" s="317" t="s">
        <v>919</v>
      </c>
      <c r="E123" t="s">
        <v>2709</v>
      </c>
      <c r="F123" s="299">
        <v>536707.93999999994</v>
      </c>
      <c r="G123" s="299">
        <v>3243.25</v>
      </c>
      <c r="H123" s="299">
        <v>35009.68</v>
      </c>
      <c r="K123">
        <v>118153.29</v>
      </c>
      <c r="L123">
        <v>142155.32</v>
      </c>
      <c r="O123" s="299">
        <v>0</v>
      </c>
      <c r="P123" s="299">
        <v>31549.39</v>
      </c>
      <c r="R123" s="299">
        <v>192.8</v>
      </c>
      <c r="U123">
        <v>344369.91999999998</v>
      </c>
      <c r="V123">
        <v>-4509826.8600000003</v>
      </c>
      <c r="W123">
        <v>5145573.0199999996</v>
      </c>
      <c r="Y123" s="299">
        <v>1315382.99</v>
      </c>
      <c r="Z123" s="299">
        <v>143000</v>
      </c>
      <c r="AA123" s="299">
        <v>1534.9</v>
      </c>
      <c r="AC123" s="299">
        <v>2419199.5</v>
      </c>
      <c r="AD123" s="299">
        <v>215760</v>
      </c>
      <c r="AE123">
        <v>3153599.5</v>
      </c>
      <c r="AF123">
        <v>4550</v>
      </c>
      <c r="AG123">
        <v>12360</v>
      </c>
      <c r="AH123">
        <v>815579.83</v>
      </c>
      <c r="AI123">
        <v>105617.4</v>
      </c>
      <c r="AM123">
        <v>179759.45</v>
      </c>
      <c r="AO123" s="240">
        <f t="shared" si="11"/>
        <v>574960.87</v>
      </c>
      <c r="AP123" s="247">
        <f t="shared" si="12"/>
        <v>31742.19</v>
      </c>
      <c r="AQ123" s="261">
        <f t="shared" si="13"/>
        <v>543218.68000000005</v>
      </c>
      <c r="AR123" s="262">
        <f t="shared" si="15"/>
        <v>9024690.4100000001</v>
      </c>
      <c r="AS123" s="248">
        <f t="shared" si="14"/>
        <v>4271466.18</v>
      </c>
      <c r="AT123" s="242">
        <f t="shared" si="16"/>
        <v>4753224.2300000004</v>
      </c>
    </row>
    <row r="124" spans="1:46" ht="14.4" thickBot="1">
      <c r="A124" s="232" t="s">
        <v>33</v>
      </c>
      <c r="B124" s="232" t="s">
        <v>34</v>
      </c>
      <c r="C124" s="268">
        <v>1456</v>
      </c>
      <c r="D124" s="317" t="s">
        <v>920</v>
      </c>
      <c r="E124" t="s">
        <v>2710</v>
      </c>
      <c r="F124" s="299">
        <v>267700.38</v>
      </c>
      <c r="G124" s="299">
        <v>0</v>
      </c>
      <c r="H124" s="299">
        <v>134959.92000000001</v>
      </c>
      <c r="K124">
        <v>2</v>
      </c>
      <c r="L124">
        <v>4490.3999999999996</v>
      </c>
      <c r="O124" s="299">
        <v>-4500</v>
      </c>
      <c r="P124" s="299">
        <v>-73709.03</v>
      </c>
      <c r="R124" s="299">
        <v>-184130</v>
      </c>
      <c r="V124">
        <v>-2228729.12</v>
      </c>
      <c r="W124">
        <v>2682356.15</v>
      </c>
      <c r="Y124" s="299">
        <v>857846.83</v>
      </c>
      <c r="Z124" s="299">
        <v>206500</v>
      </c>
      <c r="AA124" s="299">
        <v>282.08999999999997</v>
      </c>
      <c r="AC124" s="299">
        <v>205724</v>
      </c>
      <c r="AD124" s="299">
        <v>107800</v>
      </c>
      <c r="AE124">
        <v>478652</v>
      </c>
      <c r="AF124">
        <v>19300</v>
      </c>
      <c r="AH124">
        <v>656646.30000000005</v>
      </c>
      <c r="AI124">
        <v>4999.92</v>
      </c>
      <c r="AM124">
        <v>2690</v>
      </c>
      <c r="AO124" s="240">
        <f t="shared" si="11"/>
        <v>402660.30000000005</v>
      </c>
      <c r="AP124" s="247">
        <f t="shared" si="12"/>
        <v>-262339.03000000003</v>
      </c>
      <c r="AQ124" s="261">
        <f t="shared" si="13"/>
        <v>664999.33000000007</v>
      </c>
      <c r="AR124" s="262">
        <f t="shared" si="15"/>
        <v>3952709.07</v>
      </c>
      <c r="AS124" s="248">
        <f t="shared" si="14"/>
        <v>1162288.22</v>
      </c>
      <c r="AT124" s="242">
        <f t="shared" si="16"/>
        <v>2790420.8499999996</v>
      </c>
    </row>
    <row r="125" spans="1:46" ht="14.4" thickBot="1">
      <c r="A125" s="232" t="s">
        <v>33</v>
      </c>
      <c r="B125" s="232" t="s">
        <v>34</v>
      </c>
      <c r="C125" s="268">
        <v>2839</v>
      </c>
      <c r="D125" s="317" t="s">
        <v>921</v>
      </c>
      <c r="E125" t="s">
        <v>2711</v>
      </c>
      <c r="F125" s="299">
        <v>491937.12</v>
      </c>
      <c r="G125" s="299">
        <v>0</v>
      </c>
      <c r="H125" s="299">
        <v>8919.89</v>
      </c>
      <c r="I125" s="299">
        <v>0</v>
      </c>
      <c r="J125">
        <v>0</v>
      </c>
      <c r="K125">
        <v>345090.24</v>
      </c>
      <c r="L125">
        <v>30634.45</v>
      </c>
      <c r="M125">
        <v>0</v>
      </c>
      <c r="N125">
        <v>0</v>
      </c>
      <c r="O125" s="299">
        <v>0</v>
      </c>
      <c r="P125" s="299">
        <v>120132.94</v>
      </c>
      <c r="Q125" s="299">
        <v>0</v>
      </c>
      <c r="R125" s="299">
        <v>274.39999999999998</v>
      </c>
      <c r="S125" s="299">
        <v>0</v>
      </c>
      <c r="T125">
        <v>70000</v>
      </c>
      <c r="U125">
        <v>102744.46</v>
      </c>
      <c r="V125">
        <v>-1206971.3999999999</v>
      </c>
      <c r="W125">
        <v>2132666.9300000002</v>
      </c>
      <c r="Y125" s="299">
        <v>955435.46</v>
      </c>
      <c r="AA125" s="299">
        <v>1150.68</v>
      </c>
      <c r="AB125" s="299">
        <v>0</v>
      </c>
      <c r="AC125" s="299">
        <v>1229000.5</v>
      </c>
      <c r="AD125" s="299">
        <v>211400</v>
      </c>
      <c r="AE125">
        <v>1752521.5</v>
      </c>
      <c r="AF125">
        <v>5160</v>
      </c>
      <c r="AG125">
        <v>4000</v>
      </c>
      <c r="AH125">
        <v>802033.69</v>
      </c>
      <c r="AI125">
        <v>155066.57999999999</v>
      </c>
      <c r="AL125">
        <v>0</v>
      </c>
      <c r="AM125">
        <v>20470.5</v>
      </c>
      <c r="AO125" s="240">
        <f t="shared" si="11"/>
        <v>500857.01</v>
      </c>
      <c r="AP125" s="247">
        <f t="shared" si="12"/>
        <v>120407.34</v>
      </c>
      <c r="AQ125" s="261">
        <f t="shared" si="13"/>
        <v>380449.67000000004</v>
      </c>
      <c r="AR125" s="262">
        <f t="shared" si="15"/>
        <v>4318253.57</v>
      </c>
      <c r="AS125" s="248">
        <f t="shared" si="14"/>
        <v>2739252.27</v>
      </c>
      <c r="AT125" s="242">
        <f t="shared" si="16"/>
        <v>1579001.3000000003</v>
      </c>
    </row>
    <row r="126" spans="1:46" ht="14.4" thickBot="1">
      <c r="A126" s="232" t="s">
        <v>33</v>
      </c>
      <c r="B126" s="232" t="s">
        <v>34</v>
      </c>
      <c r="C126" s="268">
        <v>4801</v>
      </c>
      <c r="D126" s="317" t="s">
        <v>922</v>
      </c>
      <c r="E126" t="s">
        <v>2712</v>
      </c>
      <c r="F126" s="299">
        <v>802654.74</v>
      </c>
      <c r="G126" s="299">
        <v>0</v>
      </c>
      <c r="H126" s="299">
        <v>114929.31</v>
      </c>
      <c r="K126">
        <v>866915.87</v>
      </c>
      <c r="L126">
        <v>82256.39</v>
      </c>
      <c r="O126" s="299">
        <v>0</v>
      </c>
      <c r="P126" s="299">
        <v>72836.91</v>
      </c>
      <c r="R126" s="299">
        <v>2368.9</v>
      </c>
      <c r="T126">
        <v>0</v>
      </c>
      <c r="V126">
        <v>-907694.82</v>
      </c>
      <c r="W126">
        <v>2748053.22</v>
      </c>
      <c r="Y126" s="299">
        <v>1729730.09</v>
      </c>
      <c r="Z126" s="299">
        <v>342000</v>
      </c>
      <c r="AA126" s="299">
        <v>1714.76</v>
      </c>
      <c r="AC126" s="299">
        <v>1895397</v>
      </c>
      <c r="AD126" s="299">
        <v>202300</v>
      </c>
      <c r="AE126">
        <v>2525120</v>
      </c>
      <c r="AF126">
        <v>18530</v>
      </c>
      <c r="AG126">
        <v>5520</v>
      </c>
      <c r="AH126">
        <v>1231016.3700000001</v>
      </c>
      <c r="AI126">
        <v>157182.79999999999</v>
      </c>
      <c r="AM126">
        <v>282580.58</v>
      </c>
      <c r="AO126" s="240">
        <f t="shared" si="11"/>
        <v>917584.05</v>
      </c>
      <c r="AP126" s="247">
        <f t="shared" si="12"/>
        <v>75205.81</v>
      </c>
      <c r="AQ126" s="261">
        <f t="shared" si="13"/>
        <v>842378.23999999999</v>
      </c>
      <c r="AR126" s="262">
        <f t="shared" si="15"/>
        <v>6716895.0700000003</v>
      </c>
      <c r="AS126" s="248">
        <f t="shared" si="14"/>
        <v>4219949.75</v>
      </c>
      <c r="AT126" s="242">
        <f t="shared" si="16"/>
        <v>2496945.3200000003</v>
      </c>
    </row>
    <row r="127" spans="1:46" ht="14.4" thickBot="1">
      <c r="A127" s="232" t="s">
        <v>33</v>
      </c>
      <c r="B127" s="232" t="s">
        <v>34</v>
      </c>
      <c r="C127" s="268">
        <v>3761</v>
      </c>
      <c r="D127" s="317" t="s">
        <v>923</v>
      </c>
      <c r="E127" t="s">
        <v>2713</v>
      </c>
      <c r="F127" s="299">
        <v>1021434.75</v>
      </c>
      <c r="G127" s="299">
        <v>0</v>
      </c>
      <c r="H127" s="299">
        <v>90739.81</v>
      </c>
      <c r="K127">
        <v>278012.88</v>
      </c>
      <c r="L127">
        <v>470288.6</v>
      </c>
      <c r="O127" s="299">
        <v>0</v>
      </c>
      <c r="P127" s="299">
        <v>186650</v>
      </c>
      <c r="R127" s="299">
        <v>5360</v>
      </c>
      <c r="T127">
        <v>0</v>
      </c>
      <c r="U127">
        <v>596494.93999999994</v>
      </c>
      <c r="V127">
        <v>-1157841.51</v>
      </c>
      <c r="W127">
        <v>2407634.36</v>
      </c>
      <c r="Y127" s="299">
        <v>943172.29</v>
      </c>
      <c r="Z127" s="299">
        <v>68400</v>
      </c>
      <c r="AA127" s="299">
        <v>2388.48</v>
      </c>
      <c r="AC127" s="299">
        <v>1150548.5</v>
      </c>
      <c r="AD127" s="299">
        <v>128800</v>
      </c>
      <c r="AE127">
        <v>1646805.5</v>
      </c>
      <c r="AF127">
        <v>23640</v>
      </c>
      <c r="AG127">
        <v>4810</v>
      </c>
      <c r="AH127">
        <v>696857.93</v>
      </c>
      <c r="AI127">
        <v>58212.84</v>
      </c>
      <c r="AM127">
        <v>40804.75</v>
      </c>
      <c r="AO127" s="240">
        <f t="shared" si="11"/>
        <v>1112174.56</v>
      </c>
      <c r="AP127" s="247">
        <f t="shared" si="12"/>
        <v>192010</v>
      </c>
      <c r="AQ127" s="261">
        <f t="shared" si="13"/>
        <v>920164.56</v>
      </c>
      <c r="AR127" s="262">
        <f t="shared" si="15"/>
        <v>4572143.63</v>
      </c>
      <c r="AS127" s="248">
        <f t="shared" si="14"/>
        <v>2471131.02</v>
      </c>
      <c r="AT127" s="242">
        <f t="shared" si="16"/>
        <v>2101012.61</v>
      </c>
    </row>
    <row r="128" spans="1:46" ht="14.4" thickBot="1">
      <c r="A128" s="232" t="s">
        <v>33</v>
      </c>
      <c r="B128" s="232" t="s">
        <v>34</v>
      </c>
      <c r="C128" s="268">
        <v>4191</v>
      </c>
      <c r="D128" s="317" t="s">
        <v>924</v>
      </c>
      <c r="E128" t="s">
        <v>2714</v>
      </c>
      <c r="F128" s="299">
        <v>315452.59999999998</v>
      </c>
      <c r="G128" s="299">
        <v>0</v>
      </c>
      <c r="H128" s="299">
        <v>41646.28</v>
      </c>
      <c r="K128">
        <v>2196674.0499999998</v>
      </c>
      <c r="L128">
        <v>88189</v>
      </c>
      <c r="O128" s="299">
        <v>12065</v>
      </c>
      <c r="P128" s="299">
        <v>86490</v>
      </c>
      <c r="R128" s="299">
        <v>-974.61</v>
      </c>
      <c r="V128">
        <v>-595055.22</v>
      </c>
      <c r="W128">
        <v>3580405.02</v>
      </c>
      <c r="Y128" s="299">
        <v>949105.7</v>
      </c>
      <c r="AA128" s="299">
        <v>894.2</v>
      </c>
      <c r="AC128" s="299">
        <v>1606668</v>
      </c>
      <c r="AD128" s="299">
        <v>141970</v>
      </c>
      <c r="AE128">
        <v>2289054</v>
      </c>
      <c r="AF128">
        <v>2740</v>
      </c>
      <c r="AG128">
        <v>1880</v>
      </c>
      <c r="AH128">
        <v>740412.6</v>
      </c>
      <c r="AI128">
        <v>88156.56</v>
      </c>
      <c r="AM128">
        <v>17363</v>
      </c>
      <c r="AO128" s="240">
        <f t="shared" si="11"/>
        <v>357098.88</v>
      </c>
      <c r="AP128" s="247">
        <f t="shared" si="12"/>
        <v>97580.39</v>
      </c>
      <c r="AQ128" s="261">
        <f t="shared" si="13"/>
        <v>259518.49</v>
      </c>
      <c r="AR128" s="262">
        <f t="shared" si="15"/>
        <v>6137072.9199999999</v>
      </c>
      <c r="AS128" s="248">
        <f t="shared" si="14"/>
        <v>3139606.16</v>
      </c>
      <c r="AT128" s="242">
        <f t="shared" si="16"/>
        <v>2997466.76</v>
      </c>
    </row>
    <row r="129" spans="1:46" ht="14.4" thickBot="1">
      <c r="A129" s="232" t="s">
        <v>33</v>
      </c>
      <c r="B129" s="232" t="s">
        <v>34</v>
      </c>
      <c r="C129" s="268">
        <v>1988</v>
      </c>
      <c r="D129" s="317" t="s">
        <v>925</v>
      </c>
      <c r="E129" t="s">
        <v>2715</v>
      </c>
      <c r="F129" s="299">
        <v>1076053.48</v>
      </c>
      <c r="G129" s="299">
        <v>16162</v>
      </c>
      <c r="H129" s="299">
        <v>85756.38</v>
      </c>
      <c r="K129">
        <v>266477.08</v>
      </c>
      <c r="L129">
        <v>29911.52</v>
      </c>
      <c r="P129" s="299">
        <v>23400</v>
      </c>
      <c r="R129" s="299">
        <v>216700</v>
      </c>
      <c r="U129">
        <v>1275271.24</v>
      </c>
      <c r="V129">
        <v>-2413945.5</v>
      </c>
      <c r="W129">
        <v>2242898.44</v>
      </c>
      <c r="Y129" s="299">
        <v>1090946.5900000001</v>
      </c>
      <c r="Z129" s="299">
        <v>61100</v>
      </c>
      <c r="AA129" s="299">
        <v>2456.38</v>
      </c>
      <c r="AC129" s="299">
        <v>1834440</v>
      </c>
      <c r="AE129">
        <v>2066659</v>
      </c>
      <c r="AF129">
        <v>81080</v>
      </c>
      <c r="AH129">
        <v>614420.68999999994</v>
      </c>
      <c r="AI129">
        <v>91132</v>
      </c>
      <c r="AM129">
        <v>5615</v>
      </c>
      <c r="AO129" s="240">
        <f t="shared" si="11"/>
        <v>1177971.8599999999</v>
      </c>
      <c r="AP129" s="247">
        <f t="shared" si="12"/>
        <v>240100</v>
      </c>
      <c r="AQ129" s="261">
        <f t="shared" si="13"/>
        <v>937871.85999999987</v>
      </c>
      <c r="AR129" s="262">
        <f t="shared" si="15"/>
        <v>5231841.41</v>
      </c>
      <c r="AS129" s="248">
        <f t="shared" si="14"/>
        <v>2858906.69</v>
      </c>
      <c r="AT129" s="242">
        <f t="shared" si="16"/>
        <v>2372934.7200000002</v>
      </c>
    </row>
    <row r="130" spans="1:46" ht="14.4" thickBot="1">
      <c r="A130" s="232" t="s">
        <v>33</v>
      </c>
      <c r="B130" s="232" t="s">
        <v>34</v>
      </c>
      <c r="C130" s="268">
        <v>2809</v>
      </c>
      <c r="D130" s="317" t="s">
        <v>926</v>
      </c>
      <c r="E130" t="s">
        <v>2792</v>
      </c>
      <c r="F130" s="299">
        <v>433949.16</v>
      </c>
      <c r="G130" s="299">
        <v>0</v>
      </c>
      <c r="H130" s="299">
        <v>57021.87</v>
      </c>
      <c r="K130">
        <v>-3455</v>
      </c>
      <c r="L130">
        <v>562560.22</v>
      </c>
      <c r="O130" s="299">
        <v>-5202</v>
      </c>
      <c r="P130" s="299">
        <v>110441.68</v>
      </c>
      <c r="R130" s="299">
        <v>56720</v>
      </c>
      <c r="U130">
        <v>-4189079.08</v>
      </c>
      <c r="V130">
        <v>1318761.6200000001</v>
      </c>
      <c r="W130">
        <v>3888577.01</v>
      </c>
      <c r="Y130" s="299">
        <v>1016756.21</v>
      </c>
      <c r="Z130" s="299">
        <v>64000</v>
      </c>
      <c r="AA130" s="299">
        <v>1123.75</v>
      </c>
      <c r="AC130" s="299">
        <v>1211257.8</v>
      </c>
      <c r="AD130" s="299">
        <v>96000</v>
      </c>
      <c r="AE130">
        <v>1536645.8</v>
      </c>
      <c r="AF130">
        <v>17070</v>
      </c>
      <c r="AG130">
        <v>3820</v>
      </c>
      <c r="AH130">
        <v>904384.94</v>
      </c>
      <c r="AI130">
        <v>54500</v>
      </c>
      <c r="AM130">
        <v>2860</v>
      </c>
      <c r="AO130" s="240">
        <f t="shared" si="11"/>
        <v>490971.02999999997</v>
      </c>
      <c r="AP130" s="247">
        <f t="shared" si="12"/>
        <v>161959.67999999999</v>
      </c>
      <c r="AQ130" s="261">
        <f t="shared" si="13"/>
        <v>329011.34999999998</v>
      </c>
      <c r="AR130" s="262">
        <f t="shared" si="15"/>
        <v>6181714.7699999996</v>
      </c>
      <c r="AS130" s="248">
        <f t="shared" si="14"/>
        <v>2519280.7400000002</v>
      </c>
      <c r="AT130" s="242">
        <f t="shared" si="16"/>
        <v>3662434.0299999993</v>
      </c>
    </row>
    <row r="131" spans="1:46" ht="14.4" thickBot="1">
      <c r="A131" s="232" t="s">
        <v>33</v>
      </c>
      <c r="B131" s="232" t="s">
        <v>34</v>
      </c>
      <c r="C131" s="268">
        <v>2809</v>
      </c>
      <c r="D131" s="317" t="s">
        <v>927</v>
      </c>
      <c r="E131" t="s">
        <v>2793</v>
      </c>
      <c r="F131" s="299">
        <v>118127.45</v>
      </c>
      <c r="G131" s="299">
        <v>4963.12</v>
      </c>
      <c r="H131" s="299">
        <v>41178.93</v>
      </c>
      <c r="K131">
        <v>3374528.89</v>
      </c>
      <c r="L131">
        <v>239588.08</v>
      </c>
      <c r="P131" s="299">
        <v>-56090</v>
      </c>
      <c r="R131" s="299">
        <v>53445</v>
      </c>
      <c r="T131">
        <v>0</v>
      </c>
      <c r="U131">
        <v>-3262091.58</v>
      </c>
      <c r="V131">
        <v>1248941.1399999999</v>
      </c>
      <c r="W131">
        <v>6097995.7300000004</v>
      </c>
      <c r="Y131" s="299">
        <v>822232.98</v>
      </c>
      <c r="Z131" s="299">
        <v>50400</v>
      </c>
      <c r="AA131" s="299">
        <v>252.3</v>
      </c>
      <c r="AC131" s="299">
        <v>796510</v>
      </c>
      <c r="AD131" s="299">
        <v>126000</v>
      </c>
      <c r="AE131">
        <v>1154555</v>
      </c>
      <c r="AF131">
        <v>1940</v>
      </c>
      <c r="AG131">
        <v>1760</v>
      </c>
      <c r="AH131">
        <v>625237.64</v>
      </c>
      <c r="AI131">
        <v>283051.44</v>
      </c>
      <c r="AM131">
        <v>32665.02</v>
      </c>
      <c r="AO131" s="240">
        <f t="shared" si="11"/>
        <v>164269.5</v>
      </c>
      <c r="AP131" s="247">
        <f t="shared" si="12"/>
        <v>-2645</v>
      </c>
      <c r="AQ131" s="261">
        <f t="shared" si="13"/>
        <v>166914.5</v>
      </c>
      <c r="AR131" s="262">
        <f t="shared" si="15"/>
        <v>7767391.0100000007</v>
      </c>
      <c r="AS131" s="248">
        <f t="shared" si="14"/>
        <v>2099209.1</v>
      </c>
      <c r="AT131" s="242">
        <f t="shared" si="16"/>
        <v>5668181.9100000001</v>
      </c>
    </row>
    <row r="132" spans="1:46" ht="14.4" thickBot="1">
      <c r="A132" s="232" t="s">
        <v>322</v>
      </c>
      <c r="B132" s="232" t="s">
        <v>43</v>
      </c>
      <c r="C132" s="268">
        <v>8788</v>
      </c>
      <c r="D132" s="317" t="s">
        <v>928</v>
      </c>
      <c r="E132" t="s">
        <v>2716</v>
      </c>
      <c r="F132" s="299">
        <v>126332.86</v>
      </c>
      <c r="G132" s="299">
        <v>58190</v>
      </c>
      <c r="H132" s="299">
        <v>346394.34</v>
      </c>
      <c r="K132">
        <v>434374.81</v>
      </c>
      <c r="L132">
        <v>73268.91</v>
      </c>
      <c r="O132" s="299">
        <v>-8500</v>
      </c>
      <c r="P132" s="299">
        <v>12176.19</v>
      </c>
      <c r="R132" s="299">
        <v>2462</v>
      </c>
      <c r="T132">
        <v>61620</v>
      </c>
      <c r="V132">
        <v>-2106154.81</v>
      </c>
      <c r="W132">
        <v>3801436</v>
      </c>
      <c r="Y132" s="299">
        <v>1797865.59</v>
      </c>
      <c r="Z132" s="299">
        <v>130914</v>
      </c>
      <c r="AA132" s="299">
        <v>1017.76</v>
      </c>
      <c r="AC132" s="299">
        <v>1324649.3600000001</v>
      </c>
      <c r="AD132" s="299">
        <v>352977.14</v>
      </c>
      <c r="AE132">
        <v>2342297.36</v>
      </c>
      <c r="AF132">
        <v>17474</v>
      </c>
      <c r="AH132">
        <v>1555034.89</v>
      </c>
      <c r="AI132">
        <v>171844.56</v>
      </c>
      <c r="AM132">
        <v>245251.5</v>
      </c>
      <c r="AO132" s="240">
        <f t="shared" si="11"/>
        <v>530917.19999999995</v>
      </c>
      <c r="AP132" s="247">
        <f t="shared" si="12"/>
        <v>6138.1900000000005</v>
      </c>
      <c r="AQ132" s="261">
        <f t="shared" si="13"/>
        <v>524779.01</v>
      </c>
      <c r="AR132" s="262">
        <f t="shared" si="15"/>
        <v>7055882.71</v>
      </c>
      <c r="AS132" s="248">
        <f t="shared" si="14"/>
        <v>4331902.3100000005</v>
      </c>
      <c r="AT132" s="242">
        <f t="shared" si="16"/>
        <v>2723980.3999999994</v>
      </c>
    </row>
    <row r="133" spans="1:46" ht="14.4" thickBot="1">
      <c r="A133" s="232" t="s">
        <v>322</v>
      </c>
      <c r="B133" s="232" t="s">
        <v>43</v>
      </c>
      <c r="C133" s="268">
        <v>4890</v>
      </c>
      <c r="D133" s="317" t="s">
        <v>929</v>
      </c>
      <c r="E133" t="s">
        <v>2717</v>
      </c>
      <c r="F133" s="299">
        <v>512049.02</v>
      </c>
      <c r="G133" s="299">
        <v>2756.5</v>
      </c>
      <c r="H133" s="299">
        <v>385997.43</v>
      </c>
      <c r="K133">
        <v>381105</v>
      </c>
      <c r="L133">
        <v>107337.48</v>
      </c>
      <c r="O133" s="299">
        <v>0</v>
      </c>
      <c r="P133" s="299">
        <v>36181.26</v>
      </c>
      <c r="R133" s="299">
        <v>3138</v>
      </c>
      <c r="T133">
        <v>158531</v>
      </c>
      <c r="V133">
        <v>-936676.66</v>
      </c>
      <c r="W133">
        <v>2453088.7400000002</v>
      </c>
      <c r="Y133" s="299">
        <v>1569915.92</v>
      </c>
      <c r="Z133" s="299">
        <v>176000</v>
      </c>
      <c r="AA133" s="299">
        <v>1632.87</v>
      </c>
      <c r="AC133" s="299">
        <v>1224200</v>
      </c>
      <c r="AD133" s="299">
        <v>506800</v>
      </c>
      <c r="AE133">
        <v>2155030</v>
      </c>
      <c r="AF133">
        <v>14734</v>
      </c>
      <c r="AH133">
        <v>1345998.82</v>
      </c>
      <c r="AI133">
        <v>40830.120000000003</v>
      </c>
      <c r="AM133">
        <v>246972.76</v>
      </c>
      <c r="AO133" s="240">
        <f t="shared" si="11"/>
        <v>900802.95</v>
      </c>
      <c r="AP133" s="247">
        <f t="shared" si="12"/>
        <v>39319.26</v>
      </c>
      <c r="AQ133" s="261">
        <f t="shared" si="13"/>
        <v>861483.69</v>
      </c>
      <c r="AR133" s="262">
        <f t="shared" si="15"/>
        <v>5424837.5300000003</v>
      </c>
      <c r="AS133" s="248">
        <f t="shared" si="14"/>
        <v>3803565.7</v>
      </c>
      <c r="AT133" s="242">
        <f t="shared" si="16"/>
        <v>1621271.83</v>
      </c>
    </row>
    <row r="134" spans="1:46" ht="14.4" thickBot="1">
      <c r="A134" s="232" t="s">
        <v>322</v>
      </c>
      <c r="B134" s="232" t="s">
        <v>43</v>
      </c>
      <c r="C134" s="268">
        <v>8526</v>
      </c>
      <c r="D134" s="317" t="s">
        <v>930</v>
      </c>
      <c r="E134" t="s">
        <v>2718</v>
      </c>
      <c r="F134" s="299">
        <v>391973.75</v>
      </c>
      <c r="G134" s="299">
        <v>37760</v>
      </c>
      <c r="H134" s="299">
        <v>343169.56</v>
      </c>
      <c r="K134">
        <v>303655.11</v>
      </c>
      <c r="L134">
        <v>622944.80000000005</v>
      </c>
      <c r="O134" s="299">
        <v>0</v>
      </c>
      <c r="P134" s="299">
        <v>99242.5</v>
      </c>
      <c r="R134" s="299">
        <v>1856</v>
      </c>
      <c r="T134">
        <v>119100</v>
      </c>
      <c r="V134">
        <v>-1199340.29</v>
      </c>
      <c r="W134">
        <v>3154882.42</v>
      </c>
      <c r="Y134" s="299">
        <v>2016341.2</v>
      </c>
      <c r="Z134" s="299">
        <v>354100</v>
      </c>
      <c r="AA134" s="299">
        <v>1039.3800000000001</v>
      </c>
      <c r="AC134" s="299">
        <v>2818219.9</v>
      </c>
      <c r="AD134" s="299">
        <v>390252</v>
      </c>
      <c r="AE134">
        <v>3649893.9</v>
      </c>
      <c r="AF134">
        <v>32608</v>
      </c>
      <c r="AH134">
        <v>2049120.68</v>
      </c>
      <c r="AI134">
        <v>161335.70000000001</v>
      </c>
      <c r="AM134">
        <v>163231.60999999999</v>
      </c>
      <c r="AO134" s="240">
        <f t="shared" si="11"/>
        <v>772903.31</v>
      </c>
      <c r="AP134" s="247">
        <f t="shared" si="12"/>
        <v>101098.5</v>
      </c>
      <c r="AQ134" s="261">
        <f t="shared" si="13"/>
        <v>671804.81</v>
      </c>
      <c r="AR134" s="262">
        <f t="shared" si="15"/>
        <v>8344582.9000000004</v>
      </c>
      <c r="AS134" s="248">
        <f t="shared" si="14"/>
        <v>6056189.8900000006</v>
      </c>
      <c r="AT134" s="242">
        <f t="shared" si="16"/>
        <v>2288393.0099999998</v>
      </c>
    </row>
    <row r="135" spans="1:46" ht="14.4" thickBot="1">
      <c r="A135" s="232" t="s">
        <v>322</v>
      </c>
      <c r="B135" s="232" t="s">
        <v>43</v>
      </c>
      <c r="C135" s="268">
        <v>6442</v>
      </c>
      <c r="D135" s="317" t="s">
        <v>931</v>
      </c>
      <c r="E135" t="s">
        <v>2719</v>
      </c>
      <c r="F135" s="299">
        <v>501125.69</v>
      </c>
      <c r="G135" s="299">
        <v>134383.4</v>
      </c>
      <c r="H135" s="299">
        <v>172885.33</v>
      </c>
      <c r="K135">
        <v>85266.38</v>
      </c>
      <c r="L135">
        <v>301655.33</v>
      </c>
      <c r="O135" s="299">
        <v>1950</v>
      </c>
      <c r="P135" s="299">
        <v>70587.64</v>
      </c>
      <c r="R135" s="299">
        <v>3148</v>
      </c>
      <c r="T135">
        <v>61875</v>
      </c>
      <c r="W135">
        <v>1192306.58</v>
      </c>
      <c r="Y135" s="299">
        <v>2907248.35</v>
      </c>
      <c r="Z135" s="299">
        <v>13372</v>
      </c>
      <c r="AA135" s="299">
        <v>992.33</v>
      </c>
      <c r="AC135" s="299">
        <v>965208.3</v>
      </c>
      <c r="AD135" s="299">
        <v>339780</v>
      </c>
      <c r="AE135">
        <v>2054105.3</v>
      </c>
      <c r="AF135">
        <v>16328</v>
      </c>
      <c r="AH135">
        <v>1402149.47</v>
      </c>
      <c r="AI135">
        <v>163395.85</v>
      </c>
      <c r="AM135">
        <v>725173.45</v>
      </c>
      <c r="AO135" s="240">
        <f t="shared" si="11"/>
        <v>808394.41999999993</v>
      </c>
      <c r="AP135" s="247">
        <f t="shared" si="12"/>
        <v>75685.64</v>
      </c>
      <c r="AQ135" s="261">
        <f t="shared" si="13"/>
        <v>732708.77999999991</v>
      </c>
      <c r="AR135" s="262">
        <f t="shared" si="15"/>
        <v>5079127.5600000005</v>
      </c>
      <c r="AS135" s="248">
        <f t="shared" si="14"/>
        <v>4361152.07</v>
      </c>
      <c r="AT135" s="242">
        <f t="shared" si="16"/>
        <v>717975.49000000022</v>
      </c>
    </row>
    <row r="136" spans="1:46" ht="14.4" thickBot="1">
      <c r="A136" s="232" t="s">
        <v>322</v>
      </c>
      <c r="B136" s="232" t="s">
        <v>43</v>
      </c>
      <c r="C136" s="268">
        <v>3652</v>
      </c>
      <c r="D136" s="317" t="s">
        <v>932</v>
      </c>
      <c r="E136" t="s">
        <v>2720</v>
      </c>
      <c r="F136" s="299">
        <v>565189.05000000005</v>
      </c>
      <c r="G136" s="299">
        <v>48531</v>
      </c>
      <c r="H136" s="299">
        <v>105500.75</v>
      </c>
      <c r="K136">
        <v>574729.26</v>
      </c>
      <c r="L136">
        <v>298888.37</v>
      </c>
      <c r="O136" s="299">
        <v>0</v>
      </c>
      <c r="P136" s="299">
        <v>59706.47</v>
      </c>
      <c r="R136" s="299">
        <v>1392</v>
      </c>
      <c r="V136">
        <v>-467101.73</v>
      </c>
      <c r="W136">
        <v>2072080.16</v>
      </c>
      <c r="Y136" s="299">
        <v>1470853.7</v>
      </c>
      <c r="AA136" s="299">
        <v>1278.6099999999999</v>
      </c>
      <c r="AC136" s="299">
        <v>1273676</v>
      </c>
      <c r="AD136" s="299">
        <v>537585.76</v>
      </c>
      <c r="AE136">
        <v>1779021</v>
      </c>
      <c r="AF136">
        <v>8580</v>
      </c>
      <c r="AG136">
        <v>1874</v>
      </c>
      <c r="AH136">
        <v>970038.06</v>
      </c>
      <c r="AI136">
        <v>113394.99</v>
      </c>
      <c r="AM136">
        <v>483724.49</v>
      </c>
      <c r="AO136" s="240">
        <f t="shared" si="11"/>
        <v>719220.8</v>
      </c>
      <c r="AP136" s="247">
        <f t="shared" si="12"/>
        <v>61098.47</v>
      </c>
      <c r="AQ136" s="261">
        <f t="shared" si="13"/>
        <v>658122.33000000007</v>
      </c>
      <c r="AR136" s="262">
        <f t="shared" si="15"/>
        <v>4817888.47</v>
      </c>
      <c r="AS136" s="248">
        <f t="shared" si="14"/>
        <v>3356632.54</v>
      </c>
      <c r="AT136" s="242">
        <f t="shared" si="16"/>
        <v>1461255.9299999997</v>
      </c>
    </row>
    <row r="137" spans="1:46" ht="14.4" thickBot="1">
      <c r="A137" s="232" t="s">
        <v>322</v>
      </c>
      <c r="B137" s="232" t="s">
        <v>43</v>
      </c>
      <c r="C137" s="268">
        <v>7302</v>
      </c>
      <c r="D137" s="317" t="s">
        <v>933</v>
      </c>
      <c r="E137" t="s">
        <v>2721</v>
      </c>
      <c r="F137" s="299">
        <v>635045.98</v>
      </c>
      <c r="G137" s="299">
        <v>7893.5</v>
      </c>
      <c r="H137" s="299">
        <v>990443.08</v>
      </c>
      <c r="K137">
        <v>389558.77</v>
      </c>
      <c r="L137">
        <v>158769.69</v>
      </c>
      <c r="O137" s="299">
        <v>0</v>
      </c>
      <c r="P137" s="299">
        <v>70004.899999999994</v>
      </c>
      <c r="R137" s="299">
        <v>1496</v>
      </c>
      <c r="T137">
        <v>27000</v>
      </c>
      <c r="V137">
        <v>-1754548.26</v>
      </c>
      <c r="W137">
        <v>3517785.78</v>
      </c>
      <c r="Y137" s="299">
        <v>2705643.12</v>
      </c>
      <c r="Z137" s="299">
        <v>309980</v>
      </c>
      <c r="AA137" s="299">
        <v>1593.53</v>
      </c>
      <c r="AC137" s="299">
        <v>1621862.61</v>
      </c>
      <c r="AD137" s="299">
        <v>131200</v>
      </c>
      <c r="AE137">
        <v>2217491.61</v>
      </c>
      <c r="AF137">
        <v>14620</v>
      </c>
      <c r="AH137">
        <v>1487167.34</v>
      </c>
      <c r="AI137">
        <v>37257.360000000001</v>
      </c>
      <c r="AM137">
        <v>693770.35</v>
      </c>
      <c r="AO137" s="240">
        <f t="shared" si="11"/>
        <v>1633382.56</v>
      </c>
      <c r="AP137" s="247">
        <f t="shared" si="12"/>
        <v>71500.899999999994</v>
      </c>
      <c r="AQ137" s="261">
        <f t="shared" si="13"/>
        <v>1561881.6600000001</v>
      </c>
      <c r="AR137" s="262">
        <f t="shared" si="15"/>
        <v>8156865.040000001</v>
      </c>
      <c r="AS137" s="248">
        <f t="shared" si="14"/>
        <v>4450306.66</v>
      </c>
      <c r="AT137" s="242">
        <f t="shared" si="16"/>
        <v>3706558.3800000008</v>
      </c>
    </row>
    <row r="138" spans="1:46" ht="14.4" thickBot="1">
      <c r="A138" s="232" t="s">
        <v>322</v>
      </c>
      <c r="B138" s="232" t="s">
        <v>43</v>
      </c>
      <c r="C138" s="268">
        <v>3122</v>
      </c>
      <c r="D138" s="317" t="s">
        <v>934</v>
      </c>
      <c r="E138" t="s">
        <v>2722</v>
      </c>
      <c r="F138" s="299">
        <v>265897.39</v>
      </c>
      <c r="G138" s="299">
        <v>89875.25</v>
      </c>
      <c r="H138" s="299">
        <v>87001.69</v>
      </c>
      <c r="K138">
        <v>530742.13</v>
      </c>
      <c r="L138">
        <v>214900.26</v>
      </c>
      <c r="O138" s="299">
        <v>0</v>
      </c>
      <c r="P138" s="299">
        <v>122601.25</v>
      </c>
      <c r="R138" s="299">
        <v>1446</v>
      </c>
      <c r="T138">
        <v>23005</v>
      </c>
      <c r="V138">
        <v>-1092269.1000000001</v>
      </c>
      <c r="W138">
        <v>2461639.23</v>
      </c>
      <c r="Y138" s="299">
        <v>1734440.11</v>
      </c>
      <c r="Z138" s="299">
        <v>159065</v>
      </c>
      <c r="AA138" s="299">
        <v>909.06</v>
      </c>
      <c r="AC138" s="299">
        <v>1661015</v>
      </c>
      <c r="AD138" s="299">
        <v>425200</v>
      </c>
      <c r="AE138">
        <v>2240233</v>
      </c>
      <c r="AF138">
        <v>14700</v>
      </c>
      <c r="AH138">
        <v>1042920.97</v>
      </c>
      <c r="AI138">
        <v>166022.69</v>
      </c>
      <c r="AM138">
        <v>844758.17</v>
      </c>
      <c r="AO138" s="240">
        <f t="shared" si="11"/>
        <v>442774.33</v>
      </c>
      <c r="AP138" s="247">
        <f t="shared" si="12"/>
        <v>124047.25</v>
      </c>
      <c r="AQ138" s="261">
        <f t="shared" si="13"/>
        <v>318727.08</v>
      </c>
      <c r="AR138" s="262">
        <f t="shared" si="15"/>
        <v>6017068.3999999994</v>
      </c>
      <c r="AS138" s="248">
        <f t="shared" si="14"/>
        <v>4308634.83</v>
      </c>
      <c r="AT138" s="242">
        <f t="shared" si="16"/>
        <v>1708433.5699999994</v>
      </c>
    </row>
    <row r="139" spans="1:46" ht="14.4" thickBot="1">
      <c r="A139" s="232" t="s">
        <v>322</v>
      </c>
      <c r="B139" s="232" t="s">
        <v>43</v>
      </c>
      <c r="C139" s="268">
        <v>3540</v>
      </c>
      <c r="D139" s="317" t="s">
        <v>935</v>
      </c>
      <c r="E139" t="s">
        <v>2723</v>
      </c>
      <c r="F139" s="299">
        <v>208261.78</v>
      </c>
      <c r="G139" s="299">
        <v>33462.300000000003</v>
      </c>
      <c r="H139" s="299">
        <v>199167.33</v>
      </c>
      <c r="K139">
        <v>1764651.04</v>
      </c>
      <c r="L139">
        <v>128901.72</v>
      </c>
      <c r="O139" s="299">
        <v>8650</v>
      </c>
      <c r="P139" s="299">
        <v>45353.79</v>
      </c>
      <c r="R139" s="299">
        <v>2188</v>
      </c>
      <c r="T139">
        <v>56100</v>
      </c>
      <c r="V139">
        <v>1081466.76</v>
      </c>
      <c r="W139">
        <v>1490475.39</v>
      </c>
      <c r="Y139" s="299">
        <v>1168160.56</v>
      </c>
      <c r="Z139" s="299">
        <v>151290</v>
      </c>
      <c r="AA139" s="299">
        <v>899.65</v>
      </c>
      <c r="AC139" s="299">
        <v>1626094.4</v>
      </c>
      <c r="AD139" s="299">
        <v>390600</v>
      </c>
      <c r="AE139">
        <v>2115229.4</v>
      </c>
      <c r="AF139">
        <v>14280</v>
      </c>
      <c r="AG139">
        <v>6900</v>
      </c>
      <c r="AH139">
        <v>1204989.46</v>
      </c>
      <c r="AI139">
        <v>241448.93</v>
      </c>
      <c r="AM139">
        <v>103986.59</v>
      </c>
      <c r="AO139" s="240">
        <f t="shared" ref="AO139:AO202" si="17">SUM(F139:I139)</f>
        <v>440891.41000000003</v>
      </c>
      <c r="AP139" s="247">
        <f t="shared" ref="AP139:AP202" si="18">SUM(O139:S139)</f>
        <v>56191.79</v>
      </c>
      <c r="AQ139" s="261">
        <f t="shared" ref="AQ139:AQ202" si="19">AO139-AP139</f>
        <v>384699.62000000005</v>
      </c>
      <c r="AR139" s="262">
        <f t="shared" si="15"/>
        <v>4436920</v>
      </c>
      <c r="AS139" s="248">
        <f t="shared" ref="AS139:AS202" si="20">SUM(AE139:AN139)</f>
        <v>3686834.38</v>
      </c>
      <c r="AT139" s="242">
        <f t="shared" si="16"/>
        <v>750085.62000000011</v>
      </c>
    </row>
    <row r="140" spans="1:46" ht="14.4" thickBot="1">
      <c r="A140" s="232" t="s">
        <v>322</v>
      </c>
      <c r="B140" s="232" t="s">
        <v>43</v>
      </c>
      <c r="C140" s="268">
        <v>8043</v>
      </c>
      <c r="D140" s="317" t="s">
        <v>936</v>
      </c>
      <c r="E140" t="s">
        <v>2724</v>
      </c>
      <c r="F140" s="299">
        <v>22341.23</v>
      </c>
      <c r="G140" s="299">
        <v>7682.9</v>
      </c>
      <c r="H140" s="299">
        <v>389242.31</v>
      </c>
      <c r="K140">
        <v>1121689.3500000001</v>
      </c>
      <c r="L140">
        <v>472090.55</v>
      </c>
      <c r="O140" s="299">
        <v>7000</v>
      </c>
      <c r="P140" s="299">
        <v>56849.9</v>
      </c>
      <c r="R140" s="299">
        <v>2884</v>
      </c>
      <c r="T140">
        <v>-14310</v>
      </c>
      <c r="V140">
        <v>-1859884.35</v>
      </c>
      <c r="W140">
        <v>3529981.97</v>
      </c>
      <c r="Y140" s="299">
        <v>1886878.57</v>
      </c>
      <c r="Z140" s="299">
        <v>394460</v>
      </c>
      <c r="AA140" s="299">
        <v>633.91</v>
      </c>
      <c r="AC140" s="299">
        <v>2208550.7999999998</v>
      </c>
      <c r="AD140" s="299">
        <v>1311300</v>
      </c>
      <c r="AE140">
        <v>3248537.8</v>
      </c>
      <c r="AF140">
        <v>23098</v>
      </c>
      <c r="AH140">
        <v>1969810.98</v>
      </c>
      <c r="AI140">
        <v>165848.66</v>
      </c>
      <c r="AM140">
        <v>104003.02</v>
      </c>
      <c r="AO140" s="240">
        <f t="shared" si="17"/>
        <v>419266.44</v>
      </c>
      <c r="AP140" s="247">
        <f t="shared" si="18"/>
        <v>66733.899999999994</v>
      </c>
      <c r="AQ140" s="261">
        <f t="shared" si="19"/>
        <v>352532.54000000004</v>
      </c>
      <c r="AR140" s="262">
        <f t="shared" si="15"/>
        <v>8020505.25</v>
      </c>
      <c r="AS140" s="248">
        <f t="shared" si="20"/>
        <v>5511298.459999999</v>
      </c>
      <c r="AT140" s="242">
        <f t="shared" si="16"/>
        <v>2509206.790000001</v>
      </c>
    </row>
    <row r="141" spans="1:46" ht="14.4" thickBot="1">
      <c r="A141" s="232" t="s">
        <v>322</v>
      </c>
      <c r="B141" s="232" t="s">
        <v>43</v>
      </c>
      <c r="C141" s="268">
        <v>4264</v>
      </c>
      <c r="D141" s="317" t="s">
        <v>937</v>
      </c>
      <c r="E141" t="s">
        <v>2725</v>
      </c>
      <c r="F141" s="299">
        <v>587200.61</v>
      </c>
      <c r="G141" s="299">
        <v>97088.5</v>
      </c>
      <c r="H141" s="299">
        <v>156121.29</v>
      </c>
      <c r="K141">
        <v>331460.15000000002</v>
      </c>
      <c r="L141">
        <v>191214.03</v>
      </c>
      <c r="O141" s="299">
        <v>0</v>
      </c>
      <c r="P141" s="299">
        <v>141319.93</v>
      </c>
      <c r="R141" s="299">
        <v>1178</v>
      </c>
      <c r="T141">
        <v>111825</v>
      </c>
      <c r="V141">
        <v>-83715.14</v>
      </c>
      <c r="W141">
        <v>1467910.57</v>
      </c>
      <c r="Y141" s="299">
        <v>3324815.42</v>
      </c>
      <c r="Z141" s="299">
        <v>205800</v>
      </c>
      <c r="AA141" s="299">
        <v>1643.66</v>
      </c>
      <c r="AC141" s="299">
        <v>1450757</v>
      </c>
      <c r="AD141" s="299">
        <v>348296.44</v>
      </c>
      <c r="AE141">
        <v>1958787</v>
      </c>
      <c r="AF141">
        <v>7740</v>
      </c>
      <c r="AH141">
        <v>1432405.03</v>
      </c>
      <c r="AI141">
        <v>51685.27</v>
      </c>
      <c r="AM141">
        <v>2156129</v>
      </c>
      <c r="AO141" s="240">
        <f t="shared" si="17"/>
        <v>840410.4</v>
      </c>
      <c r="AP141" s="247">
        <f t="shared" si="18"/>
        <v>142497.93</v>
      </c>
      <c r="AQ141" s="261">
        <f t="shared" si="19"/>
        <v>697912.47</v>
      </c>
      <c r="AR141" s="262">
        <f t="shared" ref="AR141:AR204" si="21">SUM(W141:AC141)</f>
        <v>6450926.6500000004</v>
      </c>
      <c r="AS141" s="248">
        <f t="shared" si="20"/>
        <v>5606746.3000000007</v>
      </c>
      <c r="AT141" s="242">
        <f t="shared" ref="AT141:AT204" si="22">AR141-AS141</f>
        <v>844180.34999999963</v>
      </c>
    </row>
    <row r="142" spans="1:46" ht="14.4" thickBot="1">
      <c r="A142" s="232" t="s">
        <v>322</v>
      </c>
      <c r="B142" s="232" t="s">
        <v>43</v>
      </c>
      <c r="C142" s="268">
        <v>4475</v>
      </c>
      <c r="D142" s="317" t="s">
        <v>938</v>
      </c>
      <c r="E142" t="s">
        <v>2726</v>
      </c>
      <c r="F142" s="299">
        <v>185225.01</v>
      </c>
      <c r="G142" s="299">
        <v>7367</v>
      </c>
      <c r="H142" s="299">
        <v>107815.08</v>
      </c>
      <c r="K142">
        <v>248412.08</v>
      </c>
      <c r="L142">
        <v>203933.86</v>
      </c>
      <c r="P142" s="299">
        <v>47151.17</v>
      </c>
      <c r="R142" s="299">
        <v>2284</v>
      </c>
      <c r="T142">
        <v>42125</v>
      </c>
      <c r="V142">
        <v>895316.69</v>
      </c>
      <c r="W142">
        <v>431311.75</v>
      </c>
      <c r="Y142" s="299">
        <v>2528803.11</v>
      </c>
      <c r="Z142" s="299">
        <v>199075</v>
      </c>
      <c r="AA142" s="299">
        <v>770.29</v>
      </c>
      <c r="AC142" s="299">
        <v>1245851.19</v>
      </c>
      <c r="AD142" s="299">
        <v>147200</v>
      </c>
      <c r="AE142">
        <v>1920793.19</v>
      </c>
      <c r="AF142">
        <v>32588</v>
      </c>
      <c r="AH142">
        <v>1384352.19</v>
      </c>
      <c r="AI142">
        <v>203803.04</v>
      </c>
      <c r="AM142">
        <v>1245598.75</v>
      </c>
      <c r="AO142" s="240">
        <f t="shared" si="17"/>
        <v>300407.09000000003</v>
      </c>
      <c r="AP142" s="247">
        <f t="shared" si="18"/>
        <v>49435.17</v>
      </c>
      <c r="AQ142" s="261">
        <f t="shared" si="19"/>
        <v>250971.92000000004</v>
      </c>
      <c r="AR142" s="262">
        <f t="shared" si="21"/>
        <v>4405811.34</v>
      </c>
      <c r="AS142" s="248">
        <f t="shared" si="20"/>
        <v>4787135.17</v>
      </c>
      <c r="AT142" s="242">
        <f t="shared" si="22"/>
        <v>-381323.83000000007</v>
      </c>
    </row>
    <row r="143" spans="1:46" ht="14.4" thickBot="1">
      <c r="A143" s="232" t="s">
        <v>322</v>
      </c>
      <c r="B143" s="232" t="s">
        <v>43</v>
      </c>
      <c r="C143" s="268">
        <v>4153</v>
      </c>
      <c r="D143" s="317" t="s">
        <v>939</v>
      </c>
      <c r="E143" t="s">
        <v>2727</v>
      </c>
      <c r="F143" s="299">
        <v>263438.15000000002</v>
      </c>
      <c r="G143" s="299">
        <v>24200</v>
      </c>
      <c r="H143" s="299">
        <v>158993</v>
      </c>
      <c r="K143">
        <v>514550.63</v>
      </c>
      <c r="L143">
        <v>474966.81</v>
      </c>
      <c r="O143" s="299">
        <v>6000</v>
      </c>
      <c r="P143" s="299">
        <v>39027.199999999997</v>
      </c>
      <c r="R143" s="299">
        <v>1206</v>
      </c>
      <c r="T143">
        <v>55970</v>
      </c>
      <c r="V143">
        <v>-524004.89</v>
      </c>
      <c r="W143">
        <v>2115546</v>
      </c>
      <c r="Y143" s="299">
        <v>1385792.69</v>
      </c>
      <c r="Z143" s="299">
        <v>78500</v>
      </c>
      <c r="AA143" s="299">
        <v>976</v>
      </c>
      <c r="AC143" s="299">
        <v>1454336.1</v>
      </c>
      <c r="AD143" s="299">
        <v>363800</v>
      </c>
      <c r="AE143">
        <v>1933881.1</v>
      </c>
      <c r="AF143">
        <v>10910</v>
      </c>
      <c r="AG143">
        <v>500</v>
      </c>
      <c r="AH143">
        <v>1154865.3799999999</v>
      </c>
      <c r="AI143">
        <v>206162.58</v>
      </c>
      <c r="AM143">
        <v>234681.45</v>
      </c>
      <c r="AO143" s="240">
        <f t="shared" si="17"/>
        <v>446631.15</v>
      </c>
      <c r="AP143" s="247">
        <f t="shared" si="18"/>
        <v>46233.2</v>
      </c>
      <c r="AQ143" s="261">
        <f t="shared" si="19"/>
        <v>400397.95</v>
      </c>
      <c r="AR143" s="262">
        <f t="shared" si="21"/>
        <v>5035150.79</v>
      </c>
      <c r="AS143" s="248">
        <f t="shared" si="20"/>
        <v>3541000.5100000002</v>
      </c>
      <c r="AT143" s="242">
        <f t="shared" si="22"/>
        <v>1494150.2799999998</v>
      </c>
    </row>
    <row r="144" spans="1:46" ht="14.4" thickBot="1">
      <c r="A144" s="232" t="s">
        <v>322</v>
      </c>
      <c r="B144" s="232" t="s">
        <v>43</v>
      </c>
      <c r="C144" s="268">
        <v>2552</v>
      </c>
      <c r="D144" s="317" t="s">
        <v>940</v>
      </c>
      <c r="E144" t="s">
        <v>2728</v>
      </c>
      <c r="F144" s="299">
        <v>122075.95</v>
      </c>
      <c r="G144" s="299">
        <v>15553.05</v>
      </c>
      <c r="H144" s="299">
        <v>176165.9</v>
      </c>
      <c r="K144">
        <v>991535.46</v>
      </c>
      <c r="L144">
        <v>102604.7</v>
      </c>
      <c r="O144" s="299">
        <v>0</v>
      </c>
      <c r="P144" s="299">
        <v>65553.22</v>
      </c>
      <c r="R144" s="299">
        <v>1874</v>
      </c>
      <c r="V144">
        <v>-628255.29</v>
      </c>
      <c r="W144">
        <v>2263113.85</v>
      </c>
      <c r="Y144" s="299">
        <v>935240.54</v>
      </c>
      <c r="Z144" s="299">
        <v>109926</v>
      </c>
      <c r="AA144" s="299">
        <v>629.86</v>
      </c>
      <c r="AC144" s="299">
        <v>1280376</v>
      </c>
      <c r="AD144" s="299">
        <v>369600</v>
      </c>
      <c r="AE144">
        <v>1848423</v>
      </c>
      <c r="AF144">
        <v>2300</v>
      </c>
      <c r="AH144">
        <v>809952.49</v>
      </c>
      <c r="AI144">
        <v>180173.81</v>
      </c>
      <c r="AM144">
        <v>149273.82</v>
      </c>
      <c r="AO144" s="240">
        <f t="shared" si="17"/>
        <v>313794.90000000002</v>
      </c>
      <c r="AP144" s="247">
        <f t="shared" si="18"/>
        <v>67427.22</v>
      </c>
      <c r="AQ144" s="261">
        <f t="shared" si="19"/>
        <v>246367.68000000002</v>
      </c>
      <c r="AR144" s="262">
        <f t="shared" si="21"/>
        <v>4589286.25</v>
      </c>
      <c r="AS144" s="248">
        <f t="shared" si="20"/>
        <v>2990123.12</v>
      </c>
      <c r="AT144" s="242">
        <f t="shared" si="22"/>
        <v>1599163.13</v>
      </c>
    </row>
    <row r="145" spans="1:46" ht="14.4" thickBot="1">
      <c r="A145" s="232" t="s">
        <v>322</v>
      </c>
      <c r="B145" s="232" t="s">
        <v>43</v>
      </c>
      <c r="C145" s="268">
        <v>5199</v>
      </c>
      <c r="D145" s="317" t="s">
        <v>941</v>
      </c>
      <c r="E145" t="s">
        <v>2729</v>
      </c>
      <c r="F145" s="299">
        <v>112436.31</v>
      </c>
      <c r="G145" s="299">
        <v>102035.25</v>
      </c>
      <c r="H145" s="299">
        <v>480589.52</v>
      </c>
      <c r="K145">
        <v>649828.4</v>
      </c>
      <c r="L145">
        <v>190397.4</v>
      </c>
      <c r="O145" s="299">
        <v>0</v>
      </c>
      <c r="P145" s="299">
        <v>171765</v>
      </c>
      <c r="R145" s="299">
        <v>1294</v>
      </c>
      <c r="T145">
        <v>54500</v>
      </c>
      <c r="V145">
        <v>-994019.3</v>
      </c>
      <c r="W145">
        <v>2512572.4500000002</v>
      </c>
      <c r="Y145" s="299">
        <v>1376656.21</v>
      </c>
      <c r="Z145" s="299">
        <v>198000</v>
      </c>
      <c r="AA145" s="299">
        <v>708.87</v>
      </c>
      <c r="AC145" s="299">
        <v>2428948</v>
      </c>
      <c r="AD145" s="299">
        <v>474286.5</v>
      </c>
      <c r="AE145">
        <v>3081291.45</v>
      </c>
      <c r="AF145">
        <v>24428</v>
      </c>
      <c r="AH145">
        <v>1348942.35</v>
      </c>
      <c r="AI145">
        <v>71747.5</v>
      </c>
      <c r="AM145">
        <v>163015.54999999999</v>
      </c>
      <c r="AO145" s="240">
        <f t="shared" si="17"/>
        <v>695061.08000000007</v>
      </c>
      <c r="AP145" s="247">
        <f t="shared" si="18"/>
        <v>173059</v>
      </c>
      <c r="AQ145" s="261">
        <f t="shared" si="19"/>
        <v>522002.08000000007</v>
      </c>
      <c r="AR145" s="262">
        <f t="shared" si="21"/>
        <v>6516885.5300000003</v>
      </c>
      <c r="AS145" s="248">
        <f t="shared" si="20"/>
        <v>4689424.8500000006</v>
      </c>
      <c r="AT145" s="242">
        <f t="shared" si="22"/>
        <v>1827460.6799999997</v>
      </c>
    </row>
    <row r="146" spans="1:46" ht="14.4" thickBot="1">
      <c r="A146" s="232" t="s">
        <v>322</v>
      </c>
      <c r="B146" s="232" t="s">
        <v>43</v>
      </c>
      <c r="C146" s="268">
        <v>7299</v>
      </c>
      <c r="D146" s="317" t="s">
        <v>942</v>
      </c>
      <c r="E146" t="s">
        <v>2730</v>
      </c>
      <c r="F146" s="299">
        <v>515845.01</v>
      </c>
      <c r="G146" s="299">
        <v>155070.6</v>
      </c>
      <c r="H146" s="299">
        <v>124845.61</v>
      </c>
      <c r="K146">
        <v>1767780.54</v>
      </c>
      <c r="L146">
        <v>415734.58</v>
      </c>
      <c r="O146" s="299">
        <v>-15000</v>
      </c>
      <c r="P146" s="299">
        <v>77952.7</v>
      </c>
      <c r="R146" s="299">
        <v>2540</v>
      </c>
      <c r="T146">
        <v>45000</v>
      </c>
      <c r="V146">
        <v>2363915.84</v>
      </c>
      <c r="W146">
        <v>1298036.29</v>
      </c>
      <c r="Y146" s="299">
        <v>2055585.52</v>
      </c>
      <c r="Z146" s="299">
        <v>285041</v>
      </c>
      <c r="AA146" s="299">
        <v>1519.84</v>
      </c>
      <c r="AC146" s="299">
        <v>1361427</v>
      </c>
      <c r="AD146" s="299">
        <v>210800</v>
      </c>
      <c r="AE146">
        <v>2266151</v>
      </c>
      <c r="AF146">
        <v>18550</v>
      </c>
      <c r="AH146">
        <v>1834007.05</v>
      </c>
      <c r="AI146">
        <v>389496.34</v>
      </c>
      <c r="AM146">
        <v>199337.46</v>
      </c>
      <c r="AO146" s="240">
        <f t="shared" si="17"/>
        <v>795761.22</v>
      </c>
      <c r="AP146" s="247">
        <f t="shared" si="18"/>
        <v>65492.7</v>
      </c>
      <c r="AQ146" s="261">
        <f t="shared" si="19"/>
        <v>730268.52</v>
      </c>
      <c r="AR146" s="262">
        <f t="shared" si="21"/>
        <v>5001609.6500000004</v>
      </c>
      <c r="AS146" s="248">
        <f t="shared" si="20"/>
        <v>4707541.8499999996</v>
      </c>
      <c r="AT146" s="242">
        <f t="shared" si="22"/>
        <v>294067.80000000075</v>
      </c>
    </row>
    <row r="147" spans="1:46" ht="14.4" thickBot="1">
      <c r="A147" s="232" t="s">
        <v>326</v>
      </c>
      <c r="B147" s="232" t="s">
        <v>44</v>
      </c>
      <c r="C147" s="268">
        <v>3325</v>
      </c>
      <c r="D147" s="317" t="s">
        <v>943</v>
      </c>
      <c r="E147" t="s">
        <v>2731</v>
      </c>
      <c r="F147" s="299">
        <v>328283.49</v>
      </c>
      <c r="G147" s="299">
        <v>35321.46</v>
      </c>
      <c r="H147" s="299">
        <v>614821.34</v>
      </c>
      <c r="K147">
        <v>713848.77</v>
      </c>
      <c r="L147">
        <v>469741.18</v>
      </c>
      <c r="O147" s="299">
        <v>0</v>
      </c>
      <c r="P147" s="299">
        <v>1175.5999999999999</v>
      </c>
      <c r="R147" s="299">
        <v>0</v>
      </c>
      <c r="V147">
        <v>402738.99</v>
      </c>
      <c r="W147">
        <v>1854562.35</v>
      </c>
      <c r="Y147" s="299">
        <v>1134936.3600000001</v>
      </c>
      <c r="Z147" s="299">
        <v>85860</v>
      </c>
      <c r="AA147" s="299">
        <v>425.66</v>
      </c>
      <c r="AC147" s="299">
        <v>1565850</v>
      </c>
      <c r="AD147" s="299">
        <v>373068.16</v>
      </c>
      <c r="AE147">
        <v>2100932</v>
      </c>
      <c r="AF147">
        <v>19860</v>
      </c>
      <c r="AH147">
        <v>938776.21</v>
      </c>
      <c r="AI147">
        <v>160588.07</v>
      </c>
      <c r="AM147">
        <v>36444.6</v>
      </c>
      <c r="AO147" s="240">
        <f t="shared" si="17"/>
        <v>978426.29</v>
      </c>
      <c r="AP147" s="247">
        <f t="shared" si="18"/>
        <v>1175.5999999999999</v>
      </c>
      <c r="AQ147" s="261">
        <f t="shared" si="19"/>
        <v>977250.69000000006</v>
      </c>
      <c r="AR147" s="262">
        <f t="shared" si="21"/>
        <v>4641634.37</v>
      </c>
      <c r="AS147" s="248">
        <f t="shared" si="20"/>
        <v>3256600.88</v>
      </c>
      <c r="AT147" s="242">
        <f t="shared" si="22"/>
        <v>1385033.4900000002</v>
      </c>
    </row>
    <row r="148" spans="1:46" ht="14.4" thickBot="1">
      <c r="A148" s="232" t="s">
        <v>326</v>
      </c>
      <c r="B148" s="232" t="s">
        <v>44</v>
      </c>
      <c r="C148" s="268">
        <v>5397</v>
      </c>
      <c r="D148" s="317" t="s">
        <v>944</v>
      </c>
      <c r="E148" t="s">
        <v>2732</v>
      </c>
      <c r="F148" s="299">
        <v>1531038.13</v>
      </c>
      <c r="G148" s="299">
        <v>42625.3</v>
      </c>
      <c r="H148" s="299">
        <v>25163.5</v>
      </c>
      <c r="K148">
        <v>631193.59</v>
      </c>
      <c r="L148">
        <v>529045.59</v>
      </c>
      <c r="O148" s="299">
        <v>0</v>
      </c>
      <c r="P148" s="299">
        <v>3800</v>
      </c>
      <c r="R148" s="299">
        <v>0</v>
      </c>
      <c r="V148">
        <v>-536158.89</v>
      </c>
      <c r="W148">
        <v>3974625.34</v>
      </c>
      <c r="Y148" s="299">
        <v>1536643.41</v>
      </c>
      <c r="Z148" s="299">
        <v>156240</v>
      </c>
      <c r="AA148" s="299">
        <v>4220.1099999999997</v>
      </c>
      <c r="AC148" s="299">
        <v>1467814.2</v>
      </c>
      <c r="AD148" s="299">
        <v>435282.59</v>
      </c>
      <c r="AE148">
        <v>2331296.9500000002</v>
      </c>
      <c r="AF148">
        <v>50404</v>
      </c>
      <c r="AH148">
        <v>1397333.09</v>
      </c>
      <c r="AI148">
        <v>383146.01</v>
      </c>
      <c r="AM148">
        <v>121220.6</v>
      </c>
      <c r="AO148" s="240">
        <f t="shared" si="17"/>
        <v>1598826.93</v>
      </c>
      <c r="AP148" s="247">
        <f t="shared" si="18"/>
        <v>3800</v>
      </c>
      <c r="AQ148" s="261">
        <f t="shared" si="19"/>
        <v>1595026.93</v>
      </c>
      <c r="AR148" s="262">
        <f t="shared" si="21"/>
        <v>7139543.0600000005</v>
      </c>
      <c r="AS148" s="248">
        <f t="shared" si="20"/>
        <v>4283400.6499999994</v>
      </c>
      <c r="AT148" s="242">
        <f t="shared" si="22"/>
        <v>2856142.4100000011</v>
      </c>
    </row>
    <row r="149" spans="1:46" ht="14.4" thickBot="1">
      <c r="A149" s="232" t="s">
        <v>326</v>
      </c>
      <c r="B149" s="232" t="s">
        <v>44</v>
      </c>
      <c r="C149" s="268">
        <v>2048</v>
      </c>
      <c r="D149" s="317" t="s">
        <v>945</v>
      </c>
      <c r="E149" t="s">
        <v>2733</v>
      </c>
      <c r="F149" s="299">
        <v>427006.32</v>
      </c>
      <c r="G149" s="299">
        <v>12643</v>
      </c>
      <c r="H149" s="299">
        <v>86435.48</v>
      </c>
      <c r="K149">
        <v>923556.69</v>
      </c>
      <c r="L149">
        <v>361461.71</v>
      </c>
      <c r="O149" s="299">
        <v>0</v>
      </c>
      <c r="P149" s="299">
        <v>35373.9</v>
      </c>
      <c r="R149" s="299">
        <v>991</v>
      </c>
      <c r="V149">
        <v>-403435.31</v>
      </c>
      <c r="W149">
        <v>2427116.52</v>
      </c>
      <c r="Y149" s="299">
        <v>1120306.46</v>
      </c>
      <c r="Z149" s="299">
        <v>189275</v>
      </c>
      <c r="AA149" s="299">
        <v>1326.89</v>
      </c>
      <c r="AC149" s="299">
        <v>2244121</v>
      </c>
      <c r="AD149" s="299">
        <v>250424.29</v>
      </c>
      <c r="AE149">
        <v>2564394</v>
      </c>
      <c r="AF149">
        <v>1640</v>
      </c>
      <c r="AG149">
        <v>3512</v>
      </c>
      <c r="AH149">
        <v>1091336.31</v>
      </c>
      <c r="AI149">
        <v>298716.84000000003</v>
      </c>
      <c r="AJ149">
        <v>32700</v>
      </c>
      <c r="AM149">
        <v>62097.4</v>
      </c>
      <c r="AO149" s="240">
        <f t="shared" si="17"/>
        <v>526084.80000000005</v>
      </c>
      <c r="AP149" s="247">
        <f t="shared" si="18"/>
        <v>36364.9</v>
      </c>
      <c r="AQ149" s="261">
        <f t="shared" si="19"/>
        <v>489719.9</v>
      </c>
      <c r="AR149" s="262">
        <f t="shared" si="21"/>
        <v>5982145.8700000001</v>
      </c>
      <c r="AS149" s="248">
        <f t="shared" si="20"/>
        <v>4054396.55</v>
      </c>
      <c r="AT149" s="242">
        <f t="shared" si="22"/>
        <v>1927749.3200000003</v>
      </c>
    </row>
    <row r="150" spans="1:46" ht="14.4" thickBot="1">
      <c r="A150" s="232" t="s">
        <v>326</v>
      </c>
      <c r="B150" s="232" t="s">
        <v>44</v>
      </c>
      <c r="C150" s="268">
        <v>5559</v>
      </c>
      <c r="D150" s="317" t="s">
        <v>946</v>
      </c>
      <c r="E150" t="s">
        <v>2734</v>
      </c>
      <c r="F150" s="299">
        <v>904915.38</v>
      </c>
      <c r="G150" s="299">
        <v>70458.710000000006</v>
      </c>
      <c r="H150" s="299">
        <v>92371.44</v>
      </c>
      <c r="K150">
        <v>614099.97</v>
      </c>
      <c r="L150">
        <v>585824.81000000006</v>
      </c>
      <c r="O150" s="299">
        <v>16440</v>
      </c>
      <c r="P150" s="299">
        <v>47103.5</v>
      </c>
      <c r="R150" s="299">
        <v>5496.87</v>
      </c>
      <c r="V150">
        <v>367676.88</v>
      </c>
      <c r="W150">
        <v>2538450.7999999998</v>
      </c>
      <c r="Y150" s="299">
        <v>1501306.2</v>
      </c>
      <c r="Z150" s="299">
        <v>290020</v>
      </c>
      <c r="AA150" s="299">
        <v>3011.6</v>
      </c>
      <c r="AC150" s="299">
        <v>2249114</v>
      </c>
      <c r="AD150" s="299">
        <v>511748.04</v>
      </c>
      <c r="AE150">
        <v>2862529.75</v>
      </c>
      <c r="AF150">
        <v>35564</v>
      </c>
      <c r="AH150">
        <v>1826119.27</v>
      </c>
      <c r="AI150">
        <v>407734.08</v>
      </c>
      <c r="AM150">
        <v>130750.48</v>
      </c>
      <c r="AO150" s="240">
        <f t="shared" si="17"/>
        <v>1067745.53</v>
      </c>
      <c r="AP150" s="247">
        <f t="shared" si="18"/>
        <v>69040.37</v>
      </c>
      <c r="AQ150" s="261">
        <f t="shared" si="19"/>
        <v>998705.16</v>
      </c>
      <c r="AR150" s="262">
        <f t="shared" si="21"/>
        <v>6581902.5999999996</v>
      </c>
      <c r="AS150" s="248">
        <f t="shared" si="20"/>
        <v>5262697.58</v>
      </c>
      <c r="AT150" s="242">
        <f t="shared" si="22"/>
        <v>1319205.0199999996</v>
      </c>
    </row>
    <row r="151" spans="1:46" ht="14.4" thickBot="1">
      <c r="A151" s="232" t="s">
        <v>326</v>
      </c>
      <c r="B151" s="232" t="s">
        <v>44</v>
      </c>
      <c r="C151" s="268">
        <v>3394</v>
      </c>
      <c r="D151" s="317" t="s">
        <v>947</v>
      </c>
      <c r="E151" t="s">
        <v>2735</v>
      </c>
      <c r="F151" s="299">
        <v>1033478.58</v>
      </c>
      <c r="G151" s="299">
        <v>95520.76</v>
      </c>
      <c r="H151" s="299">
        <v>639992.07999999996</v>
      </c>
      <c r="K151">
        <v>929794.7</v>
      </c>
      <c r="L151">
        <v>283134.31</v>
      </c>
      <c r="O151" s="299">
        <v>6760</v>
      </c>
      <c r="P151" s="299">
        <v>8536.58</v>
      </c>
      <c r="R151" s="299">
        <v>0</v>
      </c>
      <c r="V151">
        <v>-265225.25</v>
      </c>
      <c r="W151">
        <v>3053279.47</v>
      </c>
      <c r="Y151" s="299">
        <v>1863435.38</v>
      </c>
      <c r="Z151" s="299">
        <v>333150</v>
      </c>
      <c r="AA151" s="299">
        <v>2538.06</v>
      </c>
      <c r="AC151" s="299">
        <v>1373171</v>
      </c>
      <c r="AD151" s="299">
        <v>253395.44</v>
      </c>
      <c r="AE151">
        <v>2271739</v>
      </c>
      <c r="AF151">
        <v>21696</v>
      </c>
      <c r="AH151">
        <v>1100008.33</v>
      </c>
      <c r="AI151">
        <v>162223.99</v>
      </c>
      <c r="AM151">
        <v>91452.93</v>
      </c>
      <c r="AO151" s="240">
        <f t="shared" si="17"/>
        <v>1768991.42</v>
      </c>
      <c r="AP151" s="247">
        <f t="shared" si="18"/>
        <v>15296.58</v>
      </c>
      <c r="AQ151" s="261">
        <f t="shared" si="19"/>
        <v>1753694.8399999999</v>
      </c>
      <c r="AR151" s="262">
        <f t="shared" si="21"/>
        <v>6625573.9099999992</v>
      </c>
      <c r="AS151" s="248">
        <f t="shared" si="20"/>
        <v>3647120.2500000005</v>
      </c>
      <c r="AT151" s="242">
        <f t="shared" si="22"/>
        <v>2978453.6599999988</v>
      </c>
    </row>
    <row r="152" spans="1:46" ht="14.4" thickBot="1">
      <c r="A152" s="232" t="s">
        <v>326</v>
      </c>
      <c r="B152" s="232" t="s">
        <v>44</v>
      </c>
      <c r="C152" s="268">
        <v>4182</v>
      </c>
      <c r="D152" s="317" t="s">
        <v>948</v>
      </c>
      <c r="E152" t="s">
        <v>2736</v>
      </c>
      <c r="F152" s="299">
        <v>901274.61</v>
      </c>
      <c r="G152" s="299">
        <v>22340.94</v>
      </c>
      <c r="H152" s="299">
        <v>7502.2</v>
      </c>
      <c r="K152">
        <v>225125</v>
      </c>
      <c r="L152">
        <v>267583.59999999998</v>
      </c>
      <c r="O152" s="299">
        <v>0</v>
      </c>
      <c r="P152" s="299">
        <v>0</v>
      </c>
      <c r="R152" s="299">
        <v>0</v>
      </c>
      <c r="V152">
        <v>-117023.27</v>
      </c>
      <c r="W152">
        <v>1819262.69</v>
      </c>
      <c r="Y152" s="299">
        <v>1303423.19</v>
      </c>
      <c r="Z152" s="299">
        <v>182530</v>
      </c>
      <c r="AA152" s="299">
        <v>2598.14</v>
      </c>
      <c r="AC152" s="299">
        <v>1573812</v>
      </c>
      <c r="AD152" s="299">
        <v>420219.8</v>
      </c>
      <c r="AE152">
        <v>2268205.98</v>
      </c>
      <c r="AF152">
        <v>13924</v>
      </c>
      <c r="AH152">
        <v>1199793.72</v>
      </c>
      <c r="AI152">
        <v>108341.37</v>
      </c>
      <c r="AM152">
        <v>170731.13</v>
      </c>
      <c r="AO152" s="240">
        <f t="shared" si="17"/>
        <v>931117.74999999988</v>
      </c>
      <c r="AP152" s="247">
        <f t="shared" si="18"/>
        <v>0</v>
      </c>
      <c r="AQ152" s="261">
        <f t="shared" si="19"/>
        <v>931117.74999999988</v>
      </c>
      <c r="AR152" s="262">
        <f t="shared" si="21"/>
        <v>4881626.0199999996</v>
      </c>
      <c r="AS152" s="248">
        <f t="shared" si="20"/>
        <v>3760996.2</v>
      </c>
      <c r="AT152" s="242">
        <f t="shared" si="22"/>
        <v>1120629.8199999994</v>
      </c>
    </row>
    <row r="153" spans="1:46" ht="14.4" thickBot="1">
      <c r="A153" s="232" t="s">
        <v>326</v>
      </c>
      <c r="B153" s="232" t="s">
        <v>44</v>
      </c>
      <c r="C153" s="268">
        <v>4497</v>
      </c>
      <c r="D153" s="317" t="s">
        <v>949</v>
      </c>
      <c r="E153" t="s">
        <v>2737</v>
      </c>
      <c r="F153" s="299">
        <v>324476.09000000003</v>
      </c>
      <c r="G153" s="299">
        <v>0</v>
      </c>
      <c r="H153" s="299">
        <v>551839.56999999995</v>
      </c>
      <c r="K153">
        <v>794767.16</v>
      </c>
      <c r="L153">
        <v>257251.4</v>
      </c>
      <c r="O153" s="299">
        <v>0</v>
      </c>
      <c r="P153" s="299">
        <v>0</v>
      </c>
      <c r="R153" s="299">
        <v>0</v>
      </c>
      <c r="U153">
        <v>310</v>
      </c>
      <c r="V153">
        <v>-365813.97</v>
      </c>
      <c r="W153">
        <v>2522678.58</v>
      </c>
      <c r="Y153" s="299">
        <v>1252883.06</v>
      </c>
      <c r="Z153" s="299">
        <v>171040</v>
      </c>
      <c r="AA153" s="299">
        <v>1070.74</v>
      </c>
      <c r="AC153" s="299">
        <v>1817214</v>
      </c>
      <c r="AD153" s="299">
        <v>270068.96000000002</v>
      </c>
      <c r="AE153">
        <v>2372912</v>
      </c>
      <c r="AF153">
        <v>20238</v>
      </c>
      <c r="AH153">
        <v>1084696.72</v>
      </c>
      <c r="AI153">
        <v>239794.37</v>
      </c>
      <c r="AM153">
        <v>23476.06</v>
      </c>
      <c r="AO153" s="240">
        <f t="shared" si="17"/>
        <v>876315.65999999992</v>
      </c>
      <c r="AP153" s="247">
        <f t="shared" si="18"/>
        <v>0</v>
      </c>
      <c r="AQ153" s="261">
        <f t="shared" si="19"/>
        <v>876315.65999999992</v>
      </c>
      <c r="AR153" s="262">
        <f t="shared" si="21"/>
        <v>5764886.3800000008</v>
      </c>
      <c r="AS153" s="248">
        <f t="shared" si="20"/>
        <v>3741117.15</v>
      </c>
      <c r="AT153" s="242">
        <f t="shared" si="22"/>
        <v>2023769.2300000009</v>
      </c>
    </row>
    <row r="154" spans="1:46" ht="14.4" thickBot="1">
      <c r="A154" s="232" t="s">
        <v>326</v>
      </c>
      <c r="B154" s="232" t="s">
        <v>44</v>
      </c>
      <c r="C154" s="268">
        <v>4239</v>
      </c>
      <c r="D154" s="317" t="s">
        <v>950</v>
      </c>
      <c r="E154" t="s">
        <v>2738</v>
      </c>
      <c r="F154" s="299">
        <v>228825.27</v>
      </c>
      <c r="G154" s="299">
        <v>12078</v>
      </c>
      <c r="H154" s="299">
        <v>96772.4</v>
      </c>
      <c r="K154">
        <v>832858.87</v>
      </c>
      <c r="L154">
        <v>282515.28999999998</v>
      </c>
      <c r="O154" s="299">
        <v>4000</v>
      </c>
      <c r="P154" s="299">
        <v>27618.6</v>
      </c>
      <c r="R154" s="299">
        <v>0</v>
      </c>
      <c r="V154">
        <v>-2818447.81</v>
      </c>
      <c r="W154">
        <v>4801199.47</v>
      </c>
      <c r="Y154" s="299">
        <v>943988.53</v>
      </c>
      <c r="Z154" s="299">
        <v>106525</v>
      </c>
      <c r="AA154" s="299">
        <v>926.92</v>
      </c>
      <c r="AC154" s="299">
        <v>686055</v>
      </c>
      <c r="AD154" s="299">
        <v>418065.28</v>
      </c>
      <c r="AE154">
        <v>1161648</v>
      </c>
      <c r="AF154">
        <v>10916</v>
      </c>
      <c r="AH154">
        <v>1093089.82</v>
      </c>
      <c r="AI154">
        <v>396800.84</v>
      </c>
      <c r="AM154">
        <v>54426.5</v>
      </c>
      <c r="AO154" s="240">
        <f t="shared" si="17"/>
        <v>337675.67</v>
      </c>
      <c r="AP154" s="247">
        <f t="shared" si="18"/>
        <v>31618.6</v>
      </c>
      <c r="AQ154" s="261">
        <f t="shared" si="19"/>
        <v>306057.07</v>
      </c>
      <c r="AR154" s="262">
        <f t="shared" si="21"/>
        <v>6538694.9199999999</v>
      </c>
      <c r="AS154" s="248">
        <f t="shared" si="20"/>
        <v>2716881.16</v>
      </c>
      <c r="AT154" s="242">
        <f t="shared" si="22"/>
        <v>3821813.7599999998</v>
      </c>
    </row>
    <row r="155" spans="1:46" ht="14.4" thickBot="1">
      <c r="A155" s="232" t="s">
        <v>326</v>
      </c>
      <c r="B155" s="232" t="s">
        <v>44</v>
      </c>
      <c r="C155" s="268">
        <v>3891</v>
      </c>
      <c r="D155" s="317" t="s">
        <v>951</v>
      </c>
      <c r="E155" t="s">
        <v>2739</v>
      </c>
      <c r="F155" s="299">
        <v>223155</v>
      </c>
      <c r="G155" s="299">
        <v>37665.599999999999</v>
      </c>
      <c r="H155" s="299">
        <v>434278.01</v>
      </c>
      <c r="K155">
        <v>915726.22</v>
      </c>
      <c r="L155">
        <v>467669.21</v>
      </c>
      <c r="O155" s="299">
        <v>57000</v>
      </c>
      <c r="P155" s="299">
        <v>34970.93</v>
      </c>
      <c r="R155" s="299">
        <v>3038</v>
      </c>
      <c r="V155">
        <v>-2832338.71</v>
      </c>
      <c r="W155">
        <v>5209136.26</v>
      </c>
      <c r="Y155" s="299">
        <v>1180694.3500000001</v>
      </c>
      <c r="Z155" s="299">
        <v>145210</v>
      </c>
      <c r="AA155" s="299">
        <v>835.99</v>
      </c>
      <c r="AC155" s="299">
        <v>2184420.5</v>
      </c>
      <c r="AD155" s="299">
        <v>501918.96</v>
      </c>
      <c r="AE155">
        <v>2716725.5</v>
      </c>
      <c r="AF155">
        <v>16112</v>
      </c>
      <c r="AH155">
        <v>990019.72</v>
      </c>
      <c r="AI155">
        <v>593718.22</v>
      </c>
      <c r="AM155">
        <v>89816.8</v>
      </c>
      <c r="AO155" s="240">
        <f t="shared" si="17"/>
        <v>695098.61</v>
      </c>
      <c r="AP155" s="247">
        <f t="shared" si="18"/>
        <v>95008.93</v>
      </c>
      <c r="AQ155" s="261">
        <f t="shared" si="19"/>
        <v>600089.67999999993</v>
      </c>
      <c r="AR155" s="262">
        <f t="shared" si="21"/>
        <v>8720297.0999999996</v>
      </c>
      <c r="AS155" s="248">
        <f t="shared" si="20"/>
        <v>4406392.2399999993</v>
      </c>
      <c r="AT155" s="242">
        <f t="shared" si="22"/>
        <v>4313904.8600000003</v>
      </c>
    </row>
    <row r="156" spans="1:46" ht="14.4" thickBot="1">
      <c r="A156" s="232" t="s">
        <v>326</v>
      </c>
      <c r="B156" s="232" t="s">
        <v>44</v>
      </c>
      <c r="C156" s="268">
        <v>3687</v>
      </c>
      <c r="D156" s="317" t="s">
        <v>952</v>
      </c>
      <c r="E156" t="s">
        <v>2740</v>
      </c>
      <c r="F156" s="299">
        <v>668684.56999999995</v>
      </c>
      <c r="G156" s="299">
        <v>20329.88</v>
      </c>
      <c r="H156" s="299">
        <v>415306.51</v>
      </c>
      <c r="K156">
        <v>659417.23</v>
      </c>
      <c r="L156">
        <v>215340.51</v>
      </c>
      <c r="O156" s="299">
        <v>0</v>
      </c>
      <c r="P156" s="299">
        <v>0</v>
      </c>
      <c r="R156" s="299">
        <v>0</v>
      </c>
      <c r="V156">
        <v>-278359.44</v>
      </c>
      <c r="W156">
        <v>2453318.4700000002</v>
      </c>
      <c r="Y156" s="299">
        <v>930685.55</v>
      </c>
      <c r="Z156" s="299">
        <v>141470</v>
      </c>
      <c r="AA156" s="299">
        <v>1746.21</v>
      </c>
      <c r="AC156" s="299">
        <v>1152776.03</v>
      </c>
      <c r="AD156" s="299">
        <v>385420.55</v>
      </c>
      <c r="AE156">
        <v>1577159.78</v>
      </c>
      <c r="AF156">
        <v>8648</v>
      </c>
      <c r="AH156">
        <v>965770.44</v>
      </c>
      <c r="AI156">
        <v>232614.39999999999</v>
      </c>
      <c r="AM156">
        <v>23786.05</v>
      </c>
      <c r="AO156" s="240">
        <f t="shared" si="17"/>
        <v>1104320.96</v>
      </c>
      <c r="AP156" s="247">
        <f t="shared" si="18"/>
        <v>0</v>
      </c>
      <c r="AQ156" s="261">
        <f t="shared" si="19"/>
        <v>1104320.96</v>
      </c>
      <c r="AR156" s="262">
        <f t="shared" si="21"/>
        <v>4679996.2600000007</v>
      </c>
      <c r="AS156" s="248">
        <f t="shared" si="20"/>
        <v>2807978.6699999995</v>
      </c>
      <c r="AT156" s="242">
        <f t="shared" si="22"/>
        <v>1872017.5900000012</v>
      </c>
    </row>
    <row r="157" spans="1:46" ht="14.4" thickBot="1">
      <c r="A157" s="232" t="s">
        <v>326</v>
      </c>
      <c r="B157" s="232" t="s">
        <v>44</v>
      </c>
      <c r="C157" s="268">
        <v>7013</v>
      </c>
      <c r="D157" s="317" t="s">
        <v>953</v>
      </c>
      <c r="E157" t="s">
        <v>2741</v>
      </c>
      <c r="F157" s="299">
        <v>1900738.42</v>
      </c>
      <c r="G157" s="299">
        <v>108689.53</v>
      </c>
      <c r="H157" s="299">
        <v>762734.31</v>
      </c>
      <c r="K157">
        <v>306465.40000000002</v>
      </c>
      <c r="L157">
        <v>1808246.12</v>
      </c>
      <c r="O157" s="299">
        <v>1500</v>
      </c>
      <c r="P157" s="299">
        <v>7948.11</v>
      </c>
      <c r="R157" s="299">
        <v>0</v>
      </c>
      <c r="V157">
        <v>271459.43</v>
      </c>
      <c r="W157">
        <v>4517827.99</v>
      </c>
      <c r="Y157" s="299">
        <v>2089710.19</v>
      </c>
      <c r="Z157" s="299">
        <v>472900</v>
      </c>
      <c r="AA157" s="299">
        <v>5131.25</v>
      </c>
      <c r="AC157" s="299">
        <v>2122323</v>
      </c>
      <c r="AD157" s="299">
        <v>692722.44</v>
      </c>
      <c r="AE157">
        <v>3207788</v>
      </c>
      <c r="AF157">
        <v>37684</v>
      </c>
      <c r="AH157">
        <v>1669794.41</v>
      </c>
      <c r="AI157">
        <v>321963.17</v>
      </c>
      <c r="AM157">
        <v>57419.05</v>
      </c>
      <c r="AO157" s="240">
        <f t="shared" si="17"/>
        <v>2772162.26</v>
      </c>
      <c r="AP157" s="247">
        <f t="shared" si="18"/>
        <v>9448.11</v>
      </c>
      <c r="AQ157" s="261">
        <f t="shared" si="19"/>
        <v>2762714.15</v>
      </c>
      <c r="AR157" s="262">
        <f t="shared" si="21"/>
        <v>9207892.4299999997</v>
      </c>
      <c r="AS157" s="248">
        <f t="shared" si="20"/>
        <v>5294648.63</v>
      </c>
      <c r="AT157" s="242">
        <f t="shared" si="22"/>
        <v>3913243.8</v>
      </c>
    </row>
    <row r="158" spans="1:46" ht="14.4" thickBot="1">
      <c r="A158" s="232" t="s">
        <v>326</v>
      </c>
      <c r="B158" s="232" t="s">
        <v>44</v>
      </c>
      <c r="C158" s="268">
        <v>4588</v>
      </c>
      <c r="D158" s="317" t="s">
        <v>954</v>
      </c>
      <c r="E158" t="s">
        <v>2742</v>
      </c>
      <c r="F158" s="299">
        <v>102355.35</v>
      </c>
      <c r="G158" s="299">
        <v>0</v>
      </c>
      <c r="H158" s="299">
        <v>41200</v>
      </c>
      <c r="K158">
        <v>543913.19999999995</v>
      </c>
      <c r="L158">
        <v>390834.36</v>
      </c>
      <c r="O158" s="299">
        <v>0</v>
      </c>
      <c r="P158" s="299">
        <v>631</v>
      </c>
      <c r="V158">
        <v>-1338908.82</v>
      </c>
      <c r="W158">
        <v>3061336.79</v>
      </c>
      <c r="Y158" s="299">
        <v>1264415.21</v>
      </c>
      <c r="Z158" s="299">
        <v>217500</v>
      </c>
      <c r="AA158" s="299">
        <v>1360.75</v>
      </c>
      <c r="AC158" s="299">
        <v>1201927.2</v>
      </c>
      <c r="AD158" s="299">
        <v>489010.74</v>
      </c>
      <c r="AE158">
        <v>1728960.7</v>
      </c>
      <c r="AF158">
        <v>14560</v>
      </c>
      <c r="AH158">
        <v>1577025.13</v>
      </c>
      <c r="AI158">
        <v>207654.63</v>
      </c>
      <c r="AJ158">
        <v>217500</v>
      </c>
      <c r="AM158">
        <v>73269.5</v>
      </c>
      <c r="AO158" s="240">
        <f t="shared" si="17"/>
        <v>143555.35</v>
      </c>
      <c r="AP158" s="247">
        <f t="shared" si="18"/>
        <v>631</v>
      </c>
      <c r="AQ158" s="261">
        <f t="shared" si="19"/>
        <v>142924.35</v>
      </c>
      <c r="AR158" s="262">
        <f t="shared" si="21"/>
        <v>5746539.9500000002</v>
      </c>
      <c r="AS158" s="248">
        <f t="shared" si="20"/>
        <v>3818969.96</v>
      </c>
      <c r="AT158" s="242">
        <f t="shared" si="22"/>
        <v>1927569.9900000002</v>
      </c>
    </row>
    <row r="159" spans="1:46" ht="14.4" thickBot="1">
      <c r="A159" s="232" t="s">
        <v>326</v>
      </c>
      <c r="B159" s="232" t="s">
        <v>44</v>
      </c>
      <c r="C159" s="268">
        <v>2353</v>
      </c>
      <c r="D159" s="317" t="s">
        <v>955</v>
      </c>
      <c r="E159" t="s">
        <v>2743</v>
      </c>
      <c r="F159" s="299">
        <v>594794.97</v>
      </c>
      <c r="G159" s="299">
        <v>26334.1</v>
      </c>
      <c r="H159" s="299">
        <v>403606.22</v>
      </c>
      <c r="K159">
        <v>1693278.79</v>
      </c>
      <c r="L159">
        <v>587361.65</v>
      </c>
      <c r="O159" s="299">
        <v>0</v>
      </c>
      <c r="P159" s="299">
        <v>91559.09</v>
      </c>
      <c r="R159" s="299">
        <v>0</v>
      </c>
      <c r="V159">
        <v>840987.17</v>
      </c>
      <c r="W159">
        <v>2227904.62</v>
      </c>
      <c r="Y159" s="299">
        <v>1125508.97</v>
      </c>
      <c r="Z159" s="299">
        <v>80000</v>
      </c>
      <c r="AA159" s="299">
        <v>549.04</v>
      </c>
      <c r="AC159" s="299">
        <v>1186726.5</v>
      </c>
      <c r="AD159" s="299">
        <v>284036.21000000002</v>
      </c>
      <c r="AE159">
        <v>1620773.75</v>
      </c>
      <c r="AF159">
        <v>15660</v>
      </c>
      <c r="AH159">
        <v>740836.17</v>
      </c>
      <c r="AI159">
        <v>47058</v>
      </c>
      <c r="AM159">
        <v>107567.95</v>
      </c>
      <c r="AO159" s="240">
        <f t="shared" si="17"/>
        <v>1024735.2899999999</v>
      </c>
      <c r="AP159" s="247">
        <f t="shared" si="18"/>
        <v>91559.09</v>
      </c>
      <c r="AQ159" s="261">
        <f t="shared" si="19"/>
        <v>933176.2</v>
      </c>
      <c r="AR159" s="262">
        <f t="shared" si="21"/>
        <v>4620689.13</v>
      </c>
      <c r="AS159" s="248">
        <f t="shared" si="20"/>
        <v>2531895.87</v>
      </c>
      <c r="AT159" s="242">
        <f t="shared" si="22"/>
        <v>2088793.2599999998</v>
      </c>
    </row>
    <row r="160" spans="1:46" ht="14.4" thickBot="1">
      <c r="A160" s="232" t="s">
        <v>326</v>
      </c>
      <c r="B160" s="232" t="s">
        <v>44</v>
      </c>
      <c r="C160" s="268">
        <v>3206</v>
      </c>
      <c r="D160" s="317" t="s">
        <v>956</v>
      </c>
      <c r="E160" t="s">
        <v>2744</v>
      </c>
      <c r="F160" s="299">
        <v>610989.15</v>
      </c>
      <c r="G160" s="299">
        <v>76092.160000000003</v>
      </c>
      <c r="H160" s="299">
        <v>424261.47</v>
      </c>
      <c r="K160">
        <v>1310506.3999999999</v>
      </c>
      <c r="L160">
        <v>319712.68</v>
      </c>
      <c r="O160" s="299">
        <v>4000</v>
      </c>
      <c r="P160" s="299">
        <v>4180.53</v>
      </c>
      <c r="R160" s="299">
        <v>1129</v>
      </c>
      <c r="T160">
        <v>464</v>
      </c>
      <c r="V160">
        <v>1239896.83</v>
      </c>
      <c r="W160">
        <v>1652500.79</v>
      </c>
      <c r="Y160" s="299">
        <v>862716.22</v>
      </c>
      <c r="Z160" s="299">
        <v>201290</v>
      </c>
      <c r="AA160" s="299">
        <v>1388.74</v>
      </c>
      <c r="AC160" s="299">
        <v>1397439</v>
      </c>
      <c r="AD160" s="299">
        <v>373495.44</v>
      </c>
      <c r="AE160">
        <v>1956244</v>
      </c>
      <c r="AF160">
        <v>50184</v>
      </c>
      <c r="AH160">
        <v>827468.34</v>
      </c>
      <c r="AI160">
        <v>163042.35</v>
      </c>
      <c r="AO160" s="240">
        <f t="shared" si="17"/>
        <v>1111342.78</v>
      </c>
      <c r="AP160" s="247">
        <f t="shared" si="18"/>
        <v>9309.5299999999988</v>
      </c>
      <c r="AQ160" s="261">
        <f t="shared" si="19"/>
        <v>1102033.25</v>
      </c>
      <c r="AR160" s="262">
        <f t="shared" si="21"/>
        <v>4115334.75</v>
      </c>
      <c r="AS160" s="248">
        <f t="shared" si="20"/>
        <v>2996938.69</v>
      </c>
      <c r="AT160" s="242">
        <f t="shared" si="22"/>
        <v>1118396.06</v>
      </c>
    </row>
    <row r="161" spans="1:46" ht="14.4" thickBot="1">
      <c r="A161" s="232" t="s">
        <v>326</v>
      </c>
      <c r="B161" s="232" t="s">
        <v>44</v>
      </c>
      <c r="C161" s="268">
        <v>2498</v>
      </c>
      <c r="D161" s="317" t="s">
        <v>957</v>
      </c>
      <c r="E161" t="s">
        <v>2745</v>
      </c>
      <c r="F161" s="299">
        <v>259223.07</v>
      </c>
      <c r="G161" s="299">
        <v>0</v>
      </c>
      <c r="H161" s="299">
        <v>132832.28</v>
      </c>
      <c r="K161">
        <v>1122476.67</v>
      </c>
      <c r="L161">
        <v>527228.35</v>
      </c>
      <c r="P161" s="299">
        <v>3631.17</v>
      </c>
      <c r="R161" s="299">
        <v>0</v>
      </c>
      <c r="V161">
        <v>368945.96</v>
      </c>
      <c r="W161">
        <v>2038406.69</v>
      </c>
      <c r="Y161" s="299">
        <v>1409584.18</v>
      </c>
      <c r="Z161" s="299">
        <v>147760</v>
      </c>
      <c r="AA161" s="299">
        <v>1354.34</v>
      </c>
      <c r="AC161" s="299">
        <v>1916022</v>
      </c>
      <c r="AD161" s="299">
        <v>366948.44</v>
      </c>
      <c r="AE161">
        <v>2325952</v>
      </c>
      <c r="AF161">
        <v>26850</v>
      </c>
      <c r="AH161">
        <v>1415427.99</v>
      </c>
      <c r="AI161">
        <v>442662.42</v>
      </c>
      <c r="AO161" s="240">
        <f t="shared" si="17"/>
        <v>392055.35</v>
      </c>
      <c r="AP161" s="247">
        <f t="shared" si="18"/>
        <v>3631.17</v>
      </c>
      <c r="AQ161" s="261">
        <f t="shared" si="19"/>
        <v>388424.18</v>
      </c>
      <c r="AR161" s="262">
        <f t="shared" si="21"/>
        <v>5513127.21</v>
      </c>
      <c r="AS161" s="248">
        <f t="shared" si="20"/>
        <v>4210892.41</v>
      </c>
      <c r="AT161" s="242">
        <f t="shared" si="22"/>
        <v>1302234.7999999998</v>
      </c>
    </row>
    <row r="162" spans="1:46" ht="14.4" thickBot="1">
      <c r="A162" s="232" t="s">
        <v>326</v>
      </c>
      <c r="B162" s="232" t="s">
        <v>44</v>
      </c>
      <c r="C162" s="268">
        <v>4052</v>
      </c>
      <c r="D162" s="317" t="s">
        <v>958</v>
      </c>
      <c r="E162" t="s">
        <v>2746</v>
      </c>
      <c r="F162" s="299">
        <v>702597.54</v>
      </c>
      <c r="G162" s="299">
        <v>4264.9399999999996</v>
      </c>
      <c r="H162" s="299">
        <v>54860.39</v>
      </c>
      <c r="K162">
        <v>1054129.72</v>
      </c>
      <c r="L162">
        <v>646889.65</v>
      </c>
      <c r="O162" s="299">
        <v>0</v>
      </c>
      <c r="P162" s="299">
        <v>29050</v>
      </c>
      <c r="R162" s="299">
        <v>0</v>
      </c>
      <c r="V162">
        <v>41401.85</v>
      </c>
      <c r="W162">
        <v>2546107.46</v>
      </c>
      <c r="Y162" s="299">
        <v>1096926.28</v>
      </c>
      <c r="Z162" s="299">
        <v>105320</v>
      </c>
      <c r="AA162" s="299">
        <v>1954.74</v>
      </c>
      <c r="AC162" s="299">
        <v>1462496.7</v>
      </c>
      <c r="AD162" s="299">
        <v>550996.32999999996</v>
      </c>
      <c r="AE162">
        <v>1908689.95</v>
      </c>
      <c r="AF162">
        <v>27458</v>
      </c>
      <c r="AH162">
        <v>1042653.67</v>
      </c>
      <c r="AI162">
        <v>328935.46999999997</v>
      </c>
      <c r="AM162">
        <v>63774.03</v>
      </c>
      <c r="AO162" s="240">
        <f t="shared" si="17"/>
        <v>761722.87</v>
      </c>
      <c r="AP162" s="247">
        <f t="shared" si="18"/>
        <v>29050</v>
      </c>
      <c r="AQ162" s="261">
        <f t="shared" si="19"/>
        <v>732672.87</v>
      </c>
      <c r="AR162" s="262">
        <f t="shared" si="21"/>
        <v>5212805.1800000006</v>
      </c>
      <c r="AS162" s="248">
        <f t="shared" si="20"/>
        <v>3371511.1199999996</v>
      </c>
      <c r="AT162" s="242">
        <f t="shared" si="22"/>
        <v>1841294.060000001</v>
      </c>
    </row>
    <row r="163" spans="1:46" ht="14.4" thickBot="1">
      <c r="A163" s="232" t="s">
        <v>326</v>
      </c>
      <c r="B163" s="232" t="s">
        <v>44</v>
      </c>
      <c r="C163" s="268">
        <v>2478</v>
      </c>
      <c r="D163" s="317" t="s">
        <v>959</v>
      </c>
      <c r="E163" t="s">
        <v>2747</v>
      </c>
      <c r="F163" s="299">
        <v>237491.78</v>
      </c>
      <c r="G163" s="299">
        <v>32991.129999999997</v>
      </c>
      <c r="H163" s="299">
        <v>49884.33</v>
      </c>
      <c r="K163">
        <v>235655.47</v>
      </c>
      <c r="L163">
        <v>505108.18</v>
      </c>
      <c r="O163" s="299">
        <v>9800</v>
      </c>
      <c r="P163" s="299">
        <v>143479</v>
      </c>
      <c r="R163" s="299">
        <v>1680</v>
      </c>
      <c r="V163">
        <v>-1210219.18</v>
      </c>
      <c r="W163">
        <v>2320392.7599999998</v>
      </c>
      <c r="Y163" s="299">
        <v>1065489.29</v>
      </c>
      <c r="Z163" s="299">
        <v>70000</v>
      </c>
      <c r="AA163" s="299">
        <v>33.840000000000003</v>
      </c>
      <c r="AC163" s="299">
        <v>901823</v>
      </c>
      <c r="AD163" s="299">
        <v>272793.52</v>
      </c>
      <c r="AE163">
        <v>1398482</v>
      </c>
      <c r="AF163">
        <v>8620</v>
      </c>
      <c r="AH163">
        <v>1005918.04</v>
      </c>
      <c r="AI163">
        <v>84957.45</v>
      </c>
      <c r="AM163">
        <v>16163.85</v>
      </c>
      <c r="AO163" s="240">
        <f t="shared" si="17"/>
        <v>320367.24</v>
      </c>
      <c r="AP163" s="247">
        <f t="shared" si="18"/>
        <v>154959</v>
      </c>
      <c r="AQ163" s="261">
        <f t="shared" si="19"/>
        <v>165408.24</v>
      </c>
      <c r="AR163" s="262">
        <f t="shared" si="21"/>
        <v>4357738.8899999997</v>
      </c>
      <c r="AS163" s="248">
        <f t="shared" si="20"/>
        <v>2514141.3400000003</v>
      </c>
      <c r="AT163" s="242">
        <f t="shared" si="22"/>
        <v>1843597.5499999993</v>
      </c>
    </row>
    <row r="164" spans="1:46" ht="14.4" thickBot="1">
      <c r="A164" s="232" t="s">
        <v>326</v>
      </c>
      <c r="B164" s="232" t="s">
        <v>44</v>
      </c>
      <c r="C164" s="268">
        <v>2353</v>
      </c>
      <c r="D164" s="317" t="s">
        <v>960</v>
      </c>
      <c r="E164" t="s">
        <v>2796</v>
      </c>
      <c r="F164" s="299">
        <v>332987.74</v>
      </c>
      <c r="G164" s="299">
        <v>17855</v>
      </c>
      <c r="H164" s="299">
        <v>175123.07</v>
      </c>
      <c r="K164">
        <v>815500.26</v>
      </c>
      <c r="L164">
        <v>449543.36</v>
      </c>
      <c r="O164" s="299">
        <v>3000</v>
      </c>
      <c r="P164" s="299">
        <v>676.3</v>
      </c>
      <c r="R164" s="299">
        <v>524</v>
      </c>
      <c r="V164">
        <v>-644206.04</v>
      </c>
      <c r="W164">
        <v>2754433.99</v>
      </c>
      <c r="Y164" s="299">
        <v>1021996.25</v>
      </c>
      <c r="Z164" s="299">
        <v>70120</v>
      </c>
      <c r="AA164" s="299">
        <v>1298.5899999999999</v>
      </c>
      <c r="AC164" s="299">
        <v>1420824.3</v>
      </c>
      <c r="AD164" s="299">
        <v>336274.68</v>
      </c>
      <c r="AE164">
        <v>1866619.14</v>
      </c>
      <c r="AF164">
        <v>14969</v>
      </c>
      <c r="AH164">
        <v>849907.56</v>
      </c>
      <c r="AI164">
        <v>395307.44</v>
      </c>
      <c r="AM164">
        <v>47129.5</v>
      </c>
      <c r="AO164" s="240">
        <f t="shared" si="17"/>
        <v>525965.81000000006</v>
      </c>
      <c r="AP164" s="247">
        <f t="shared" si="18"/>
        <v>4200.3</v>
      </c>
      <c r="AQ164" s="261">
        <f t="shared" si="19"/>
        <v>521765.51000000007</v>
      </c>
      <c r="AR164" s="262">
        <f t="shared" si="21"/>
        <v>5268673.13</v>
      </c>
      <c r="AS164" s="248">
        <f t="shared" si="20"/>
        <v>3173932.64</v>
      </c>
      <c r="AT164" s="242">
        <f t="shared" si="22"/>
        <v>2094740.4899999998</v>
      </c>
    </row>
    <row r="165" spans="1:46" ht="14.4" thickBot="1">
      <c r="A165" s="232" t="s">
        <v>326</v>
      </c>
      <c r="B165" s="232" t="s">
        <v>44</v>
      </c>
      <c r="C165" s="268">
        <v>5363</v>
      </c>
      <c r="D165" s="317" t="s">
        <v>961</v>
      </c>
      <c r="E165" t="s">
        <v>2800</v>
      </c>
      <c r="F165" s="299">
        <v>469306.51</v>
      </c>
      <c r="G165" s="299">
        <v>1434.8</v>
      </c>
      <c r="H165" s="299">
        <v>82616.08</v>
      </c>
      <c r="K165">
        <v>497150</v>
      </c>
      <c r="L165">
        <v>277841.90999999997</v>
      </c>
      <c r="O165" s="299">
        <v>6000</v>
      </c>
      <c r="P165" s="299">
        <v>4164.26</v>
      </c>
      <c r="R165" s="299">
        <v>0</v>
      </c>
      <c r="V165">
        <v>-3460931.8</v>
      </c>
      <c r="W165">
        <v>4164124</v>
      </c>
      <c r="Y165" s="299">
        <v>2278741.92</v>
      </c>
      <c r="Z165" s="299">
        <v>70000</v>
      </c>
      <c r="AA165" s="299">
        <v>1714.48</v>
      </c>
      <c r="AC165" s="299">
        <v>2178739.63</v>
      </c>
      <c r="AD165" s="299">
        <v>417347.48</v>
      </c>
      <c r="AE165">
        <v>2614540.63</v>
      </c>
      <c r="AF165">
        <v>17460</v>
      </c>
      <c r="AH165">
        <v>1521473.86</v>
      </c>
      <c r="AI165">
        <v>85035.04</v>
      </c>
      <c r="AM165">
        <v>93041.14</v>
      </c>
      <c r="AO165" s="240">
        <f t="shared" si="17"/>
        <v>553357.39</v>
      </c>
      <c r="AP165" s="247">
        <f t="shared" si="18"/>
        <v>10164.26</v>
      </c>
      <c r="AQ165" s="261">
        <f t="shared" si="19"/>
        <v>543193.13</v>
      </c>
      <c r="AR165" s="262">
        <f t="shared" si="21"/>
        <v>8693320.0300000012</v>
      </c>
      <c r="AS165" s="248">
        <f t="shared" si="20"/>
        <v>4331550.67</v>
      </c>
      <c r="AT165" s="242">
        <f t="shared" si="22"/>
        <v>4361769.3600000013</v>
      </c>
    </row>
    <row r="166" spans="1:46" ht="14.4" thickBot="1">
      <c r="A166" s="232" t="s">
        <v>326</v>
      </c>
      <c r="B166" s="232" t="s">
        <v>44</v>
      </c>
      <c r="C166" s="268">
        <v>2121</v>
      </c>
      <c r="D166" s="317" t="s">
        <v>962</v>
      </c>
      <c r="E166" t="s">
        <v>2804</v>
      </c>
      <c r="F166" s="299">
        <v>150564.73000000001</v>
      </c>
      <c r="G166" s="299">
        <v>46996.31</v>
      </c>
      <c r="H166" s="299">
        <v>534165.87</v>
      </c>
      <c r="K166">
        <v>716957.49</v>
      </c>
      <c r="L166">
        <v>559577.06000000006</v>
      </c>
      <c r="O166" s="299">
        <v>57500</v>
      </c>
      <c r="P166" s="299">
        <v>31053.08</v>
      </c>
      <c r="R166" s="299">
        <v>2265</v>
      </c>
      <c r="V166">
        <v>-947158.75</v>
      </c>
      <c r="W166">
        <v>3254719.47</v>
      </c>
      <c r="Y166" s="299">
        <v>956244.05</v>
      </c>
      <c r="AA166" s="299">
        <v>521.83000000000004</v>
      </c>
      <c r="AC166" s="299">
        <v>1121843</v>
      </c>
      <c r="AD166" s="299">
        <v>121570.16</v>
      </c>
      <c r="AE166">
        <v>1615157.85</v>
      </c>
      <c r="AF166">
        <v>2000</v>
      </c>
      <c r="AH166">
        <v>688954.45</v>
      </c>
      <c r="AI166">
        <v>246181.48</v>
      </c>
      <c r="AM166">
        <v>38002.6</v>
      </c>
      <c r="AO166" s="240">
        <f t="shared" si="17"/>
        <v>731726.91</v>
      </c>
      <c r="AP166" s="247">
        <f t="shared" si="18"/>
        <v>90818.08</v>
      </c>
      <c r="AQ166" s="261">
        <f t="shared" si="19"/>
        <v>640908.83000000007</v>
      </c>
      <c r="AR166" s="262">
        <f t="shared" si="21"/>
        <v>5333328.3500000006</v>
      </c>
      <c r="AS166" s="248">
        <f t="shared" si="20"/>
        <v>2590296.38</v>
      </c>
      <c r="AT166" s="242">
        <f t="shared" si="22"/>
        <v>2743031.9700000007</v>
      </c>
    </row>
    <row r="167" spans="1:46" ht="14.4" thickBot="1">
      <c r="A167" s="232" t="s">
        <v>328</v>
      </c>
      <c r="B167" s="232" t="s">
        <v>45</v>
      </c>
      <c r="C167" s="268">
        <v>5006</v>
      </c>
      <c r="D167" s="317" t="s">
        <v>963</v>
      </c>
      <c r="E167" t="s">
        <v>2748</v>
      </c>
      <c r="F167" s="299">
        <v>725509.38</v>
      </c>
      <c r="G167" s="299">
        <v>1120439.57</v>
      </c>
      <c r="H167" s="299">
        <v>60994.69</v>
      </c>
      <c r="K167">
        <v>283938.33</v>
      </c>
      <c r="L167">
        <v>360098.13</v>
      </c>
      <c r="O167" s="299">
        <v>3000</v>
      </c>
      <c r="P167" s="299">
        <v>101056.3</v>
      </c>
      <c r="R167" s="299">
        <v>874.77</v>
      </c>
      <c r="V167">
        <v>-2597590.71</v>
      </c>
      <c r="W167">
        <v>4774273.9400000004</v>
      </c>
      <c r="Y167" s="299">
        <v>1894785.44</v>
      </c>
      <c r="Z167" s="299">
        <v>489206</v>
      </c>
      <c r="AA167" s="299">
        <v>1538.74</v>
      </c>
      <c r="AC167" s="299">
        <v>1118598</v>
      </c>
      <c r="AE167">
        <v>1720858</v>
      </c>
      <c r="AF167">
        <v>22220</v>
      </c>
      <c r="AG167">
        <v>37150</v>
      </c>
      <c r="AH167">
        <v>1176670.1100000001</v>
      </c>
      <c r="AI167">
        <v>202344.27</v>
      </c>
      <c r="AM167">
        <v>75520</v>
      </c>
      <c r="AO167" s="240">
        <f t="shared" si="17"/>
        <v>1906943.6400000001</v>
      </c>
      <c r="AP167" s="247">
        <f t="shared" si="18"/>
        <v>104931.07</v>
      </c>
      <c r="AQ167" s="261">
        <f t="shared" si="19"/>
        <v>1802012.57</v>
      </c>
      <c r="AR167" s="262">
        <f t="shared" si="21"/>
        <v>8278402.120000001</v>
      </c>
      <c r="AS167" s="248">
        <f t="shared" si="20"/>
        <v>3234762.3800000004</v>
      </c>
      <c r="AT167" s="242">
        <f t="shared" si="22"/>
        <v>5043639.74</v>
      </c>
    </row>
    <row r="168" spans="1:46" ht="14.4" thickBot="1">
      <c r="A168" s="232" t="s">
        <v>328</v>
      </c>
      <c r="B168" s="232" t="s">
        <v>45</v>
      </c>
      <c r="C168" s="268">
        <v>2343</v>
      </c>
      <c r="D168" s="317" t="s">
        <v>964</v>
      </c>
      <c r="E168" t="s">
        <v>2749</v>
      </c>
      <c r="F168" s="299">
        <v>377919.12</v>
      </c>
      <c r="G168" s="299">
        <v>44222.8</v>
      </c>
      <c r="H168" s="299">
        <v>15315.42</v>
      </c>
      <c r="K168">
        <v>636922.16</v>
      </c>
      <c r="L168">
        <v>117506.76</v>
      </c>
      <c r="O168" s="299">
        <v>3000</v>
      </c>
      <c r="P168" s="299">
        <v>33388.300000000003</v>
      </c>
      <c r="R168" s="299">
        <v>0</v>
      </c>
      <c r="V168">
        <v>-1905292.29</v>
      </c>
      <c r="W168">
        <v>3325480.98</v>
      </c>
      <c r="Y168" s="299">
        <v>1145983.32</v>
      </c>
      <c r="Z168" s="299">
        <v>148580</v>
      </c>
      <c r="AA168" s="299">
        <v>637.82000000000005</v>
      </c>
      <c r="AC168" s="299">
        <v>1483137</v>
      </c>
      <c r="AE168">
        <v>1926996</v>
      </c>
      <c r="AF168">
        <v>1920</v>
      </c>
      <c r="AG168">
        <v>16870</v>
      </c>
      <c r="AH168">
        <v>786040.07</v>
      </c>
      <c r="AI168">
        <v>311175.8</v>
      </c>
      <c r="AM168">
        <v>27</v>
      </c>
      <c r="AO168" s="240">
        <f t="shared" si="17"/>
        <v>437457.33999999997</v>
      </c>
      <c r="AP168" s="247">
        <f t="shared" si="18"/>
        <v>36388.300000000003</v>
      </c>
      <c r="AQ168" s="261">
        <f t="shared" si="19"/>
        <v>401069.04</v>
      </c>
      <c r="AR168" s="262">
        <f t="shared" si="21"/>
        <v>6103819.1200000001</v>
      </c>
      <c r="AS168" s="248">
        <f t="shared" si="20"/>
        <v>3043028.8699999996</v>
      </c>
      <c r="AT168" s="242">
        <f t="shared" si="22"/>
        <v>3060790.2500000005</v>
      </c>
    </row>
    <row r="169" spans="1:46" ht="14.4" thickBot="1">
      <c r="A169" s="232" t="s">
        <v>328</v>
      </c>
      <c r="B169" s="232" t="s">
        <v>45</v>
      </c>
      <c r="C169" s="268">
        <v>2524</v>
      </c>
      <c r="D169" s="317" t="s">
        <v>965</v>
      </c>
      <c r="E169" t="s">
        <v>2750</v>
      </c>
      <c r="F169" s="299">
        <v>622313.03</v>
      </c>
      <c r="G169" s="299">
        <v>470373.19</v>
      </c>
      <c r="H169" s="299">
        <v>23386.09</v>
      </c>
      <c r="K169">
        <v>619805.49</v>
      </c>
      <c r="L169">
        <v>199272.01</v>
      </c>
      <c r="O169" s="299">
        <v>2500</v>
      </c>
      <c r="P169" s="299">
        <v>66739.37</v>
      </c>
      <c r="R169" s="299">
        <v>1932.54</v>
      </c>
      <c r="V169">
        <v>-780327.41</v>
      </c>
      <c r="W169">
        <v>2333757.04</v>
      </c>
      <c r="Y169" s="299">
        <v>1597255.88</v>
      </c>
      <c r="Z169" s="299">
        <v>535180</v>
      </c>
      <c r="AC169" s="299">
        <v>1744785</v>
      </c>
      <c r="AE169">
        <v>2145156</v>
      </c>
      <c r="AF169">
        <v>1760</v>
      </c>
      <c r="AG169">
        <v>16880</v>
      </c>
      <c r="AH169">
        <v>1155598.46</v>
      </c>
      <c r="AI169">
        <v>223518.15</v>
      </c>
      <c r="AM169">
        <v>23760</v>
      </c>
      <c r="AO169" s="240">
        <f t="shared" si="17"/>
        <v>1116072.31</v>
      </c>
      <c r="AP169" s="247">
        <f t="shared" si="18"/>
        <v>71171.909999999989</v>
      </c>
      <c r="AQ169" s="261">
        <f t="shared" si="19"/>
        <v>1044900.4</v>
      </c>
      <c r="AR169" s="262">
        <f t="shared" si="21"/>
        <v>6210977.9199999999</v>
      </c>
      <c r="AS169" s="248">
        <f t="shared" si="20"/>
        <v>3566672.61</v>
      </c>
      <c r="AT169" s="242">
        <f t="shared" si="22"/>
        <v>2644305.31</v>
      </c>
    </row>
    <row r="170" spans="1:46" ht="14.4" thickBot="1">
      <c r="A170" s="232" t="s">
        <v>328</v>
      </c>
      <c r="B170" s="232" t="s">
        <v>45</v>
      </c>
      <c r="C170" s="268">
        <v>6272</v>
      </c>
      <c r="D170" s="317" t="s">
        <v>966</v>
      </c>
      <c r="E170" t="s">
        <v>2751</v>
      </c>
      <c r="F170" s="299">
        <v>1524945.98</v>
      </c>
      <c r="G170" s="299">
        <v>1164598.05</v>
      </c>
      <c r="H170" s="299">
        <v>116116.95</v>
      </c>
      <c r="K170">
        <v>118843.24</v>
      </c>
      <c r="L170">
        <v>80327.179999999993</v>
      </c>
      <c r="O170" s="299">
        <v>4000</v>
      </c>
      <c r="P170" s="299">
        <v>77248.070000000007</v>
      </c>
      <c r="R170" s="299">
        <v>0</v>
      </c>
      <c r="V170">
        <v>-691875.46</v>
      </c>
      <c r="W170">
        <v>2500833.27</v>
      </c>
      <c r="Y170" s="299">
        <v>3075580.25</v>
      </c>
      <c r="Z170" s="299">
        <v>595780</v>
      </c>
      <c r="AA170" s="299">
        <v>2743.32</v>
      </c>
      <c r="AC170" s="299">
        <v>1764090</v>
      </c>
      <c r="AE170">
        <v>2930761</v>
      </c>
      <c r="AF170">
        <v>12280</v>
      </c>
      <c r="AG170">
        <v>22000</v>
      </c>
      <c r="AH170">
        <v>1239046.32</v>
      </c>
      <c r="AI170">
        <v>118995.73</v>
      </c>
      <c r="AM170">
        <v>485</v>
      </c>
      <c r="AO170" s="240">
        <f t="shared" si="17"/>
        <v>2805660.9800000004</v>
      </c>
      <c r="AP170" s="247">
        <f t="shared" si="18"/>
        <v>81248.070000000007</v>
      </c>
      <c r="AQ170" s="261">
        <f t="shared" si="19"/>
        <v>2724412.9100000006</v>
      </c>
      <c r="AR170" s="262">
        <f t="shared" si="21"/>
        <v>7939026.8399999999</v>
      </c>
      <c r="AS170" s="248">
        <f t="shared" si="20"/>
        <v>4323568.0500000007</v>
      </c>
      <c r="AT170" s="242">
        <f t="shared" si="22"/>
        <v>3615458.7899999991</v>
      </c>
    </row>
    <row r="171" spans="1:46" ht="14.4" thickBot="1">
      <c r="A171" s="232" t="s">
        <v>328</v>
      </c>
      <c r="B171" s="232" t="s">
        <v>45</v>
      </c>
      <c r="C171" s="268">
        <v>5818</v>
      </c>
      <c r="D171" s="317" t="s">
        <v>967</v>
      </c>
      <c r="E171" t="s">
        <v>2752</v>
      </c>
      <c r="F171" s="299">
        <v>1347977.99</v>
      </c>
      <c r="G171" s="299">
        <v>5292468.3899999997</v>
      </c>
      <c r="H171" s="299">
        <v>94355.61</v>
      </c>
      <c r="K171">
        <v>378137.52</v>
      </c>
      <c r="L171">
        <v>448622.61</v>
      </c>
      <c r="O171" s="299">
        <v>1400</v>
      </c>
      <c r="P171" s="299">
        <v>154526.75</v>
      </c>
      <c r="R171" s="299">
        <v>1723.41</v>
      </c>
      <c r="V171">
        <v>4100977.67</v>
      </c>
      <c r="W171">
        <v>1757956.06</v>
      </c>
      <c r="Y171" s="299">
        <v>4002979.67</v>
      </c>
      <c r="Z171" s="299">
        <v>496925</v>
      </c>
      <c r="AA171" s="299">
        <v>3594.8</v>
      </c>
      <c r="AC171" s="299">
        <v>1465674</v>
      </c>
      <c r="AE171">
        <v>2405727</v>
      </c>
      <c r="AF171">
        <v>9260</v>
      </c>
      <c r="AG171">
        <v>30140</v>
      </c>
      <c r="AH171">
        <v>1630678.78</v>
      </c>
      <c r="AI171">
        <v>334289.46000000002</v>
      </c>
      <c r="AM171">
        <v>14100</v>
      </c>
      <c r="AO171" s="240">
        <f t="shared" si="17"/>
        <v>6734801.9900000002</v>
      </c>
      <c r="AP171" s="247">
        <f t="shared" si="18"/>
        <v>157650.16</v>
      </c>
      <c r="AQ171" s="261">
        <f t="shared" si="19"/>
        <v>6577151.8300000001</v>
      </c>
      <c r="AR171" s="262">
        <f t="shared" si="21"/>
        <v>7727129.5300000003</v>
      </c>
      <c r="AS171" s="248">
        <f t="shared" si="20"/>
        <v>4424195.24</v>
      </c>
      <c r="AT171" s="242">
        <f t="shared" si="22"/>
        <v>3302934.29</v>
      </c>
    </row>
    <row r="172" spans="1:46" ht="14.4" thickBot="1">
      <c r="A172" s="232" t="s">
        <v>328</v>
      </c>
      <c r="B172" s="232" t="s">
        <v>45</v>
      </c>
      <c r="C172" s="268">
        <v>3371</v>
      </c>
      <c r="D172" s="317" t="s">
        <v>968</v>
      </c>
      <c r="E172" t="s">
        <v>2753</v>
      </c>
      <c r="F172" s="299">
        <v>546798.99</v>
      </c>
      <c r="G172" s="299">
        <v>368184.15</v>
      </c>
      <c r="H172" s="299">
        <v>65742.69</v>
      </c>
      <c r="K172">
        <v>541752.14</v>
      </c>
      <c r="L172">
        <v>124254.66</v>
      </c>
      <c r="O172" s="299">
        <v>3000</v>
      </c>
      <c r="P172" s="299">
        <v>47231.61</v>
      </c>
      <c r="R172" s="299">
        <v>1856.97</v>
      </c>
      <c r="V172">
        <v>-768444.11</v>
      </c>
      <c r="W172">
        <v>2322668.0699999998</v>
      </c>
      <c r="Y172" s="299">
        <v>1317072.49</v>
      </c>
      <c r="Z172" s="299">
        <v>461050</v>
      </c>
      <c r="AA172" s="299">
        <v>1045.77</v>
      </c>
      <c r="AC172" s="299">
        <v>1182132</v>
      </c>
      <c r="AE172">
        <v>1562770.88</v>
      </c>
      <c r="AF172">
        <v>3800</v>
      </c>
      <c r="AG172">
        <v>11320</v>
      </c>
      <c r="AH172">
        <v>1055120.28</v>
      </c>
      <c r="AI172">
        <v>271704.01</v>
      </c>
      <c r="AM172">
        <v>16165</v>
      </c>
      <c r="AO172" s="240">
        <f t="shared" si="17"/>
        <v>980725.83000000007</v>
      </c>
      <c r="AP172" s="247">
        <f t="shared" si="18"/>
        <v>52088.58</v>
      </c>
      <c r="AQ172" s="261">
        <f t="shared" si="19"/>
        <v>928637.25000000012</v>
      </c>
      <c r="AR172" s="262">
        <f t="shared" si="21"/>
        <v>5283968.33</v>
      </c>
      <c r="AS172" s="248">
        <f t="shared" si="20"/>
        <v>2920880.17</v>
      </c>
      <c r="AT172" s="242">
        <f t="shared" si="22"/>
        <v>2363088.16</v>
      </c>
    </row>
    <row r="173" spans="1:46" ht="14.4" thickBot="1">
      <c r="A173" s="232" t="s">
        <v>328</v>
      </c>
      <c r="B173" s="232" t="s">
        <v>45</v>
      </c>
      <c r="C173" s="268">
        <v>4485</v>
      </c>
      <c r="D173" s="317" t="s">
        <v>969</v>
      </c>
      <c r="E173" t="s">
        <v>2754</v>
      </c>
      <c r="F173" s="299">
        <v>692400.7</v>
      </c>
      <c r="G173" s="299">
        <v>1119039.05</v>
      </c>
      <c r="H173" s="299">
        <v>64332.87</v>
      </c>
      <c r="K173">
        <v>272133.81</v>
      </c>
      <c r="L173">
        <v>889063.83</v>
      </c>
      <c r="O173" s="299">
        <v>4000</v>
      </c>
      <c r="P173" s="299">
        <v>87477.2</v>
      </c>
      <c r="R173" s="299">
        <v>713.87</v>
      </c>
      <c r="V173">
        <v>-857430.43</v>
      </c>
      <c r="W173">
        <v>2694098.62</v>
      </c>
      <c r="Y173" s="299">
        <v>2724053.87</v>
      </c>
      <c r="Z173" s="299">
        <v>72880</v>
      </c>
      <c r="AA173" s="299">
        <v>1588.53</v>
      </c>
      <c r="AC173" s="299">
        <v>1201704</v>
      </c>
      <c r="AD173" s="299">
        <v>9800</v>
      </c>
      <c r="AE173">
        <v>1911179</v>
      </c>
      <c r="AF173">
        <v>5520</v>
      </c>
      <c r="AG173">
        <v>36700</v>
      </c>
      <c r="AH173">
        <v>799899.36</v>
      </c>
      <c r="AI173">
        <v>148470.04</v>
      </c>
      <c r="AM173">
        <v>147</v>
      </c>
      <c r="AO173" s="240">
        <f t="shared" si="17"/>
        <v>1875772.62</v>
      </c>
      <c r="AP173" s="247">
        <f t="shared" si="18"/>
        <v>92191.069999999992</v>
      </c>
      <c r="AQ173" s="261">
        <f t="shared" si="19"/>
        <v>1783581.55</v>
      </c>
      <c r="AR173" s="262">
        <f t="shared" si="21"/>
        <v>6694325.0200000005</v>
      </c>
      <c r="AS173" s="248">
        <f t="shared" si="20"/>
        <v>2901915.4</v>
      </c>
      <c r="AT173" s="242">
        <f t="shared" si="22"/>
        <v>3792409.6200000006</v>
      </c>
    </row>
    <row r="174" spans="1:46" ht="14.4" thickBot="1">
      <c r="A174" s="232" t="s">
        <v>328</v>
      </c>
      <c r="B174" s="232" t="s">
        <v>45</v>
      </c>
      <c r="C174" s="268">
        <v>2325</v>
      </c>
      <c r="D174" s="317" t="s">
        <v>970</v>
      </c>
      <c r="E174" t="s">
        <v>2794</v>
      </c>
      <c r="F174" s="299">
        <v>365149.17</v>
      </c>
      <c r="G174" s="299">
        <v>437542.5</v>
      </c>
      <c r="H174" s="299">
        <v>65770.320000000007</v>
      </c>
      <c r="K174">
        <v>427576.28</v>
      </c>
      <c r="L174">
        <v>958748.37</v>
      </c>
      <c r="P174" s="299">
        <v>34600</v>
      </c>
      <c r="R174" s="299">
        <v>0</v>
      </c>
      <c r="V174">
        <v>-1234031.6100000001</v>
      </c>
      <c r="W174">
        <v>2583594.75</v>
      </c>
      <c r="Y174" s="299">
        <v>2118490.86</v>
      </c>
      <c r="Z174" s="299">
        <v>149000</v>
      </c>
      <c r="AA174" s="299">
        <v>857.17</v>
      </c>
      <c r="AC174" s="299">
        <v>575064</v>
      </c>
      <c r="AE174">
        <v>1069596</v>
      </c>
      <c r="AF174">
        <v>2400</v>
      </c>
      <c r="AG174">
        <v>17328</v>
      </c>
      <c r="AH174">
        <v>654783.18999999994</v>
      </c>
      <c r="AI174">
        <v>228681.34</v>
      </c>
      <c r="AO174" s="240">
        <f t="shared" si="17"/>
        <v>868461.99</v>
      </c>
      <c r="AP174" s="247">
        <f t="shared" si="18"/>
        <v>34600</v>
      </c>
      <c r="AQ174" s="261">
        <f t="shared" si="19"/>
        <v>833861.99</v>
      </c>
      <c r="AR174" s="262">
        <f t="shared" si="21"/>
        <v>5427006.7799999993</v>
      </c>
      <c r="AS174" s="248">
        <f t="shared" si="20"/>
        <v>1972788.53</v>
      </c>
      <c r="AT174" s="242">
        <f t="shared" si="22"/>
        <v>3454218.2499999991</v>
      </c>
    </row>
    <row r="175" spans="1:46" ht="14.4" thickBot="1">
      <c r="A175" s="232" t="s">
        <v>328</v>
      </c>
      <c r="B175" s="232" t="s">
        <v>45</v>
      </c>
      <c r="C175" s="268">
        <v>1480</v>
      </c>
      <c r="D175" s="317" t="s">
        <v>971</v>
      </c>
      <c r="E175" t="s">
        <v>2805</v>
      </c>
      <c r="F175" s="299">
        <v>198467.54</v>
      </c>
      <c r="G175" s="299">
        <v>95770.45</v>
      </c>
      <c r="H175" s="299">
        <v>36326.86</v>
      </c>
      <c r="K175">
        <v>1018724.1</v>
      </c>
      <c r="L175">
        <v>119882.51</v>
      </c>
      <c r="P175" s="299">
        <v>27604.3</v>
      </c>
      <c r="R175" s="299">
        <v>562.46</v>
      </c>
      <c r="V175">
        <v>-1404680.82</v>
      </c>
      <c r="W175">
        <v>2913433.4</v>
      </c>
      <c r="Y175" s="299">
        <v>996128.62</v>
      </c>
      <c r="Z175" s="299">
        <v>90000</v>
      </c>
      <c r="AA175" s="299">
        <v>449.06</v>
      </c>
      <c r="AC175" s="299">
        <v>752997</v>
      </c>
      <c r="AE175">
        <v>1123909</v>
      </c>
      <c r="AF175">
        <v>9700</v>
      </c>
      <c r="AG175">
        <v>30140</v>
      </c>
      <c r="AH175">
        <v>554421.16</v>
      </c>
      <c r="AI175">
        <v>189152.4</v>
      </c>
      <c r="AO175" s="240">
        <f t="shared" si="17"/>
        <v>330564.84999999998</v>
      </c>
      <c r="AP175" s="247">
        <f t="shared" si="18"/>
        <v>28166.76</v>
      </c>
      <c r="AQ175" s="261">
        <f t="shared" si="19"/>
        <v>302398.08999999997</v>
      </c>
      <c r="AR175" s="262">
        <f t="shared" si="21"/>
        <v>4753008.08</v>
      </c>
      <c r="AS175" s="248">
        <f t="shared" si="20"/>
        <v>1907322.56</v>
      </c>
      <c r="AT175" s="242">
        <f t="shared" si="22"/>
        <v>2845685.52</v>
      </c>
    </row>
    <row r="176" spans="1:46" ht="14.4" thickBot="1">
      <c r="A176" s="232" t="s">
        <v>329</v>
      </c>
      <c r="B176" s="232" t="s">
        <v>46</v>
      </c>
      <c r="C176" s="268">
        <v>8344</v>
      </c>
      <c r="D176" s="317" t="s">
        <v>972</v>
      </c>
      <c r="E176" t="s">
        <v>13</v>
      </c>
      <c r="F176" s="299">
        <v>715552.54</v>
      </c>
      <c r="G176" s="299">
        <v>332577.09999999998</v>
      </c>
      <c r="H176" s="299">
        <v>218353.55</v>
      </c>
      <c r="K176">
        <v>1004558.47</v>
      </c>
      <c r="L176">
        <v>585378.84</v>
      </c>
      <c r="O176" s="299">
        <v>12220</v>
      </c>
      <c r="P176" s="299">
        <v>210132.29</v>
      </c>
      <c r="R176" s="299">
        <v>10671.27</v>
      </c>
      <c r="V176">
        <v>1374925.21</v>
      </c>
      <c r="W176">
        <v>2535471.5499999998</v>
      </c>
      <c r="Y176" s="299">
        <v>350499.07</v>
      </c>
      <c r="AC176" s="299">
        <v>1749595.2</v>
      </c>
      <c r="AD176" s="299">
        <v>180450</v>
      </c>
      <c r="AE176">
        <v>2621779.2000000002</v>
      </c>
      <c r="AF176">
        <v>10650</v>
      </c>
      <c r="AH176">
        <v>826040.9</v>
      </c>
      <c r="AI176">
        <v>84343.99</v>
      </c>
      <c r="AL176">
        <v>50</v>
      </c>
      <c r="AM176">
        <v>24680</v>
      </c>
      <c r="AO176" s="240">
        <f t="shared" si="17"/>
        <v>1266483.19</v>
      </c>
      <c r="AP176" s="247">
        <f t="shared" si="18"/>
        <v>233023.56</v>
      </c>
      <c r="AQ176" s="261">
        <f t="shared" si="19"/>
        <v>1033459.6299999999</v>
      </c>
      <c r="AR176" s="262">
        <f t="shared" si="21"/>
        <v>4635565.8199999994</v>
      </c>
      <c r="AS176" s="248">
        <f t="shared" si="20"/>
        <v>3567544.0900000003</v>
      </c>
      <c r="AT176" s="242">
        <f t="shared" si="22"/>
        <v>1068021.7299999991</v>
      </c>
    </row>
    <row r="177" spans="1:46" ht="14.4" thickBot="1">
      <c r="A177" s="232" t="s">
        <v>329</v>
      </c>
      <c r="B177" s="232" t="s">
        <v>46</v>
      </c>
      <c r="C177" s="268">
        <v>3901</v>
      </c>
      <c r="D177" s="317" t="s">
        <v>973</v>
      </c>
      <c r="E177" t="s">
        <v>14</v>
      </c>
      <c r="F177" s="299">
        <v>525807.43000000005</v>
      </c>
      <c r="G177" s="299">
        <v>31700</v>
      </c>
      <c r="H177" s="299">
        <v>135755.51</v>
      </c>
      <c r="K177">
        <v>746116.18</v>
      </c>
      <c r="L177">
        <v>246914.17</v>
      </c>
      <c r="O177" s="299">
        <v>0</v>
      </c>
      <c r="P177" s="299">
        <v>71031.3</v>
      </c>
      <c r="Q177" s="299">
        <v>4000</v>
      </c>
      <c r="R177" s="299">
        <v>130</v>
      </c>
      <c r="V177">
        <v>-1850890.38</v>
      </c>
      <c r="W177">
        <v>3491897.05</v>
      </c>
      <c r="Y177" s="299">
        <v>1292037.49</v>
      </c>
      <c r="Z177" s="299">
        <v>1800</v>
      </c>
      <c r="AA177" s="299">
        <v>1560.55</v>
      </c>
      <c r="AB177" s="299">
        <v>1940</v>
      </c>
      <c r="AC177" s="299">
        <v>2107356</v>
      </c>
      <c r="AD177" s="299">
        <v>938850</v>
      </c>
      <c r="AE177">
        <v>2725759</v>
      </c>
      <c r="AF177">
        <v>16758</v>
      </c>
      <c r="AH177">
        <v>1227191.24</v>
      </c>
      <c r="AI177">
        <v>277681.52</v>
      </c>
      <c r="AL177">
        <v>1020</v>
      </c>
      <c r="AM177">
        <v>125008.96000000001</v>
      </c>
      <c r="AO177" s="240">
        <f t="shared" si="17"/>
        <v>693262.94000000006</v>
      </c>
      <c r="AP177" s="247">
        <f t="shared" si="18"/>
        <v>75161.3</v>
      </c>
      <c r="AQ177" s="261">
        <f t="shared" si="19"/>
        <v>618101.64</v>
      </c>
      <c r="AR177" s="262">
        <f t="shared" si="21"/>
        <v>6896591.0899999999</v>
      </c>
      <c r="AS177" s="248">
        <f t="shared" si="20"/>
        <v>4373418.72</v>
      </c>
      <c r="AT177" s="242">
        <f t="shared" si="22"/>
        <v>2523172.37</v>
      </c>
    </row>
    <row r="178" spans="1:46" s="270" customFormat="1" ht="14.4" thickBot="1">
      <c r="A178" s="232" t="s">
        <v>329</v>
      </c>
      <c r="B178" s="232" t="s">
        <v>46</v>
      </c>
      <c r="C178" s="268">
        <v>4653</v>
      </c>
      <c r="D178" s="317" t="s">
        <v>3333</v>
      </c>
      <c r="E178" t="s">
        <v>2755</v>
      </c>
      <c r="F178" s="299">
        <v>859210.73</v>
      </c>
      <c r="G178" s="299">
        <v>26904</v>
      </c>
      <c r="H178" s="299">
        <v>136580.79999999999</v>
      </c>
      <c r="I178" s="299"/>
      <c r="J178"/>
      <c r="K178">
        <v>7268577.1200000001</v>
      </c>
      <c r="L178">
        <v>3931280.63</v>
      </c>
      <c r="M178"/>
      <c r="N178"/>
      <c r="O178" s="299">
        <v>1900</v>
      </c>
      <c r="P178" s="299">
        <v>225450.82</v>
      </c>
      <c r="Q178" s="299"/>
      <c r="R178" s="299">
        <v>418.33</v>
      </c>
      <c r="S178" s="299"/>
      <c r="T178"/>
      <c r="U178"/>
      <c r="V178">
        <v>12672635.83</v>
      </c>
      <c r="W178"/>
      <c r="X178" s="299"/>
      <c r="Y178" s="299">
        <v>2256886.48</v>
      </c>
      <c r="Z178" s="299">
        <v>537242.28</v>
      </c>
      <c r="AA178" s="299">
        <v>2119.7199999999998</v>
      </c>
      <c r="AB178" s="299"/>
      <c r="AC178" s="299">
        <v>3452083.3</v>
      </c>
      <c r="AD178" s="299">
        <v>140000</v>
      </c>
      <c r="AE178">
        <v>3930763.3</v>
      </c>
      <c r="AF178"/>
      <c r="AG178">
        <v>19554</v>
      </c>
      <c r="AH178">
        <v>1669363.38</v>
      </c>
      <c r="AI178">
        <v>1248758.08</v>
      </c>
      <c r="AJ178"/>
      <c r="AK178"/>
      <c r="AL178">
        <v>12266.66</v>
      </c>
      <c r="AM178">
        <v>185478.06</v>
      </c>
      <c r="AN178" s="301"/>
      <c r="AO178" s="240">
        <f t="shared" si="17"/>
        <v>1022695.53</v>
      </c>
      <c r="AP178" s="247">
        <f t="shared" si="18"/>
        <v>227769.15</v>
      </c>
      <c r="AQ178" s="261">
        <f t="shared" si="19"/>
        <v>794926.38</v>
      </c>
      <c r="AR178" s="262">
        <f t="shared" si="21"/>
        <v>6248331.7799999993</v>
      </c>
      <c r="AS178" s="248">
        <f t="shared" si="20"/>
        <v>7066183.4799999995</v>
      </c>
      <c r="AT178" s="242">
        <f t="shared" si="22"/>
        <v>-817851.70000000019</v>
      </c>
    </row>
    <row r="179" spans="1:46" ht="14.4" thickBot="1">
      <c r="A179" s="232" t="s">
        <v>329</v>
      </c>
      <c r="B179" s="232" t="s">
        <v>46</v>
      </c>
      <c r="C179" s="268">
        <v>4479</v>
      </c>
      <c r="D179" s="317" t="s">
        <v>974</v>
      </c>
      <c r="E179" t="s">
        <v>15</v>
      </c>
      <c r="F179" s="299">
        <v>1261485.58</v>
      </c>
      <c r="G179" s="299">
        <v>35387.769999999997</v>
      </c>
      <c r="H179" s="299">
        <v>116911.86</v>
      </c>
      <c r="K179">
        <v>67173.2</v>
      </c>
      <c r="L179">
        <v>110996.49</v>
      </c>
      <c r="O179" s="299">
        <v>0</v>
      </c>
      <c r="P179" s="299">
        <v>36824.300000000003</v>
      </c>
      <c r="Q179" s="299">
        <v>144000</v>
      </c>
      <c r="R179" s="299">
        <v>27.66</v>
      </c>
      <c r="T179">
        <v>135000</v>
      </c>
      <c r="V179">
        <v>-1680942.13</v>
      </c>
      <c r="W179">
        <v>3101018.9</v>
      </c>
      <c r="Y179" s="299">
        <v>1266277.1499999999</v>
      </c>
      <c r="Z179" s="299">
        <v>1065000</v>
      </c>
      <c r="AA179" s="299">
        <v>2500.77</v>
      </c>
      <c r="AD179" s="299">
        <v>2908887.76</v>
      </c>
      <c r="AE179">
        <v>3648630</v>
      </c>
      <c r="AF179">
        <v>14250</v>
      </c>
      <c r="AH179">
        <v>1159685.17</v>
      </c>
      <c r="AI179">
        <v>328458.92</v>
      </c>
      <c r="AM179">
        <v>235615.42</v>
      </c>
      <c r="AO179" s="240">
        <f t="shared" si="17"/>
        <v>1413785.2100000002</v>
      </c>
      <c r="AP179" s="247">
        <f t="shared" si="18"/>
        <v>180851.96</v>
      </c>
      <c r="AQ179" s="261">
        <f t="shared" si="19"/>
        <v>1232933.2500000002</v>
      </c>
      <c r="AR179" s="262">
        <f t="shared" si="21"/>
        <v>5434796.8199999994</v>
      </c>
      <c r="AS179" s="248">
        <f t="shared" si="20"/>
        <v>5386639.5099999998</v>
      </c>
      <c r="AT179" s="242">
        <f t="shared" si="22"/>
        <v>48157.30999999959</v>
      </c>
    </row>
    <row r="180" spans="1:46" ht="14.4" thickBot="1">
      <c r="A180" s="232" t="s">
        <v>329</v>
      </c>
      <c r="B180" s="232" t="s">
        <v>46</v>
      </c>
      <c r="C180" s="268">
        <v>5054</v>
      </c>
      <c r="D180" s="317" t="s">
        <v>975</v>
      </c>
      <c r="E180" t="s">
        <v>16</v>
      </c>
      <c r="F180" s="299">
        <v>544670.78</v>
      </c>
      <c r="G180" s="299">
        <v>47249.95</v>
      </c>
      <c r="H180" s="299">
        <v>224824.18</v>
      </c>
      <c r="K180">
        <v>124732.65</v>
      </c>
      <c r="L180">
        <v>699772.52</v>
      </c>
      <c r="O180" s="299">
        <v>0</v>
      </c>
      <c r="P180" s="299">
        <v>98411.3</v>
      </c>
      <c r="Q180" s="299">
        <v>80400</v>
      </c>
      <c r="R180" s="299">
        <v>0</v>
      </c>
      <c r="T180">
        <v>10000</v>
      </c>
      <c r="V180">
        <v>1858336.58</v>
      </c>
      <c r="W180">
        <v>254405.43</v>
      </c>
      <c r="Y180" s="299">
        <v>1720194.26</v>
      </c>
      <c r="AA180" s="299">
        <v>1770.42</v>
      </c>
      <c r="AB180" s="299">
        <v>3010</v>
      </c>
      <c r="AC180" s="299">
        <v>2454583.23</v>
      </c>
      <c r="AD180" s="299">
        <v>175900</v>
      </c>
      <c r="AE180">
        <v>3197506.23</v>
      </c>
      <c r="AF180">
        <v>16278</v>
      </c>
      <c r="AH180">
        <v>1189909.43</v>
      </c>
      <c r="AI180">
        <v>461499.95</v>
      </c>
      <c r="AL180">
        <v>5010</v>
      </c>
      <c r="AM180">
        <v>145557.53</v>
      </c>
      <c r="AO180" s="240">
        <f t="shared" si="17"/>
        <v>816744.90999999992</v>
      </c>
      <c r="AP180" s="247">
        <f t="shared" si="18"/>
        <v>178811.3</v>
      </c>
      <c r="AQ180" s="261">
        <f t="shared" si="19"/>
        <v>637933.60999999987</v>
      </c>
      <c r="AR180" s="262">
        <f t="shared" si="21"/>
        <v>4433963.34</v>
      </c>
      <c r="AS180" s="248">
        <f t="shared" si="20"/>
        <v>5015761.1400000006</v>
      </c>
      <c r="AT180" s="242">
        <f t="shared" si="22"/>
        <v>-581797.80000000075</v>
      </c>
    </row>
    <row r="181" spans="1:46" ht="14.4" thickBot="1">
      <c r="A181" s="232" t="s">
        <v>329</v>
      </c>
      <c r="B181" s="232" t="s">
        <v>46</v>
      </c>
      <c r="C181" s="268">
        <v>5698</v>
      </c>
      <c r="D181" s="317" t="s">
        <v>976</v>
      </c>
      <c r="E181" t="s">
        <v>17</v>
      </c>
      <c r="F181" s="299">
        <v>533415.86</v>
      </c>
      <c r="G181" s="299">
        <v>98798.98</v>
      </c>
      <c r="H181" s="299">
        <v>274917.69</v>
      </c>
      <c r="K181">
        <v>5</v>
      </c>
      <c r="L181">
        <v>661636.57999999996</v>
      </c>
      <c r="O181" s="299">
        <v>0</v>
      </c>
      <c r="P181" s="299">
        <v>84166.33</v>
      </c>
      <c r="Q181" s="299">
        <v>215800</v>
      </c>
      <c r="R181" s="299">
        <v>51197.62</v>
      </c>
      <c r="V181">
        <v>-3048080.51</v>
      </c>
      <c r="W181">
        <v>4470863.96</v>
      </c>
      <c r="Y181" s="299">
        <v>1697637.44</v>
      </c>
      <c r="AA181" s="299">
        <v>2151.9499999999998</v>
      </c>
      <c r="AB181" s="299">
        <v>257</v>
      </c>
      <c r="AC181" s="299">
        <v>2614662.4</v>
      </c>
      <c r="AD181" s="299">
        <v>366400</v>
      </c>
      <c r="AE181">
        <v>3302402.9</v>
      </c>
      <c r="AF181">
        <v>22948</v>
      </c>
      <c r="AH181">
        <v>1093976.3799999999</v>
      </c>
      <c r="AI181">
        <v>174017.61</v>
      </c>
      <c r="AL181">
        <v>261</v>
      </c>
      <c r="AM181">
        <v>292676.19</v>
      </c>
      <c r="AO181" s="240">
        <f t="shared" si="17"/>
        <v>907132.53</v>
      </c>
      <c r="AP181" s="247">
        <f t="shared" si="18"/>
        <v>351163.95</v>
      </c>
      <c r="AQ181" s="261">
        <f t="shared" si="19"/>
        <v>555968.58000000007</v>
      </c>
      <c r="AR181" s="262">
        <f t="shared" si="21"/>
        <v>8785572.75</v>
      </c>
      <c r="AS181" s="248">
        <f t="shared" si="20"/>
        <v>4886282.08</v>
      </c>
      <c r="AT181" s="242">
        <f t="shared" si="22"/>
        <v>3899290.67</v>
      </c>
    </row>
    <row r="182" spans="1:46" ht="14.4" thickBot="1">
      <c r="A182" s="232" t="s">
        <v>329</v>
      </c>
      <c r="B182" s="232" t="s">
        <v>46</v>
      </c>
      <c r="C182" s="268">
        <v>5218</v>
      </c>
      <c r="D182" s="317" t="s">
        <v>977</v>
      </c>
      <c r="E182" t="s">
        <v>18</v>
      </c>
      <c r="F182" s="299">
        <v>444977.45</v>
      </c>
      <c r="G182" s="299">
        <v>31842</v>
      </c>
      <c r="H182" s="299">
        <v>107854.82</v>
      </c>
      <c r="K182">
        <v>30712.75</v>
      </c>
      <c r="L182">
        <v>177140.76</v>
      </c>
      <c r="O182" s="299">
        <v>59369.3</v>
      </c>
      <c r="P182" s="299">
        <v>67804.98</v>
      </c>
      <c r="Q182" s="299">
        <v>178960</v>
      </c>
      <c r="R182" s="299">
        <v>2117.85</v>
      </c>
      <c r="V182">
        <v>444147.73</v>
      </c>
      <c r="W182">
        <v>1315785.06</v>
      </c>
      <c r="Y182" s="299">
        <v>1553531.28</v>
      </c>
      <c r="AA182" s="299">
        <v>2054.7600000000002</v>
      </c>
      <c r="AB182" s="299">
        <v>1879</v>
      </c>
      <c r="AC182" s="299">
        <v>2603053.1</v>
      </c>
      <c r="AD182" s="299">
        <v>281150</v>
      </c>
      <c r="AE182">
        <v>3535735.1</v>
      </c>
      <c r="AF182">
        <v>38443</v>
      </c>
      <c r="AH182">
        <v>1610794.38</v>
      </c>
      <c r="AI182">
        <v>404959.12</v>
      </c>
      <c r="AL182">
        <v>100</v>
      </c>
      <c r="AM182">
        <v>127293.68</v>
      </c>
      <c r="AO182" s="240">
        <f t="shared" si="17"/>
        <v>584674.27</v>
      </c>
      <c r="AP182" s="247">
        <f t="shared" si="18"/>
        <v>308252.13</v>
      </c>
      <c r="AQ182" s="261">
        <f t="shared" si="19"/>
        <v>276422.14</v>
      </c>
      <c r="AR182" s="262">
        <f t="shared" si="21"/>
        <v>5476303.1999999993</v>
      </c>
      <c r="AS182" s="248">
        <f t="shared" si="20"/>
        <v>5717325.2800000003</v>
      </c>
      <c r="AT182" s="242">
        <f t="shared" si="22"/>
        <v>-241022.08000000101</v>
      </c>
    </row>
    <row r="183" spans="1:46" ht="14.4" thickBot="1">
      <c r="A183" s="232" t="s">
        <v>329</v>
      </c>
      <c r="B183" s="232" t="s">
        <v>46</v>
      </c>
      <c r="C183" s="268">
        <v>6468</v>
      </c>
      <c r="D183" s="317" t="s">
        <v>978</v>
      </c>
      <c r="E183" t="s">
        <v>19</v>
      </c>
      <c r="F183" s="299">
        <v>865191.23</v>
      </c>
      <c r="G183" s="299">
        <v>13737.75</v>
      </c>
      <c r="H183" s="299">
        <v>284236.07</v>
      </c>
      <c r="K183">
        <v>744810.4</v>
      </c>
      <c r="L183">
        <v>340957.71</v>
      </c>
      <c r="O183" s="299">
        <v>0</v>
      </c>
      <c r="P183" s="299">
        <v>80973.509999999995</v>
      </c>
      <c r="Q183" s="299">
        <v>75700</v>
      </c>
      <c r="R183" s="299">
        <v>831.58</v>
      </c>
      <c r="V183">
        <v>1629149.23</v>
      </c>
      <c r="W183">
        <v>1137972.49</v>
      </c>
      <c r="Y183" s="299">
        <v>1713173.41</v>
      </c>
      <c r="Z183" s="299">
        <v>79500</v>
      </c>
      <c r="AA183" s="299">
        <v>2492.11</v>
      </c>
      <c r="AB183" s="299">
        <v>1422</v>
      </c>
      <c r="AC183" s="299">
        <v>2731478.6</v>
      </c>
      <c r="AD183" s="299">
        <v>255800</v>
      </c>
      <c r="AE183">
        <v>3350324.6</v>
      </c>
      <c r="AF183">
        <v>17130</v>
      </c>
      <c r="AG183">
        <v>7608</v>
      </c>
      <c r="AH183">
        <v>1484344.7</v>
      </c>
      <c r="AI183">
        <v>259323.72</v>
      </c>
      <c r="AL183">
        <v>910</v>
      </c>
      <c r="AM183">
        <v>339918.75</v>
      </c>
      <c r="AO183" s="240">
        <f t="shared" si="17"/>
        <v>1163165.05</v>
      </c>
      <c r="AP183" s="247">
        <f t="shared" si="18"/>
        <v>157505.09</v>
      </c>
      <c r="AQ183" s="261">
        <f t="shared" si="19"/>
        <v>1005659.9600000001</v>
      </c>
      <c r="AR183" s="262">
        <f t="shared" si="21"/>
        <v>5666038.6099999994</v>
      </c>
      <c r="AS183" s="248">
        <f t="shared" si="20"/>
        <v>5459559.7699999996</v>
      </c>
      <c r="AT183" s="242">
        <f t="shared" si="22"/>
        <v>206478.83999999985</v>
      </c>
    </row>
    <row r="184" spans="1:46" ht="14.4" thickBot="1">
      <c r="A184" s="232" t="s">
        <v>329</v>
      </c>
      <c r="B184" s="232" t="s">
        <v>46</v>
      </c>
      <c r="C184" s="268">
        <v>8206</v>
      </c>
      <c r="D184" s="317" t="s">
        <v>979</v>
      </c>
      <c r="E184" t="s">
        <v>20</v>
      </c>
      <c r="F184" s="299">
        <v>355778.16</v>
      </c>
      <c r="G184" s="299">
        <v>12042.63</v>
      </c>
      <c r="H184" s="299">
        <v>201152.14</v>
      </c>
      <c r="K184">
        <v>2207340.12</v>
      </c>
      <c r="L184">
        <v>773825.21</v>
      </c>
      <c r="O184" s="299">
        <v>0</v>
      </c>
      <c r="P184" s="299">
        <v>44642.8</v>
      </c>
      <c r="Q184" s="299">
        <v>26340</v>
      </c>
      <c r="R184" s="299">
        <v>832.2</v>
      </c>
      <c r="T184">
        <v>19500</v>
      </c>
      <c r="V184">
        <v>2692341.31</v>
      </c>
      <c r="W184">
        <v>1899168.01</v>
      </c>
      <c r="Y184" s="299">
        <v>2142947.92</v>
      </c>
      <c r="Z184" s="299">
        <v>169600</v>
      </c>
      <c r="AA184" s="299">
        <v>3332.54</v>
      </c>
      <c r="AB184" s="299">
        <v>1590</v>
      </c>
      <c r="AC184" s="299">
        <v>1992269.2</v>
      </c>
      <c r="AD184" s="299">
        <v>430446.44</v>
      </c>
      <c r="AE184">
        <v>3197599.2</v>
      </c>
      <c r="AF184">
        <v>36898</v>
      </c>
      <c r="AH184">
        <v>1999783.15</v>
      </c>
      <c r="AI184">
        <v>477063.21</v>
      </c>
      <c r="AM184">
        <v>161528.6</v>
      </c>
      <c r="AO184" s="240">
        <f t="shared" si="17"/>
        <v>568972.92999999993</v>
      </c>
      <c r="AP184" s="247">
        <f t="shared" si="18"/>
        <v>71815</v>
      </c>
      <c r="AQ184" s="261">
        <f t="shared" si="19"/>
        <v>497157.92999999993</v>
      </c>
      <c r="AR184" s="262">
        <f t="shared" si="21"/>
        <v>6208907.6699999999</v>
      </c>
      <c r="AS184" s="248">
        <f t="shared" si="20"/>
        <v>5872872.1599999992</v>
      </c>
      <c r="AT184" s="242">
        <f t="shared" si="22"/>
        <v>336035.51000000071</v>
      </c>
    </row>
    <row r="185" spans="1:46" ht="14.4" thickBot="1">
      <c r="A185" s="232" t="s">
        <v>329</v>
      </c>
      <c r="B185" s="232" t="s">
        <v>46</v>
      </c>
      <c r="C185" s="268">
        <v>4682</v>
      </c>
      <c r="D185" s="317" t="s">
        <v>980</v>
      </c>
      <c r="E185" t="s">
        <v>21</v>
      </c>
      <c r="F185" s="299">
        <v>260514.71</v>
      </c>
      <c r="G185" s="299">
        <v>20557.88</v>
      </c>
      <c r="H185" s="299">
        <v>169118.94</v>
      </c>
      <c r="K185">
        <v>1536242.44</v>
      </c>
      <c r="L185">
        <v>327494.90999999997</v>
      </c>
      <c r="O185" s="299">
        <v>0</v>
      </c>
      <c r="P185" s="299">
        <v>37185.89</v>
      </c>
      <c r="Q185" s="299">
        <v>40040</v>
      </c>
      <c r="R185" s="299">
        <v>16100</v>
      </c>
      <c r="V185">
        <v>-1432506.52</v>
      </c>
      <c r="W185">
        <v>4128965.53</v>
      </c>
      <c r="Y185" s="299">
        <v>1269160.49</v>
      </c>
      <c r="Z185" s="299">
        <v>254840</v>
      </c>
      <c r="AA185" s="299">
        <v>811.16</v>
      </c>
      <c r="AB185" s="299">
        <v>790</v>
      </c>
      <c r="AC185" s="299">
        <v>1546510.3</v>
      </c>
      <c r="AD185" s="299">
        <v>396750</v>
      </c>
      <c r="AE185">
        <v>2194797.2999999998</v>
      </c>
      <c r="AF185">
        <v>11188</v>
      </c>
      <c r="AG185">
        <v>9560</v>
      </c>
      <c r="AH185">
        <v>1339534.57</v>
      </c>
      <c r="AI185">
        <v>307942.99</v>
      </c>
      <c r="AL185">
        <v>360</v>
      </c>
      <c r="AM185">
        <v>81335.11</v>
      </c>
      <c r="AO185" s="240">
        <f t="shared" si="17"/>
        <v>450191.52999999997</v>
      </c>
      <c r="AP185" s="247">
        <f t="shared" si="18"/>
        <v>93325.89</v>
      </c>
      <c r="AQ185" s="261">
        <f t="shared" si="19"/>
        <v>356865.63999999996</v>
      </c>
      <c r="AR185" s="262">
        <f t="shared" si="21"/>
        <v>7201077.4799999995</v>
      </c>
      <c r="AS185" s="248">
        <f t="shared" si="20"/>
        <v>3944717.97</v>
      </c>
      <c r="AT185" s="242">
        <f t="shared" si="22"/>
        <v>3256359.5099999993</v>
      </c>
    </row>
    <row r="186" spans="1:46" ht="14.4" thickBot="1">
      <c r="A186" s="232" t="s">
        <v>329</v>
      </c>
      <c r="B186" s="232" t="s">
        <v>46</v>
      </c>
      <c r="C186" s="268">
        <v>5558</v>
      </c>
      <c r="D186" s="317" t="s">
        <v>981</v>
      </c>
      <c r="E186" t="s">
        <v>22</v>
      </c>
      <c r="F186" s="299">
        <v>321667.49</v>
      </c>
      <c r="G186" s="299">
        <v>6092.5</v>
      </c>
      <c r="H186" s="299">
        <v>139402.01</v>
      </c>
      <c r="K186">
        <v>196853.78</v>
      </c>
      <c r="L186">
        <v>525063.57999999996</v>
      </c>
      <c r="O186" s="299">
        <v>0</v>
      </c>
      <c r="P186" s="299">
        <v>21965.200000000001</v>
      </c>
      <c r="Q186" s="299">
        <v>91860</v>
      </c>
      <c r="R186" s="299">
        <v>462.8</v>
      </c>
      <c r="V186">
        <v>-235320.49</v>
      </c>
      <c r="W186">
        <v>1898710.57</v>
      </c>
      <c r="Y186" s="299">
        <v>1415410.91</v>
      </c>
      <c r="Z186" s="299">
        <v>110150</v>
      </c>
      <c r="AA186" s="299">
        <v>1486.83</v>
      </c>
      <c r="AB186" s="299">
        <v>1416</v>
      </c>
      <c r="AC186" s="299">
        <v>2900964.05</v>
      </c>
      <c r="AD186" s="299">
        <v>233000</v>
      </c>
      <c r="AE186">
        <v>3670246.05</v>
      </c>
      <c r="AF186">
        <v>21525</v>
      </c>
      <c r="AG186">
        <v>7838</v>
      </c>
      <c r="AH186">
        <v>1232973.52</v>
      </c>
      <c r="AI186">
        <v>140501.25</v>
      </c>
      <c r="AL186">
        <v>530</v>
      </c>
      <c r="AM186">
        <v>177412.69</v>
      </c>
      <c r="AO186" s="240">
        <f t="shared" si="17"/>
        <v>467162</v>
      </c>
      <c r="AP186" s="247">
        <f t="shared" si="18"/>
        <v>114288</v>
      </c>
      <c r="AQ186" s="261">
        <f t="shared" si="19"/>
        <v>352874</v>
      </c>
      <c r="AR186" s="262">
        <f t="shared" si="21"/>
        <v>6328138.3599999994</v>
      </c>
      <c r="AS186" s="248">
        <f t="shared" si="20"/>
        <v>5251026.5100000007</v>
      </c>
      <c r="AT186" s="242">
        <f t="shared" si="22"/>
        <v>1077111.8499999987</v>
      </c>
    </row>
    <row r="187" spans="1:46" ht="14.4" thickBot="1">
      <c r="A187" s="232" t="s">
        <v>329</v>
      </c>
      <c r="B187" s="232" t="s">
        <v>46</v>
      </c>
      <c r="C187" s="268">
        <v>4731</v>
      </c>
      <c r="D187" s="317" t="s">
        <v>982</v>
      </c>
      <c r="E187" t="s">
        <v>23</v>
      </c>
      <c r="F187" s="299">
        <v>381991.27</v>
      </c>
      <c r="G187" s="299">
        <v>16077</v>
      </c>
      <c r="H187" s="299">
        <v>148420.82999999999</v>
      </c>
      <c r="K187">
        <v>204790.92</v>
      </c>
      <c r="L187">
        <v>161572.01999999999</v>
      </c>
      <c r="O187" s="299">
        <v>0</v>
      </c>
      <c r="P187" s="299">
        <v>20869</v>
      </c>
      <c r="Q187" s="299">
        <v>0</v>
      </c>
      <c r="R187" s="299">
        <v>1037.6099999999999</v>
      </c>
      <c r="V187">
        <v>-933286.73</v>
      </c>
      <c r="W187">
        <v>2242933.0699999998</v>
      </c>
      <c r="Y187" s="299">
        <v>1249715.47</v>
      </c>
      <c r="Z187" s="299">
        <v>110250</v>
      </c>
      <c r="AA187" s="299">
        <v>1513.65</v>
      </c>
      <c r="AB187" s="299">
        <v>609</v>
      </c>
      <c r="AC187" s="299">
        <v>1890962.9</v>
      </c>
      <c r="AD187" s="299">
        <v>286050</v>
      </c>
      <c r="AE187">
        <v>2610255.9</v>
      </c>
      <c r="AF187">
        <v>12158</v>
      </c>
      <c r="AH187">
        <v>994045.37</v>
      </c>
      <c r="AI187">
        <v>211748.13</v>
      </c>
      <c r="AL187">
        <v>330</v>
      </c>
      <c r="AM187">
        <v>129264.53</v>
      </c>
      <c r="AO187" s="240">
        <f t="shared" si="17"/>
        <v>546489.1</v>
      </c>
      <c r="AP187" s="247">
        <f t="shared" si="18"/>
        <v>21906.61</v>
      </c>
      <c r="AQ187" s="261">
        <f t="shared" si="19"/>
        <v>524582.49</v>
      </c>
      <c r="AR187" s="262">
        <f t="shared" si="21"/>
        <v>5495984.0899999999</v>
      </c>
      <c r="AS187" s="248">
        <f t="shared" si="20"/>
        <v>3957801.9299999997</v>
      </c>
      <c r="AT187" s="242">
        <f t="shared" si="22"/>
        <v>1538182.1600000001</v>
      </c>
    </row>
    <row r="188" spans="1:46" ht="14.4" thickBot="1">
      <c r="A188" s="232" t="s">
        <v>329</v>
      </c>
      <c r="B188" s="232" t="s">
        <v>46</v>
      </c>
      <c r="C188" s="268">
        <v>3338</v>
      </c>
      <c r="D188" s="317" t="s">
        <v>983</v>
      </c>
      <c r="E188" t="s">
        <v>2797</v>
      </c>
      <c r="F188" s="299">
        <v>131950.17000000001</v>
      </c>
      <c r="G188" s="299">
        <v>11400</v>
      </c>
      <c r="H188" s="299">
        <v>119928.73</v>
      </c>
      <c r="K188">
        <v>559001.15</v>
      </c>
      <c r="L188">
        <v>375486.25</v>
      </c>
      <c r="O188" s="299">
        <v>0</v>
      </c>
      <c r="P188" s="299">
        <v>22991</v>
      </c>
      <c r="Q188" s="299">
        <v>0</v>
      </c>
      <c r="R188" s="299">
        <v>134.24</v>
      </c>
      <c r="V188">
        <v>-2239811.8199999998</v>
      </c>
      <c r="W188">
        <v>3605471.06</v>
      </c>
      <c r="Y188" s="299">
        <v>1161625.92</v>
      </c>
      <c r="AA188" s="299">
        <v>554.41</v>
      </c>
      <c r="AB188" s="299">
        <v>1360</v>
      </c>
      <c r="AC188" s="299">
        <v>1578549.4</v>
      </c>
      <c r="AD188" s="299">
        <v>350800</v>
      </c>
      <c r="AE188">
        <v>2162515.4</v>
      </c>
      <c r="AF188">
        <v>17808</v>
      </c>
      <c r="AH188">
        <v>643996.68999999994</v>
      </c>
      <c r="AI188">
        <v>341874.07</v>
      </c>
      <c r="AL188">
        <v>1380</v>
      </c>
      <c r="AM188">
        <v>116333.75</v>
      </c>
      <c r="AO188" s="240">
        <f t="shared" si="17"/>
        <v>263278.90000000002</v>
      </c>
      <c r="AP188" s="247">
        <f t="shared" si="18"/>
        <v>23125.24</v>
      </c>
      <c r="AQ188" s="261">
        <f t="shared" si="19"/>
        <v>240153.66000000003</v>
      </c>
      <c r="AR188" s="262">
        <f t="shared" si="21"/>
        <v>6347560.790000001</v>
      </c>
      <c r="AS188" s="248">
        <f t="shared" si="20"/>
        <v>3283907.9099999997</v>
      </c>
      <c r="AT188" s="242">
        <f t="shared" si="22"/>
        <v>3063652.8800000013</v>
      </c>
    </row>
    <row r="189" spans="1:46" s="267" customFormat="1" ht="14.4" thickBot="1">
      <c r="A189" s="232" t="s">
        <v>329</v>
      </c>
      <c r="B189" s="232" t="s">
        <v>46</v>
      </c>
      <c r="C189" s="268">
        <v>6544</v>
      </c>
      <c r="D189" s="317" t="s">
        <v>984</v>
      </c>
      <c r="E189" t="s">
        <v>24</v>
      </c>
      <c r="F189" s="299">
        <v>848299.47</v>
      </c>
      <c r="G189" s="299">
        <v>8219.57</v>
      </c>
      <c r="H189" s="299">
        <v>357809.68</v>
      </c>
      <c r="I189" s="299"/>
      <c r="J189"/>
      <c r="K189">
        <v>1619566.68</v>
      </c>
      <c r="L189">
        <v>326139.8</v>
      </c>
      <c r="M189"/>
      <c r="N189"/>
      <c r="O189" s="299">
        <v>0</v>
      </c>
      <c r="P189" s="299">
        <v>28773.9</v>
      </c>
      <c r="Q189" s="299"/>
      <c r="R189" s="299">
        <v>137.56</v>
      </c>
      <c r="S189" s="299"/>
      <c r="T189">
        <v>4045</v>
      </c>
      <c r="U189"/>
      <c r="V189">
        <v>566463.94999999995</v>
      </c>
      <c r="W189">
        <v>3600900</v>
      </c>
      <c r="X189" s="299"/>
      <c r="Y189" s="299">
        <v>1375045.7</v>
      </c>
      <c r="Z189" s="299">
        <v>15955</v>
      </c>
      <c r="AA189" s="299">
        <v>2899.95</v>
      </c>
      <c r="AB189" s="299">
        <v>2487</v>
      </c>
      <c r="AC189" s="299">
        <v>1870679.5</v>
      </c>
      <c r="AD189" s="299">
        <v>296200</v>
      </c>
      <c r="AE189">
        <v>2620984.5</v>
      </c>
      <c r="AF189">
        <v>14258</v>
      </c>
      <c r="AG189"/>
      <c r="AH189">
        <v>1254543.23</v>
      </c>
      <c r="AI189">
        <v>474577.06</v>
      </c>
      <c r="AJ189"/>
      <c r="AK189"/>
      <c r="AL189">
        <v>1150</v>
      </c>
      <c r="AM189">
        <v>238039.57</v>
      </c>
      <c r="AN189" s="301"/>
      <c r="AO189" s="240">
        <f t="shared" si="17"/>
        <v>1214328.72</v>
      </c>
      <c r="AP189" s="247">
        <f t="shared" si="18"/>
        <v>28911.460000000003</v>
      </c>
      <c r="AQ189" s="261">
        <f t="shared" si="19"/>
        <v>1185417.26</v>
      </c>
      <c r="AR189" s="262">
        <f t="shared" si="21"/>
        <v>6867967.1500000004</v>
      </c>
      <c r="AS189" s="248">
        <f t="shared" si="20"/>
        <v>4603552.3600000003</v>
      </c>
      <c r="AT189" s="242">
        <f t="shared" si="22"/>
        <v>2264414.79</v>
      </c>
    </row>
    <row r="190" spans="1:46" ht="14.4" thickBot="1">
      <c r="A190" s="232" t="s">
        <v>330</v>
      </c>
      <c r="B190" s="232" t="s">
        <v>47</v>
      </c>
      <c r="C190" s="268">
        <v>2511</v>
      </c>
      <c r="D190" s="317" t="s">
        <v>985</v>
      </c>
      <c r="E190" t="s">
        <v>2756</v>
      </c>
      <c r="F190" s="299">
        <v>468045.51</v>
      </c>
      <c r="G190" s="299">
        <v>9232</v>
      </c>
      <c r="H190" s="299">
        <v>133276.18</v>
      </c>
      <c r="K190">
        <v>571001.16</v>
      </c>
      <c r="L190">
        <v>71606.91</v>
      </c>
      <c r="O190" s="299">
        <v>0</v>
      </c>
      <c r="P190" s="299">
        <v>1969.85</v>
      </c>
      <c r="R190" s="299">
        <v>35467.410000000003</v>
      </c>
      <c r="V190">
        <v>-1754413.21</v>
      </c>
      <c r="W190">
        <v>2938659.03</v>
      </c>
      <c r="Y190" s="299">
        <v>1435980.36</v>
      </c>
      <c r="Z190" s="299">
        <v>187630</v>
      </c>
      <c r="AA190" s="299">
        <v>1470.61</v>
      </c>
      <c r="AC190" s="299">
        <v>1723829.6</v>
      </c>
      <c r="AD190" s="299">
        <v>1000</v>
      </c>
      <c r="AE190">
        <v>2240322.6</v>
      </c>
      <c r="AH190">
        <v>946160.38</v>
      </c>
      <c r="AI190">
        <v>79439.91</v>
      </c>
      <c r="AM190">
        <v>52509</v>
      </c>
      <c r="AO190" s="240">
        <f t="shared" si="17"/>
        <v>610553.68999999994</v>
      </c>
      <c r="AP190" s="247">
        <f t="shared" si="18"/>
        <v>37437.26</v>
      </c>
      <c r="AQ190" s="261">
        <f t="shared" si="19"/>
        <v>573116.42999999993</v>
      </c>
      <c r="AR190" s="262">
        <f t="shared" si="21"/>
        <v>6287569.5999999996</v>
      </c>
      <c r="AS190" s="248">
        <f t="shared" si="20"/>
        <v>3318431.89</v>
      </c>
      <c r="AT190" s="242">
        <f t="shared" si="22"/>
        <v>2969137.7099999995</v>
      </c>
    </row>
    <row r="191" spans="1:46" ht="14.4" thickBot="1">
      <c r="A191" s="232" t="s">
        <v>330</v>
      </c>
      <c r="B191" s="232" t="s">
        <v>47</v>
      </c>
      <c r="C191" s="268">
        <v>3129</v>
      </c>
      <c r="D191" s="317" t="s">
        <v>986</v>
      </c>
      <c r="E191" t="s">
        <v>2757</v>
      </c>
      <c r="F191" s="299">
        <v>185658.8</v>
      </c>
      <c r="G191" s="299">
        <v>1275</v>
      </c>
      <c r="H191" s="299">
        <v>480759.4</v>
      </c>
      <c r="K191">
        <v>1758338.24</v>
      </c>
      <c r="L191">
        <v>656924.34</v>
      </c>
      <c r="O191" s="299">
        <v>-3440</v>
      </c>
      <c r="P191" s="299">
        <v>-16248.69</v>
      </c>
      <c r="R191" s="299">
        <v>-2087.3000000000002</v>
      </c>
      <c r="V191">
        <v>2237582.9300000002</v>
      </c>
      <c r="W191">
        <v>578789.84</v>
      </c>
      <c r="Y191" s="299">
        <v>1211182.32</v>
      </c>
      <c r="AA191" s="299">
        <v>718.05</v>
      </c>
      <c r="AC191" s="299">
        <v>1630292.75</v>
      </c>
      <c r="AD191" s="299">
        <v>226900</v>
      </c>
      <c r="AE191">
        <v>2164283.75</v>
      </c>
      <c r="AF191">
        <v>12120</v>
      </c>
      <c r="AG191">
        <v>880</v>
      </c>
      <c r="AH191">
        <v>578654.65</v>
      </c>
      <c r="AI191">
        <v>24795.72</v>
      </c>
      <c r="AO191" s="240">
        <f t="shared" si="17"/>
        <v>667693.19999999995</v>
      </c>
      <c r="AP191" s="247">
        <f t="shared" si="18"/>
        <v>-21775.99</v>
      </c>
      <c r="AQ191" s="261">
        <f t="shared" si="19"/>
        <v>689469.19</v>
      </c>
      <c r="AR191" s="262">
        <f t="shared" si="21"/>
        <v>3420982.96</v>
      </c>
      <c r="AS191" s="248">
        <f t="shared" si="20"/>
        <v>2780734.12</v>
      </c>
      <c r="AT191" s="242">
        <f t="shared" si="22"/>
        <v>640248.83999999985</v>
      </c>
    </row>
    <row r="192" spans="1:46" ht="14.4" thickBot="1">
      <c r="A192" s="232" t="s">
        <v>330</v>
      </c>
      <c r="B192" s="232" t="s">
        <v>47</v>
      </c>
      <c r="C192" s="268">
        <v>5633</v>
      </c>
      <c r="D192" s="317" t="s">
        <v>987</v>
      </c>
      <c r="E192" t="s">
        <v>2758</v>
      </c>
      <c r="F192" s="299">
        <v>346651</v>
      </c>
      <c r="G192" s="299">
        <v>3900</v>
      </c>
      <c r="H192" s="299">
        <v>72664.009999999995</v>
      </c>
      <c r="K192">
        <v>2164302.19</v>
      </c>
      <c r="L192">
        <v>243743.63</v>
      </c>
      <c r="O192" s="299">
        <v>0</v>
      </c>
      <c r="P192" s="299">
        <v>24710</v>
      </c>
      <c r="R192" s="299">
        <v>12421.9</v>
      </c>
      <c r="V192">
        <v>109583.7</v>
      </c>
      <c r="W192">
        <v>2920045.89</v>
      </c>
      <c r="Y192" s="299">
        <v>1720448.37</v>
      </c>
      <c r="Z192" s="299">
        <v>250550</v>
      </c>
      <c r="AA192" s="299">
        <v>868.77</v>
      </c>
      <c r="AC192" s="299">
        <v>2161539</v>
      </c>
      <c r="AD192" s="299">
        <v>448250</v>
      </c>
      <c r="AE192">
        <v>3235638.57</v>
      </c>
      <c r="AF192">
        <v>1040</v>
      </c>
      <c r="AG192">
        <v>3660</v>
      </c>
      <c r="AH192">
        <v>1198468.6100000001</v>
      </c>
      <c r="AI192">
        <v>378349.62</v>
      </c>
      <c r="AO192" s="240">
        <f t="shared" si="17"/>
        <v>423215.01</v>
      </c>
      <c r="AP192" s="247">
        <f t="shared" si="18"/>
        <v>37131.9</v>
      </c>
      <c r="AQ192" s="261">
        <f t="shared" si="19"/>
        <v>386083.11</v>
      </c>
      <c r="AR192" s="262">
        <f t="shared" si="21"/>
        <v>7053452.0299999993</v>
      </c>
      <c r="AS192" s="248">
        <f t="shared" si="20"/>
        <v>4817156.8</v>
      </c>
      <c r="AT192" s="242">
        <f t="shared" si="22"/>
        <v>2236295.2299999995</v>
      </c>
    </row>
    <row r="193" spans="1:46" ht="14.4" thickBot="1">
      <c r="A193" s="232" t="s">
        <v>330</v>
      </c>
      <c r="B193" s="232" t="s">
        <v>47</v>
      </c>
      <c r="C193" s="268">
        <v>1850</v>
      </c>
      <c r="D193" s="317" t="s">
        <v>988</v>
      </c>
      <c r="E193" t="s">
        <v>2759</v>
      </c>
      <c r="F193" s="299">
        <v>369945.43</v>
      </c>
      <c r="G193" s="299">
        <v>2584.1999999999998</v>
      </c>
      <c r="H193" s="299">
        <v>71541.259999999995</v>
      </c>
      <c r="K193">
        <v>365032.87</v>
      </c>
      <c r="L193">
        <v>267698.21999999997</v>
      </c>
      <c r="O193" s="299">
        <v>2000</v>
      </c>
      <c r="P193" s="299">
        <v>0</v>
      </c>
      <c r="R193" s="299">
        <v>506</v>
      </c>
      <c r="V193">
        <v>-1398390.74</v>
      </c>
      <c r="W193">
        <v>2662416.9900000002</v>
      </c>
      <c r="Y193" s="299">
        <v>1135427.3600000001</v>
      </c>
      <c r="Z193" s="299">
        <v>-80000</v>
      </c>
      <c r="AA193" s="299">
        <v>1071.67</v>
      </c>
      <c r="AC193" s="299">
        <v>970818</v>
      </c>
      <c r="AD193" s="299">
        <v>22500</v>
      </c>
      <c r="AE193">
        <v>1441138</v>
      </c>
      <c r="AF193">
        <v>3200</v>
      </c>
      <c r="AG193">
        <v>900</v>
      </c>
      <c r="AH193">
        <v>570283.42000000004</v>
      </c>
      <c r="AI193">
        <v>195589.44</v>
      </c>
      <c r="AM193">
        <v>28436.44</v>
      </c>
      <c r="AO193" s="240">
        <f t="shared" si="17"/>
        <v>444070.89</v>
      </c>
      <c r="AP193" s="247">
        <f t="shared" si="18"/>
        <v>2506</v>
      </c>
      <c r="AQ193" s="261">
        <f t="shared" si="19"/>
        <v>441564.89</v>
      </c>
      <c r="AR193" s="262">
        <f t="shared" si="21"/>
        <v>4689734.0200000005</v>
      </c>
      <c r="AS193" s="248">
        <f t="shared" si="20"/>
        <v>2239547.2999999998</v>
      </c>
      <c r="AT193" s="242">
        <f t="shared" si="22"/>
        <v>2450186.7200000007</v>
      </c>
    </row>
    <row r="194" spans="1:46" ht="14.4" thickBot="1">
      <c r="A194" s="232" t="s">
        <v>330</v>
      </c>
      <c r="B194" s="232" t="s">
        <v>47</v>
      </c>
      <c r="C194" s="268">
        <v>3330</v>
      </c>
      <c r="D194" s="317" t="s">
        <v>989</v>
      </c>
      <c r="E194" t="s">
        <v>2760</v>
      </c>
      <c r="F194" s="299">
        <v>801243.09</v>
      </c>
      <c r="G194" s="299">
        <v>13710.82</v>
      </c>
      <c r="H194" s="299">
        <v>18399.47</v>
      </c>
      <c r="K194">
        <v>47735.18</v>
      </c>
      <c r="L194">
        <v>206880.62</v>
      </c>
      <c r="O194" s="299">
        <v>-3500</v>
      </c>
      <c r="P194" s="299">
        <v>-27606.35</v>
      </c>
      <c r="R194" s="299">
        <v>258.64</v>
      </c>
      <c r="T194">
        <v>12420</v>
      </c>
      <c r="U194">
        <v>18000</v>
      </c>
      <c r="V194">
        <v>-1381393.96</v>
      </c>
      <c r="W194">
        <v>2577037.9500000002</v>
      </c>
      <c r="Y194" s="299">
        <v>1078384.78</v>
      </c>
      <c r="AA194" s="299">
        <v>2056.19</v>
      </c>
      <c r="AC194" s="299">
        <v>891756</v>
      </c>
      <c r="AD194" s="299">
        <v>120200</v>
      </c>
      <c r="AE194">
        <v>1272170</v>
      </c>
      <c r="AF194">
        <v>6080</v>
      </c>
      <c r="AG194">
        <v>2844</v>
      </c>
      <c r="AH194">
        <v>697650.94</v>
      </c>
      <c r="AI194">
        <v>206929.13</v>
      </c>
      <c r="AM194">
        <v>13970</v>
      </c>
      <c r="AO194" s="240">
        <f t="shared" si="17"/>
        <v>833353.37999999989</v>
      </c>
      <c r="AP194" s="247">
        <f t="shared" si="18"/>
        <v>-30847.71</v>
      </c>
      <c r="AQ194" s="261">
        <f t="shared" si="19"/>
        <v>864201.08999999985</v>
      </c>
      <c r="AR194" s="262">
        <f t="shared" si="21"/>
        <v>4549234.92</v>
      </c>
      <c r="AS194" s="248">
        <f t="shared" si="20"/>
        <v>2199644.0699999998</v>
      </c>
      <c r="AT194" s="242">
        <f t="shared" si="22"/>
        <v>2349590.85</v>
      </c>
    </row>
    <row r="195" spans="1:46" ht="14.4" thickBot="1">
      <c r="A195" s="232" t="s">
        <v>338</v>
      </c>
      <c r="B195" s="232" t="s">
        <v>48</v>
      </c>
      <c r="C195" s="268">
        <v>3397</v>
      </c>
      <c r="D195" s="317" t="s">
        <v>990</v>
      </c>
      <c r="E195" t="s">
        <v>2761</v>
      </c>
      <c r="F195" s="299">
        <v>857654.76</v>
      </c>
      <c r="G195" s="299">
        <v>55725</v>
      </c>
      <c r="H195" s="299">
        <v>76761.320000000007</v>
      </c>
      <c r="K195">
        <v>448172.09</v>
      </c>
      <c r="L195">
        <v>449886.36</v>
      </c>
      <c r="P195" s="299">
        <v>34950</v>
      </c>
      <c r="R195" s="299">
        <v>161.85</v>
      </c>
      <c r="V195">
        <v>-619134.17000000004</v>
      </c>
      <c r="W195">
        <v>2987149.95</v>
      </c>
      <c r="Y195" s="299">
        <v>1351249.69</v>
      </c>
      <c r="Z195" s="299">
        <v>108930</v>
      </c>
      <c r="AA195" s="299">
        <v>2570.7399999999998</v>
      </c>
      <c r="AC195" s="299">
        <v>846120</v>
      </c>
      <c r="AD195" s="299">
        <v>142000</v>
      </c>
      <c r="AE195">
        <v>1412863</v>
      </c>
      <c r="AF195">
        <v>49010</v>
      </c>
      <c r="AG195">
        <v>3780</v>
      </c>
      <c r="AH195">
        <v>1130185.03</v>
      </c>
      <c r="AI195">
        <v>369960.5</v>
      </c>
      <c r="AO195" s="240">
        <f t="shared" si="17"/>
        <v>990141.08000000007</v>
      </c>
      <c r="AP195" s="247">
        <f t="shared" si="18"/>
        <v>35111.85</v>
      </c>
      <c r="AQ195" s="261">
        <f t="shared" si="19"/>
        <v>955029.2300000001</v>
      </c>
      <c r="AR195" s="262">
        <f t="shared" si="21"/>
        <v>5296020.3800000008</v>
      </c>
      <c r="AS195" s="248">
        <f t="shared" si="20"/>
        <v>2965798.5300000003</v>
      </c>
      <c r="AT195" s="242">
        <f t="shared" si="22"/>
        <v>2330221.8500000006</v>
      </c>
    </row>
    <row r="196" spans="1:46" ht="14.4" thickBot="1">
      <c r="A196" s="232" t="s">
        <v>338</v>
      </c>
      <c r="B196" s="232" t="s">
        <v>48</v>
      </c>
      <c r="C196" s="268">
        <v>2599</v>
      </c>
      <c r="D196" s="317" t="s">
        <v>991</v>
      </c>
      <c r="E196" t="s">
        <v>2762</v>
      </c>
      <c r="F196" s="299">
        <v>444239.91</v>
      </c>
      <c r="G196" s="299">
        <v>38321.800000000003</v>
      </c>
      <c r="H196" s="299">
        <v>20829.650000000001</v>
      </c>
      <c r="K196">
        <v>3282414.27</v>
      </c>
      <c r="L196">
        <v>537601.47</v>
      </c>
      <c r="O196" s="299">
        <v>0</v>
      </c>
      <c r="P196" s="299">
        <v>0</v>
      </c>
      <c r="V196">
        <v>1589894.88</v>
      </c>
      <c r="W196">
        <v>2987149.95</v>
      </c>
      <c r="Y196" s="299">
        <v>1056914.96</v>
      </c>
      <c r="AA196" s="299">
        <v>1778.69</v>
      </c>
      <c r="AC196" s="299">
        <v>2090400</v>
      </c>
      <c r="AD196" s="299">
        <v>150109</v>
      </c>
      <c r="AE196">
        <v>2526209</v>
      </c>
      <c r="AF196">
        <v>3000</v>
      </c>
      <c r="AH196">
        <v>1015185.5</v>
      </c>
      <c r="AI196">
        <v>7087.08</v>
      </c>
      <c r="AM196">
        <v>1358.8</v>
      </c>
      <c r="AO196" s="240">
        <f t="shared" si="17"/>
        <v>503391.36</v>
      </c>
      <c r="AP196" s="247">
        <f t="shared" si="18"/>
        <v>0</v>
      </c>
      <c r="AQ196" s="261">
        <f t="shared" si="19"/>
        <v>503391.36</v>
      </c>
      <c r="AR196" s="262">
        <f t="shared" si="21"/>
        <v>6136243.5999999996</v>
      </c>
      <c r="AS196" s="248">
        <f t="shared" si="20"/>
        <v>3552840.38</v>
      </c>
      <c r="AT196" s="242">
        <f t="shared" si="22"/>
        <v>2583403.2199999997</v>
      </c>
    </row>
    <row r="197" spans="1:46" ht="14.4" thickBot="1">
      <c r="A197" s="232" t="s">
        <v>338</v>
      </c>
      <c r="B197" s="232" t="s">
        <v>48</v>
      </c>
      <c r="C197" s="268">
        <v>3184</v>
      </c>
      <c r="D197" s="317" t="s">
        <v>992</v>
      </c>
      <c r="E197" t="s">
        <v>2763</v>
      </c>
      <c r="F197" s="299">
        <v>619454.46</v>
      </c>
      <c r="G197" s="299">
        <v>8109.5</v>
      </c>
      <c r="H197" s="299">
        <v>49984.26</v>
      </c>
      <c r="K197">
        <v>515261.46</v>
      </c>
      <c r="L197">
        <v>334662.34000000003</v>
      </c>
      <c r="O197" s="299">
        <v>0</v>
      </c>
      <c r="P197" s="299">
        <v>19994</v>
      </c>
      <c r="R197" s="299">
        <v>0</v>
      </c>
      <c r="T197">
        <v>0</v>
      </c>
      <c r="V197">
        <v>-368875.87</v>
      </c>
      <c r="W197">
        <v>2090614.96</v>
      </c>
      <c r="Y197" s="299">
        <v>1125012.97</v>
      </c>
      <c r="Z197" s="299">
        <v>164800</v>
      </c>
      <c r="AA197" s="299">
        <v>1796.97</v>
      </c>
      <c r="AC197" s="299">
        <v>1624650</v>
      </c>
      <c r="AD197" s="299">
        <v>128750</v>
      </c>
      <c r="AE197">
        <v>2299895</v>
      </c>
      <c r="AF197">
        <v>21076</v>
      </c>
      <c r="AH197">
        <v>718977.46</v>
      </c>
      <c r="AI197">
        <v>216865.05</v>
      </c>
      <c r="AM197">
        <v>2457.5</v>
      </c>
      <c r="AO197" s="240">
        <f t="shared" si="17"/>
        <v>677548.22</v>
      </c>
      <c r="AP197" s="247">
        <f t="shared" si="18"/>
        <v>19994</v>
      </c>
      <c r="AQ197" s="261">
        <f t="shared" si="19"/>
        <v>657554.22</v>
      </c>
      <c r="AR197" s="262">
        <f t="shared" si="21"/>
        <v>5006874.9000000004</v>
      </c>
      <c r="AS197" s="248">
        <f t="shared" si="20"/>
        <v>3259271.01</v>
      </c>
      <c r="AT197" s="242">
        <f t="shared" si="22"/>
        <v>1747603.8900000006</v>
      </c>
    </row>
    <row r="198" spans="1:46" ht="14.4" thickBot="1">
      <c r="A198" s="232" t="s">
        <v>338</v>
      </c>
      <c r="B198" s="232" t="s">
        <v>48</v>
      </c>
      <c r="C198" s="268">
        <v>4760</v>
      </c>
      <c r="D198" s="317" t="s">
        <v>993</v>
      </c>
      <c r="E198" t="s">
        <v>2764</v>
      </c>
      <c r="F198" s="299">
        <v>499940.88</v>
      </c>
      <c r="G198" s="299">
        <v>405050.37</v>
      </c>
      <c r="H198" s="299">
        <v>-54908.51</v>
      </c>
      <c r="K198">
        <v>661241.49</v>
      </c>
      <c r="L198">
        <v>608882.23</v>
      </c>
      <c r="P198" s="299">
        <v>144120</v>
      </c>
      <c r="Q198" s="299">
        <v>109</v>
      </c>
      <c r="R198" s="299">
        <v>-1.29</v>
      </c>
      <c r="V198">
        <v>1938900.79</v>
      </c>
      <c r="W198">
        <v>433496.95</v>
      </c>
      <c r="Y198" s="299">
        <v>1341021.79</v>
      </c>
      <c r="Z198" s="299">
        <v>255150</v>
      </c>
      <c r="AA198" s="299">
        <v>2011.71</v>
      </c>
      <c r="AC198" s="299">
        <v>1509420</v>
      </c>
      <c r="AD198" s="299">
        <v>164400</v>
      </c>
      <c r="AE198">
        <v>2063440</v>
      </c>
      <c r="AF198">
        <v>49460</v>
      </c>
      <c r="AH198">
        <v>1292695.3</v>
      </c>
      <c r="AI198">
        <v>262827.19</v>
      </c>
      <c r="AO198" s="240">
        <f t="shared" si="17"/>
        <v>850082.74</v>
      </c>
      <c r="AP198" s="247">
        <f t="shared" si="18"/>
        <v>144227.71</v>
      </c>
      <c r="AQ198" s="261">
        <f t="shared" si="19"/>
        <v>705855.03</v>
      </c>
      <c r="AR198" s="262">
        <f t="shared" si="21"/>
        <v>3541100.45</v>
      </c>
      <c r="AS198" s="248">
        <f t="shared" si="20"/>
        <v>3668422.4899999998</v>
      </c>
      <c r="AT198" s="242">
        <f t="shared" si="22"/>
        <v>-127322.03999999957</v>
      </c>
    </row>
    <row r="199" spans="1:46" ht="14.4" thickBot="1">
      <c r="A199" s="232" t="s">
        <v>341</v>
      </c>
      <c r="B199" s="232" t="s">
        <v>49</v>
      </c>
      <c r="C199" s="268">
        <v>3288</v>
      </c>
      <c r="D199" s="317" t="s">
        <v>994</v>
      </c>
      <c r="E199" t="s">
        <v>2765</v>
      </c>
      <c r="F199" s="299">
        <v>340285.9</v>
      </c>
      <c r="G199" s="299">
        <v>0</v>
      </c>
      <c r="H199" s="299">
        <v>40947.1</v>
      </c>
      <c r="K199">
        <v>405891.04</v>
      </c>
      <c r="L199">
        <v>-1471284.72</v>
      </c>
      <c r="O199" s="299">
        <v>52500</v>
      </c>
      <c r="P199" s="299">
        <v>135880</v>
      </c>
      <c r="Q199" s="299">
        <v>7640</v>
      </c>
      <c r="R199" s="299">
        <v>-958</v>
      </c>
      <c r="U199">
        <v>-8100056.1100000003</v>
      </c>
      <c r="V199">
        <v>4429438.79</v>
      </c>
      <c r="W199">
        <v>4047651.72</v>
      </c>
      <c r="Y199" s="299">
        <v>1155323.31</v>
      </c>
      <c r="Z199" s="299">
        <v>65000</v>
      </c>
      <c r="AA199" s="299">
        <v>2321.8000000000002</v>
      </c>
      <c r="AC199" s="299">
        <v>1431640</v>
      </c>
      <c r="AE199">
        <v>1871533</v>
      </c>
      <c r="AF199">
        <v>23626</v>
      </c>
      <c r="AH199">
        <v>1153225.6100000001</v>
      </c>
      <c r="AI199">
        <v>859907.58</v>
      </c>
      <c r="AM199">
        <v>2250</v>
      </c>
      <c r="AO199" s="240">
        <f t="shared" si="17"/>
        <v>381233</v>
      </c>
      <c r="AP199" s="247">
        <f t="shared" si="18"/>
        <v>195062</v>
      </c>
      <c r="AQ199" s="261">
        <f t="shared" si="19"/>
        <v>186171</v>
      </c>
      <c r="AR199" s="262">
        <f t="shared" si="21"/>
        <v>6701936.8300000001</v>
      </c>
      <c r="AS199" s="248">
        <f t="shared" si="20"/>
        <v>3910542.1900000004</v>
      </c>
      <c r="AT199" s="242">
        <f t="shared" si="22"/>
        <v>2791394.6399999997</v>
      </c>
    </row>
    <row r="200" spans="1:46" ht="14.4" thickBot="1">
      <c r="A200" s="232" t="s">
        <v>341</v>
      </c>
      <c r="B200" s="232" t="s">
        <v>49</v>
      </c>
      <c r="C200" s="268">
        <v>2561</v>
      </c>
      <c r="D200" s="317" t="s">
        <v>995</v>
      </c>
      <c r="E200" t="s">
        <v>2766</v>
      </c>
      <c r="F200" s="299">
        <v>372505.5</v>
      </c>
      <c r="G200" s="299">
        <v>32180</v>
      </c>
      <c r="H200" s="299">
        <v>101970.89</v>
      </c>
      <c r="K200">
        <v>664108.27</v>
      </c>
      <c r="L200">
        <v>199464.87</v>
      </c>
      <c r="O200" s="299">
        <v>5400</v>
      </c>
      <c r="P200" s="299">
        <v>0</v>
      </c>
      <c r="R200" s="299">
        <v>0</v>
      </c>
      <c r="U200">
        <v>327749.2</v>
      </c>
      <c r="V200">
        <v>529844.97</v>
      </c>
      <c r="W200">
        <v>769808.6</v>
      </c>
      <c r="Y200" s="299">
        <v>841341.77</v>
      </c>
      <c r="Z200" s="299">
        <v>67863</v>
      </c>
      <c r="AA200" s="299">
        <v>938.56</v>
      </c>
      <c r="AC200" s="299">
        <v>799543.5</v>
      </c>
      <c r="AE200">
        <v>935781.5</v>
      </c>
      <c r="AF200">
        <v>16119</v>
      </c>
      <c r="AH200">
        <v>839911.49</v>
      </c>
      <c r="AI200">
        <v>180448.08</v>
      </c>
      <c r="AO200" s="240">
        <f t="shared" si="17"/>
        <v>506656.39</v>
      </c>
      <c r="AP200" s="247">
        <f t="shared" si="18"/>
        <v>5400</v>
      </c>
      <c r="AQ200" s="261">
        <f t="shared" si="19"/>
        <v>501256.39</v>
      </c>
      <c r="AR200" s="262">
        <f t="shared" si="21"/>
        <v>2479495.4300000002</v>
      </c>
      <c r="AS200" s="248">
        <f t="shared" si="20"/>
        <v>1972260.07</v>
      </c>
      <c r="AT200" s="242">
        <f t="shared" si="22"/>
        <v>507235.3600000001</v>
      </c>
    </row>
    <row r="201" spans="1:46" ht="14.4" thickBot="1">
      <c r="A201" s="232" t="s">
        <v>341</v>
      </c>
      <c r="B201" s="232" t="s">
        <v>49</v>
      </c>
      <c r="C201" s="268">
        <v>3118</v>
      </c>
      <c r="D201" s="317" t="s">
        <v>996</v>
      </c>
      <c r="E201" t="s">
        <v>2767</v>
      </c>
      <c r="F201" s="299">
        <v>425353.65</v>
      </c>
      <c r="G201" s="299">
        <v>0</v>
      </c>
      <c r="H201" s="299">
        <v>13430.2</v>
      </c>
      <c r="K201">
        <v>820759.04000000004</v>
      </c>
      <c r="L201">
        <v>103980.3</v>
      </c>
      <c r="O201" s="299">
        <v>0</v>
      </c>
      <c r="P201" s="299">
        <v>0</v>
      </c>
      <c r="Q201" s="299">
        <v>57679</v>
      </c>
      <c r="R201" s="299">
        <v>11537</v>
      </c>
      <c r="V201">
        <v>4634.12</v>
      </c>
      <c r="W201">
        <v>1268762.8700000001</v>
      </c>
      <c r="Y201" s="299">
        <v>1620958.32</v>
      </c>
      <c r="Z201" s="299">
        <v>99780</v>
      </c>
      <c r="AA201" s="299">
        <v>1098.42</v>
      </c>
      <c r="AC201" s="299">
        <v>1227408</v>
      </c>
      <c r="AE201">
        <v>1566680</v>
      </c>
      <c r="AG201">
        <v>41292</v>
      </c>
      <c r="AH201">
        <v>1158920.8500000001</v>
      </c>
      <c r="AI201">
        <v>161441.69</v>
      </c>
      <c r="AO201" s="240">
        <f t="shared" si="17"/>
        <v>438783.85000000003</v>
      </c>
      <c r="AP201" s="247">
        <f t="shared" si="18"/>
        <v>69216</v>
      </c>
      <c r="AQ201" s="261">
        <f t="shared" si="19"/>
        <v>369567.85000000003</v>
      </c>
      <c r="AR201" s="262">
        <f t="shared" si="21"/>
        <v>4218007.6100000003</v>
      </c>
      <c r="AS201" s="248">
        <f t="shared" si="20"/>
        <v>2928334.54</v>
      </c>
      <c r="AT201" s="242">
        <f t="shared" si="22"/>
        <v>1289673.0700000003</v>
      </c>
    </row>
    <row r="202" spans="1:46" ht="14.4" thickBot="1">
      <c r="A202" s="232" t="s">
        <v>341</v>
      </c>
      <c r="B202" s="232" t="s">
        <v>49</v>
      </c>
      <c r="C202" s="268">
        <v>1408</v>
      </c>
      <c r="D202" s="317" t="s">
        <v>997</v>
      </c>
      <c r="E202" t="s">
        <v>2768</v>
      </c>
      <c r="F202" s="299">
        <v>116491.73</v>
      </c>
      <c r="G202" s="299">
        <v>17265.79</v>
      </c>
      <c r="H202" s="299">
        <v>28909.32</v>
      </c>
      <c r="K202">
        <v>776339.3</v>
      </c>
      <c r="L202">
        <v>159533.54</v>
      </c>
      <c r="O202" s="299">
        <v>0</v>
      </c>
      <c r="P202" s="299">
        <v>16200</v>
      </c>
      <c r="R202" s="299">
        <v>0</v>
      </c>
      <c r="V202">
        <v>-1201063.25</v>
      </c>
      <c r="W202">
        <v>2464354.4300000002</v>
      </c>
      <c r="Y202" s="299">
        <v>711113.48</v>
      </c>
      <c r="Z202" s="299">
        <v>95095</v>
      </c>
      <c r="AA202" s="299">
        <v>908.62</v>
      </c>
      <c r="AC202" s="299">
        <v>510760</v>
      </c>
      <c r="AE202">
        <v>764814</v>
      </c>
      <c r="AF202">
        <v>24180</v>
      </c>
      <c r="AH202">
        <v>475408.46</v>
      </c>
      <c r="AI202">
        <v>234426.14</v>
      </c>
      <c r="AO202" s="240">
        <f t="shared" si="17"/>
        <v>162666.84</v>
      </c>
      <c r="AP202" s="247">
        <f t="shared" si="18"/>
        <v>16200</v>
      </c>
      <c r="AQ202" s="261">
        <f t="shared" si="19"/>
        <v>146466.84</v>
      </c>
      <c r="AR202" s="262">
        <f t="shared" si="21"/>
        <v>3782231.5300000003</v>
      </c>
      <c r="AS202" s="248">
        <f t="shared" si="20"/>
        <v>1498828.6</v>
      </c>
      <c r="AT202" s="242">
        <f t="shared" si="22"/>
        <v>2283402.9300000002</v>
      </c>
    </row>
    <row r="203" spans="1:46" ht="14.4" thickBot="1">
      <c r="A203" s="232" t="s">
        <v>341</v>
      </c>
      <c r="B203" s="232" t="s">
        <v>49</v>
      </c>
      <c r="C203" s="268">
        <v>1888</v>
      </c>
      <c r="D203" s="317" t="s">
        <v>998</v>
      </c>
      <c r="E203" t="s">
        <v>2769</v>
      </c>
      <c r="F203" s="299">
        <v>529437.68000000005</v>
      </c>
      <c r="G203" s="299">
        <v>0</v>
      </c>
      <c r="H203" s="299">
        <v>77015.539999999994</v>
      </c>
      <c r="K203">
        <v>1151355.27</v>
      </c>
      <c r="L203">
        <v>45110.57</v>
      </c>
      <c r="O203" s="299">
        <v>0</v>
      </c>
      <c r="P203" s="299">
        <v>269244.33</v>
      </c>
      <c r="R203" s="299">
        <v>0</v>
      </c>
      <c r="U203">
        <v>-759421.69</v>
      </c>
      <c r="V203">
        <v>1298764.6499999999</v>
      </c>
      <c r="W203">
        <v>1492332.69</v>
      </c>
      <c r="Y203" s="299">
        <v>754204.54</v>
      </c>
      <c r="AA203" s="299">
        <v>851.23</v>
      </c>
      <c r="AC203" s="299">
        <v>1711578</v>
      </c>
      <c r="AD203" s="299">
        <v>-46000</v>
      </c>
      <c r="AE203">
        <v>2037477</v>
      </c>
      <c r="AF203">
        <v>27932</v>
      </c>
      <c r="AH203">
        <v>521145.03</v>
      </c>
      <c r="AI203">
        <v>332080.65999999997</v>
      </c>
      <c r="AO203" s="240">
        <f t="shared" ref="AO203:AO220" si="23">SUM(F203:I203)</f>
        <v>606453.22000000009</v>
      </c>
      <c r="AP203" s="247">
        <f t="shared" ref="AP203:AP220" si="24">SUM(O203:S203)</f>
        <v>269244.33</v>
      </c>
      <c r="AQ203" s="261">
        <f t="shared" ref="AQ203:AQ220" si="25">AO203-AP203</f>
        <v>337208.89000000007</v>
      </c>
      <c r="AR203" s="262">
        <f t="shared" si="21"/>
        <v>3958966.46</v>
      </c>
      <c r="AS203" s="248">
        <f t="shared" ref="AS203:AS220" si="26">SUM(AE203:AN203)</f>
        <v>2918634.6900000004</v>
      </c>
      <c r="AT203" s="242">
        <f t="shared" si="22"/>
        <v>1040331.7699999996</v>
      </c>
    </row>
    <row r="204" spans="1:46" ht="14.4" thickBot="1">
      <c r="A204" s="232" t="s">
        <v>341</v>
      </c>
      <c r="B204" s="232" t="s">
        <v>49</v>
      </c>
      <c r="C204" s="268">
        <v>1058</v>
      </c>
      <c r="D204" s="317" t="s">
        <v>999</v>
      </c>
      <c r="E204" t="s">
        <v>2770</v>
      </c>
      <c r="F204" s="299">
        <v>411510.78</v>
      </c>
      <c r="G204" s="299">
        <v>0</v>
      </c>
      <c r="H204" s="299">
        <v>23486.5</v>
      </c>
      <c r="K204">
        <v>220514.56</v>
      </c>
      <c r="L204">
        <v>90451.48</v>
      </c>
      <c r="O204" s="299">
        <v>0</v>
      </c>
      <c r="P204" s="299">
        <v>20250</v>
      </c>
      <c r="Q204" s="299">
        <v>0</v>
      </c>
      <c r="R204" s="299">
        <v>0</v>
      </c>
      <c r="V204">
        <v>-1531005.71</v>
      </c>
      <c r="W204">
        <v>2328715.77</v>
      </c>
      <c r="Y204" s="299">
        <v>648414.35</v>
      </c>
      <c r="Z204" s="299">
        <v>60000</v>
      </c>
      <c r="AA204" s="299">
        <v>1326.66</v>
      </c>
      <c r="AC204" s="299">
        <v>1252440</v>
      </c>
      <c r="AE204">
        <v>1348643</v>
      </c>
      <c r="AF204">
        <v>49482</v>
      </c>
      <c r="AH204">
        <v>572775.05000000005</v>
      </c>
      <c r="AI204">
        <v>63277.7</v>
      </c>
      <c r="AO204" s="240">
        <f t="shared" si="23"/>
        <v>434997.28</v>
      </c>
      <c r="AP204" s="247">
        <f t="shared" si="24"/>
        <v>20250</v>
      </c>
      <c r="AQ204" s="261">
        <f t="shared" si="25"/>
        <v>414747.28</v>
      </c>
      <c r="AR204" s="262">
        <f t="shared" si="21"/>
        <v>4290896.78</v>
      </c>
      <c r="AS204" s="248">
        <f t="shared" si="26"/>
        <v>2034177.75</v>
      </c>
      <c r="AT204" s="242">
        <f t="shared" si="22"/>
        <v>2256719.0300000003</v>
      </c>
    </row>
    <row r="205" spans="1:46" ht="14.4" thickBot="1">
      <c r="A205" s="232" t="s">
        <v>341</v>
      </c>
      <c r="B205" s="232" t="s">
        <v>49</v>
      </c>
      <c r="C205" s="268">
        <v>3487</v>
      </c>
      <c r="D205" s="317" t="s">
        <v>1000</v>
      </c>
      <c r="E205" t="s">
        <v>2771</v>
      </c>
      <c r="F205" s="299">
        <v>819406.41</v>
      </c>
      <c r="G205" s="299">
        <v>0</v>
      </c>
      <c r="H205" s="299">
        <v>51819.040000000001</v>
      </c>
      <c r="K205">
        <v>2257312.64</v>
      </c>
      <c r="L205">
        <v>321726.02</v>
      </c>
      <c r="O205" s="299">
        <v>0</v>
      </c>
      <c r="P205" s="299">
        <v>0</v>
      </c>
      <c r="R205" s="299">
        <v>0</v>
      </c>
      <c r="V205">
        <v>-439038.9</v>
      </c>
      <c r="W205">
        <v>4119895.74</v>
      </c>
      <c r="Y205" s="299">
        <v>665344.07999999996</v>
      </c>
      <c r="Z205" s="299">
        <v>182237</v>
      </c>
      <c r="AA205" s="299">
        <v>2628.39</v>
      </c>
      <c r="AC205" s="299">
        <v>1328544</v>
      </c>
      <c r="AE205">
        <v>1578398</v>
      </c>
      <c r="AG205">
        <v>30652</v>
      </c>
      <c r="AH205">
        <v>712883.12</v>
      </c>
      <c r="AI205">
        <v>87413.08</v>
      </c>
      <c r="AO205" s="240">
        <f t="shared" si="23"/>
        <v>871225.45000000007</v>
      </c>
      <c r="AP205" s="247">
        <f t="shared" si="24"/>
        <v>0</v>
      </c>
      <c r="AQ205" s="261">
        <f t="shared" si="25"/>
        <v>871225.45000000007</v>
      </c>
      <c r="AR205" s="262">
        <f t="shared" ref="AR205:AR220" si="27">SUM(W205:AC205)</f>
        <v>6298649.21</v>
      </c>
      <c r="AS205" s="248">
        <f t="shared" si="26"/>
        <v>2409346.2000000002</v>
      </c>
      <c r="AT205" s="242">
        <f t="shared" ref="AT205:AT220" si="28">AR205-AS205</f>
        <v>3889303.01</v>
      </c>
    </row>
    <row r="206" spans="1:46" ht="14.4" thickBot="1">
      <c r="A206" s="232" t="s">
        <v>341</v>
      </c>
      <c r="B206" s="232" t="s">
        <v>49</v>
      </c>
      <c r="C206" s="233">
        <v>2685</v>
      </c>
      <c r="D206" s="318" t="s">
        <v>1001</v>
      </c>
      <c r="E206" t="s">
        <v>2795</v>
      </c>
      <c r="F206" s="299">
        <v>637403.80000000005</v>
      </c>
      <c r="G206" s="299">
        <v>0</v>
      </c>
      <c r="H206" s="299">
        <v>207853.45</v>
      </c>
      <c r="K206">
        <v>514864.33</v>
      </c>
      <c r="L206">
        <v>1712.81</v>
      </c>
      <c r="O206" s="299">
        <v>31629</v>
      </c>
      <c r="P206" s="299">
        <v>20100</v>
      </c>
      <c r="R206" s="299">
        <v>0</v>
      </c>
      <c r="V206">
        <v>-1431686.01</v>
      </c>
      <c r="W206">
        <v>2992215.82</v>
      </c>
      <c r="Y206" s="299">
        <v>691040.02</v>
      </c>
      <c r="Z206" s="299">
        <v>144950</v>
      </c>
      <c r="AA206" s="299">
        <v>1431.07</v>
      </c>
      <c r="AC206" s="299">
        <v>1610148</v>
      </c>
      <c r="AE206">
        <v>1847609</v>
      </c>
      <c r="AF206">
        <v>26496</v>
      </c>
      <c r="AH206">
        <v>640115.22</v>
      </c>
      <c r="AI206">
        <v>183773.29</v>
      </c>
      <c r="AO206" s="240">
        <f t="shared" si="23"/>
        <v>845257.25</v>
      </c>
      <c r="AP206" s="247">
        <f t="shared" si="24"/>
        <v>51729</v>
      </c>
      <c r="AQ206" s="261">
        <f t="shared" si="25"/>
        <v>793528.25</v>
      </c>
      <c r="AR206" s="262">
        <f t="shared" si="27"/>
        <v>5439784.9100000001</v>
      </c>
      <c r="AS206" s="248">
        <f t="shared" si="26"/>
        <v>2697993.51</v>
      </c>
      <c r="AT206" s="242">
        <f t="shared" si="28"/>
        <v>2741791.4000000004</v>
      </c>
    </row>
    <row r="207" spans="1:46" s="252" customFormat="1" ht="14.4" thickBot="1">
      <c r="A207" s="234" t="s">
        <v>341</v>
      </c>
      <c r="B207" s="234" t="s">
        <v>49</v>
      </c>
      <c r="C207" s="235">
        <v>996</v>
      </c>
      <c r="D207" s="319" t="s">
        <v>1002</v>
      </c>
      <c r="E207" t="s">
        <v>2806</v>
      </c>
      <c r="F207" s="299">
        <v>173085.73</v>
      </c>
      <c r="G207" s="299">
        <v>33000</v>
      </c>
      <c r="H207" s="299">
        <v>194381.75</v>
      </c>
      <c r="I207" s="299"/>
      <c r="J207"/>
      <c r="K207">
        <v>1092603.4099999999</v>
      </c>
      <c r="L207">
        <v>166068.07999999999</v>
      </c>
      <c r="M207"/>
      <c r="N207"/>
      <c r="O207" s="299">
        <v>0</v>
      </c>
      <c r="P207" s="299">
        <v>17568.310000000001</v>
      </c>
      <c r="Q207" s="299"/>
      <c r="R207" s="299"/>
      <c r="S207" s="299"/>
      <c r="T207"/>
      <c r="U207"/>
      <c r="V207">
        <v>748508.59</v>
      </c>
      <c r="W207">
        <v>889745.48</v>
      </c>
      <c r="X207" s="299"/>
      <c r="Y207" s="299">
        <v>553685.72</v>
      </c>
      <c r="Z207" s="299"/>
      <c r="AA207" s="299">
        <v>769.61</v>
      </c>
      <c r="AB207" s="299"/>
      <c r="AC207" s="299">
        <v>6000</v>
      </c>
      <c r="AD207" s="299"/>
      <c r="AE207">
        <v>110400</v>
      </c>
      <c r="AF207">
        <v>13900</v>
      </c>
      <c r="AG207">
        <v>2460</v>
      </c>
      <c r="AH207">
        <v>325116.23</v>
      </c>
      <c r="AI207">
        <v>105262.51</v>
      </c>
      <c r="AJ207"/>
      <c r="AK207"/>
      <c r="AL207"/>
      <c r="AM207"/>
      <c r="AN207" s="301"/>
      <c r="AO207" s="240">
        <f t="shared" si="23"/>
        <v>400467.48</v>
      </c>
      <c r="AP207" s="247">
        <f t="shared" si="24"/>
        <v>17568.310000000001</v>
      </c>
      <c r="AQ207" s="261">
        <f t="shared" si="25"/>
        <v>382899.17</v>
      </c>
      <c r="AR207" s="262">
        <f t="shared" si="27"/>
        <v>1450200.81</v>
      </c>
      <c r="AS207" s="248">
        <f t="shared" si="26"/>
        <v>557138.74</v>
      </c>
      <c r="AT207" s="242">
        <f t="shared" si="28"/>
        <v>893062.07000000007</v>
      </c>
    </row>
    <row r="208" spans="1:46" ht="14.4" thickBot="1">
      <c r="A208" s="232" t="s">
        <v>35</v>
      </c>
      <c r="B208" s="232" t="s">
        <v>36</v>
      </c>
      <c r="C208" s="233">
        <v>3443</v>
      </c>
      <c r="D208" s="318" t="s">
        <v>1003</v>
      </c>
      <c r="E208" t="s">
        <v>2772</v>
      </c>
      <c r="F208" s="299">
        <v>241997.75</v>
      </c>
      <c r="G208" s="299">
        <v>20851</v>
      </c>
      <c r="H208" s="299">
        <v>60413.5</v>
      </c>
      <c r="K208">
        <v>1767533.35</v>
      </c>
      <c r="L208">
        <v>288861.88</v>
      </c>
      <c r="P208" s="299">
        <v>-10551.33</v>
      </c>
      <c r="R208" s="299">
        <v>0</v>
      </c>
      <c r="V208">
        <v>2298312.62</v>
      </c>
      <c r="W208">
        <v>574807.30000000005</v>
      </c>
      <c r="Y208" s="299">
        <v>1815867.86</v>
      </c>
      <c r="Z208" s="299">
        <v>126650</v>
      </c>
      <c r="AA208" s="299">
        <v>1917.53</v>
      </c>
      <c r="AC208" s="299">
        <v>1817433.5</v>
      </c>
      <c r="AD208" s="299">
        <v>209900</v>
      </c>
      <c r="AE208">
        <v>2265999.5</v>
      </c>
      <c r="AF208">
        <v>45815</v>
      </c>
      <c r="AH208">
        <v>1723145.38</v>
      </c>
      <c r="AI208">
        <v>311410.12</v>
      </c>
      <c r="AM208">
        <v>108310</v>
      </c>
      <c r="AO208" s="240">
        <f t="shared" si="23"/>
        <v>323262.25</v>
      </c>
      <c r="AP208" s="247">
        <f t="shared" si="24"/>
        <v>-10551.33</v>
      </c>
      <c r="AQ208" s="261">
        <f t="shared" si="25"/>
        <v>333813.58</v>
      </c>
      <c r="AR208" s="262">
        <f t="shared" si="27"/>
        <v>4336676.1899999995</v>
      </c>
      <c r="AS208" s="248">
        <f t="shared" si="26"/>
        <v>4454680</v>
      </c>
      <c r="AT208" s="242">
        <f t="shared" si="28"/>
        <v>-118003.81000000052</v>
      </c>
    </row>
    <row r="209" spans="1:46" ht="14.4" thickBot="1">
      <c r="A209" s="232" t="s">
        <v>35</v>
      </c>
      <c r="B209" s="232" t="s">
        <v>36</v>
      </c>
      <c r="C209" s="233">
        <v>2891</v>
      </c>
      <c r="D209" s="318" t="s">
        <v>1004</v>
      </c>
      <c r="E209" t="s">
        <v>2773</v>
      </c>
      <c r="F209" s="299">
        <v>107270.05</v>
      </c>
      <c r="G209" s="299">
        <v>0</v>
      </c>
      <c r="H209" s="299">
        <v>69280.62</v>
      </c>
      <c r="K209">
        <v>800638.11</v>
      </c>
      <c r="L209">
        <v>242378.56</v>
      </c>
      <c r="O209" s="299">
        <v>22170</v>
      </c>
      <c r="P209" s="299">
        <v>72373.179999999993</v>
      </c>
      <c r="R209" s="299">
        <v>-276</v>
      </c>
      <c r="V209">
        <v>-884207.58</v>
      </c>
      <c r="W209">
        <v>2085517.75</v>
      </c>
      <c r="Y209" s="299">
        <v>1349530.13</v>
      </c>
      <c r="AA209" s="299">
        <v>1267.3900000000001</v>
      </c>
      <c r="AC209" s="299">
        <v>540023.5</v>
      </c>
      <c r="AD209" s="299">
        <v>430766.01</v>
      </c>
      <c r="AE209">
        <v>1103428.5</v>
      </c>
      <c r="AF209">
        <v>26420</v>
      </c>
      <c r="AG209">
        <v>5050</v>
      </c>
      <c r="AH209">
        <v>1117961.1399999999</v>
      </c>
      <c r="AI209">
        <v>93740.4</v>
      </c>
      <c r="AM209">
        <v>50997</v>
      </c>
      <c r="AO209" s="240">
        <f t="shared" si="23"/>
        <v>176550.66999999998</v>
      </c>
      <c r="AP209" s="247">
        <f t="shared" si="24"/>
        <v>94267.18</v>
      </c>
      <c r="AQ209" s="261">
        <f t="shared" si="25"/>
        <v>82283.489999999991</v>
      </c>
      <c r="AR209" s="262">
        <f t="shared" si="27"/>
        <v>3976338.77</v>
      </c>
      <c r="AS209" s="248">
        <f t="shared" si="26"/>
        <v>2397597.0399999996</v>
      </c>
      <c r="AT209" s="242">
        <f t="shared" si="28"/>
        <v>1578741.7300000004</v>
      </c>
    </row>
    <row r="210" spans="1:46" ht="14.4" thickBot="1">
      <c r="A210" s="232" t="s">
        <v>35</v>
      </c>
      <c r="B210" s="232" t="s">
        <v>36</v>
      </c>
      <c r="C210" s="233">
        <v>5426</v>
      </c>
      <c r="D210" s="318" t="s">
        <v>1005</v>
      </c>
      <c r="E210" t="s">
        <v>2774</v>
      </c>
      <c r="F210" s="299">
        <v>1076658.3700000001</v>
      </c>
      <c r="G210" s="299">
        <v>99392</v>
      </c>
      <c r="H210" s="299">
        <v>123584.8</v>
      </c>
      <c r="K210">
        <v>748548.05</v>
      </c>
      <c r="L210">
        <v>534485</v>
      </c>
      <c r="P210" s="299">
        <v>69200</v>
      </c>
      <c r="R210" s="299">
        <v>0</v>
      </c>
      <c r="T210">
        <v>0</v>
      </c>
      <c r="V210">
        <v>-360181.64</v>
      </c>
      <c r="W210">
        <v>2982894.62</v>
      </c>
      <c r="Y210" s="299">
        <v>2264022.5099999998</v>
      </c>
      <c r="AA210" s="299">
        <v>4018.92</v>
      </c>
      <c r="AC210" s="299">
        <v>2945378</v>
      </c>
      <c r="AD210" s="299">
        <v>387300</v>
      </c>
      <c r="AE210">
        <v>3631606</v>
      </c>
      <c r="AF210">
        <v>58061</v>
      </c>
      <c r="AH210">
        <v>1612028.2</v>
      </c>
      <c r="AI210">
        <v>295154.99</v>
      </c>
      <c r="AJ210">
        <v>83000</v>
      </c>
      <c r="AM210">
        <v>30114</v>
      </c>
      <c r="AO210" s="240">
        <f t="shared" si="23"/>
        <v>1299635.1700000002</v>
      </c>
      <c r="AP210" s="247">
        <f t="shared" si="24"/>
        <v>69200</v>
      </c>
      <c r="AQ210" s="261">
        <f t="shared" si="25"/>
        <v>1230435.1700000002</v>
      </c>
      <c r="AR210" s="262">
        <f t="shared" si="27"/>
        <v>8196314.0499999998</v>
      </c>
      <c r="AS210" s="248">
        <f t="shared" si="26"/>
        <v>5709964.1900000004</v>
      </c>
      <c r="AT210" s="242">
        <f t="shared" si="28"/>
        <v>2486349.8599999994</v>
      </c>
    </row>
    <row r="211" spans="1:46" ht="14.4" thickBot="1">
      <c r="A211" s="232" t="s">
        <v>35</v>
      </c>
      <c r="B211" s="232" t="s">
        <v>36</v>
      </c>
      <c r="C211" s="268">
        <v>3183</v>
      </c>
      <c r="D211" s="317" t="s">
        <v>1006</v>
      </c>
      <c r="E211" t="s">
        <v>2798</v>
      </c>
      <c r="F211" s="299">
        <v>51112.480000000003</v>
      </c>
      <c r="G211" s="299">
        <v>44534</v>
      </c>
      <c r="H211" s="299">
        <v>48625.14</v>
      </c>
      <c r="K211">
        <v>2063378.98</v>
      </c>
      <c r="L211">
        <v>793764.23</v>
      </c>
      <c r="P211" s="299">
        <v>35249.339999999997</v>
      </c>
      <c r="R211" s="299">
        <v>0</v>
      </c>
      <c r="U211">
        <v>0</v>
      </c>
      <c r="V211">
        <v>225100.56</v>
      </c>
      <c r="W211">
        <v>2454994.11</v>
      </c>
      <c r="Y211" s="299">
        <v>2184712.58</v>
      </c>
      <c r="Z211" s="299">
        <v>181300</v>
      </c>
      <c r="AA211" s="299">
        <v>1232.42</v>
      </c>
      <c r="AC211" s="299">
        <v>1565592.5</v>
      </c>
      <c r="AD211" s="299">
        <v>181996.44</v>
      </c>
      <c r="AE211">
        <v>2230919.5</v>
      </c>
      <c r="AF211">
        <v>18955</v>
      </c>
      <c r="AH211">
        <v>1182423.44</v>
      </c>
      <c r="AI211">
        <v>384311.18</v>
      </c>
      <c r="AM211">
        <v>12154</v>
      </c>
      <c r="AO211" s="240">
        <f t="shared" si="23"/>
        <v>144271.62</v>
      </c>
      <c r="AP211" s="247">
        <f t="shared" si="24"/>
        <v>35249.339999999997</v>
      </c>
      <c r="AQ211" s="261">
        <f t="shared" si="25"/>
        <v>109022.28</v>
      </c>
      <c r="AR211" s="262">
        <f t="shared" si="27"/>
        <v>6387831.6099999994</v>
      </c>
      <c r="AS211" s="248">
        <f t="shared" si="26"/>
        <v>3828763.12</v>
      </c>
      <c r="AT211" s="242">
        <f t="shared" si="28"/>
        <v>2559068.4899999993</v>
      </c>
    </row>
    <row r="212" spans="1:46" ht="14.4" thickBot="1">
      <c r="A212" s="232" t="s">
        <v>349</v>
      </c>
      <c r="B212" s="232" t="s">
        <v>50</v>
      </c>
      <c r="C212" s="268">
        <v>3850</v>
      </c>
      <c r="D212" s="317" t="s">
        <v>1007</v>
      </c>
      <c r="E212" t="s">
        <v>2775</v>
      </c>
      <c r="F212" s="299">
        <v>1086739.25</v>
      </c>
      <c r="G212" s="299">
        <v>640587.9</v>
      </c>
      <c r="H212" s="299">
        <v>168549.93</v>
      </c>
      <c r="K212">
        <v>1252395.3799999999</v>
      </c>
      <c r="L212">
        <v>386396.31</v>
      </c>
      <c r="O212" s="299">
        <v>13260</v>
      </c>
      <c r="P212" s="299">
        <v>27483.69</v>
      </c>
      <c r="R212" s="299">
        <v>2823.8</v>
      </c>
      <c r="U212">
        <v>0</v>
      </c>
      <c r="V212">
        <v>-80698.39</v>
      </c>
      <c r="W212">
        <v>3281871.5</v>
      </c>
      <c r="Y212" s="299">
        <v>1571945.9</v>
      </c>
      <c r="Z212" s="299">
        <v>126800</v>
      </c>
      <c r="AA212" s="299">
        <v>2804.29</v>
      </c>
      <c r="AC212" s="299">
        <v>1270090</v>
      </c>
      <c r="AD212" s="299">
        <v>20040</v>
      </c>
      <c r="AE212">
        <v>1698270</v>
      </c>
      <c r="AF212">
        <v>17780</v>
      </c>
      <c r="AH212">
        <v>909889</v>
      </c>
      <c r="AI212">
        <v>229734.39999999999</v>
      </c>
      <c r="AK212">
        <v>-153921.38</v>
      </c>
      <c r="AO212" s="240">
        <f t="shared" si="23"/>
        <v>1895877.0799999998</v>
      </c>
      <c r="AP212" s="247">
        <f t="shared" si="24"/>
        <v>43567.490000000005</v>
      </c>
      <c r="AQ212" s="261">
        <f t="shared" si="25"/>
        <v>1852309.5899999999</v>
      </c>
      <c r="AR212" s="262">
        <f t="shared" si="27"/>
        <v>6253511.6900000004</v>
      </c>
      <c r="AS212" s="248">
        <f t="shared" si="26"/>
        <v>2701752.02</v>
      </c>
      <c r="AT212" s="242">
        <f t="shared" si="28"/>
        <v>3551759.6700000004</v>
      </c>
    </row>
    <row r="213" spans="1:46" ht="14.4" thickBot="1">
      <c r="A213" s="232" t="s">
        <v>349</v>
      </c>
      <c r="B213" s="232" t="s">
        <v>50</v>
      </c>
      <c r="C213" s="268">
        <v>3381</v>
      </c>
      <c r="D213" s="317" t="s">
        <v>1008</v>
      </c>
      <c r="E213" t="s">
        <v>2776</v>
      </c>
      <c r="F213" s="299">
        <v>686996.65</v>
      </c>
      <c r="G213" s="299">
        <v>25303</v>
      </c>
      <c r="H213" s="299">
        <v>232656.1</v>
      </c>
      <c r="K213">
        <v>719981.65</v>
      </c>
      <c r="L213">
        <v>116149.9</v>
      </c>
      <c r="P213" s="299">
        <v>336328</v>
      </c>
      <c r="R213" s="299">
        <v>4034</v>
      </c>
      <c r="V213">
        <v>-293599.99</v>
      </c>
      <c r="W213">
        <v>1733966.78</v>
      </c>
      <c r="Y213" s="299">
        <v>208663.61</v>
      </c>
      <c r="Z213" s="299">
        <v>63000</v>
      </c>
      <c r="AA213" s="299">
        <v>633.28</v>
      </c>
      <c r="AC213" s="299">
        <v>1186200</v>
      </c>
      <c r="AD213" s="299">
        <v>987768.89</v>
      </c>
      <c r="AE213">
        <v>1709591</v>
      </c>
      <c r="AF213">
        <v>12620</v>
      </c>
      <c r="AH213">
        <v>571040.63</v>
      </c>
      <c r="AI213">
        <v>133117.14000000001</v>
      </c>
      <c r="AK213">
        <v>19538.5</v>
      </c>
      <c r="AO213" s="240">
        <f t="shared" si="23"/>
        <v>944955.75</v>
      </c>
      <c r="AP213" s="247">
        <f t="shared" si="24"/>
        <v>340362</v>
      </c>
      <c r="AQ213" s="261">
        <f t="shared" si="25"/>
        <v>604593.75</v>
      </c>
      <c r="AR213" s="262">
        <f t="shared" si="27"/>
        <v>3192463.67</v>
      </c>
      <c r="AS213" s="248">
        <f t="shared" si="26"/>
        <v>2445907.27</v>
      </c>
      <c r="AT213" s="242">
        <f t="shared" si="28"/>
        <v>746556.39999999991</v>
      </c>
    </row>
    <row r="214" spans="1:46" ht="14.4" thickBot="1">
      <c r="A214" s="232" t="s">
        <v>349</v>
      </c>
      <c r="B214" s="232" t="s">
        <v>50</v>
      </c>
      <c r="C214" s="268">
        <v>2640</v>
      </c>
      <c r="D214" s="317" t="s">
        <v>1009</v>
      </c>
      <c r="E214" t="s">
        <v>2777</v>
      </c>
      <c r="F214" s="299">
        <v>648869.1</v>
      </c>
      <c r="G214" s="299">
        <v>328747.5</v>
      </c>
      <c r="H214" s="299">
        <v>57750.09</v>
      </c>
      <c r="K214">
        <v>1697115.7</v>
      </c>
      <c r="L214">
        <v>154006.68</v>
      </c>
      <c r="O214" s="299">
        <v>1000</v>
      </c>
      <c r="P214" s="299">
        <v>27628.73</v>
      </c>
      <c r="R214" s="299">
        <v>703</v>
      </c>
      <c r="U214">
        <v>0</v>
      </c>
      <c r="V214">
        <v>146956.97</v>
      </c>
      <c r="W214">
        <v>2788476.86</v>
      </c>
      <c r="Y214" s="299">
        <v>1148021.3</v>
      </c>
      <c r="Z214" s="299">
        <v>24000</v>
      </c>
      <c r="AA214" s="299">
        <v>2047.45</v>
      </c>
      <c r="AC214" s="299">
        <v>971765</v>
      </c>
      <c r="AD214" s="299">
        <v>350</v>
      </c>
      <c r="AE214">
        <v>1489487</v>
      </c>
      <c r="AF214">
        <v>15160</v>
      </c>
      <c r="AH214">
        <v>495288.81</v>
      </c>
      <c r="AI214">
        <v>200524.43</v>
      </c>
      <c r="AM214">
        <v>24000</v>
      </c>
      <c r="AO214" s="240">
        <f t="shared" si="23"/>
        <v>1035366.69</v>
      </c>
      <c r="AP214" s="247">
        <f t="shared" si="24"/>
        <v>29331.73</v>
      </c>
      <c r="AQ214" s="261">
        <f t="shared" si="25"/>
        <v>1006034.96</v>
      </c>
      <c r="AR214" s="262">
        <f t="shared" si="27"/>
        <v>4934310.6100000003</v>
      </c>
      <c r="AS214" s="248">
        <f t="shared" si="26"/>
        <v>2224460.2400000002</v>
      </c>
      <c r="AT214" s="242">
        <f t="shared" si="28"/>
        <v>2709850.37</v>
      </c>
    </row>
    <row r="215" spans="1:46" ht="14.4" thickBot="1">
      <c r="A215" s="232" t="s">
        <v>349</v>
      </c>
      <c r="B215" s="232" t="s">
        <v>50</v>
      </c>
      <c r="C215" s="268">
        <v>5792</v>
      </c>
      <c r="D215" s="317" t="s">
        <v>1010</v>
      </c>
      <c r="E215" t="s">
        <v>2778</v>
      </c>
      <c r="F215" s="299">
        <v>939333.46</v>
      </c>
      <c r="G215" s="299">
        <v>97908</v>
      </c>
      <c r="H215" s="299">
        <v>82100.56</v>
      </c>
      <c r="K215">
        <v>500238.23</v>
      </c>
      <c r="L215">
        <v>1007439.84</v>
      </c>
      <c r="O215" s="299">
        <v>14841.3</v>
      </c>
      <c r="P215" s="299">
        <v>23699.18</v>
      </c>
      <c r="R215" s="299">
        <v>1535.51</v>
      </c>
      <c r="V215">
        <v>-2190232.64</v>
      </c>
      <c r="W215">
        <v>5060758.04</v>
      </c>
      <c r="Y215" s="299">
        <v>2225396.23</v>
      </c>
      <c r="Z215" s="299">
        <v>80970</v>
      </c>
      <c r="AA215" s="299">
        <v>3908.62</v>
      </c>
      <c r="AB215" s="299">
        <v>2060</v>
      </c>
      <c r="AC215" s="299">
        <v>2218920</v>
      </c>
      <c r="AD215" s="299">
        <v>64206.5</v>
      </c>
      <c r="AE215">
        <v>3277187.3</v>
      </c>
      <c r="AG215">
        <v>17677</v>
      </c>
      <c r="AH215">
        <v>1375227.22</v>
      </c>
      <c r="AI215">
        <v>208951.13</v>
      </c>
      <c r="AO215" s="240">
        <f t="shared" si="23"/>
        <v>1119342.02</v>
      </c>
      <c r="AP215" s="247">
        <f t="shared" si="24"/>
        <v>40075.99</v>
      </c>
      <c r="AQ215" s="261">
        <f t="shared" si="25"/>
        <v>1079266.03</v>
      </c>
      <c r="AR215" s="262">
        <f t="shared" si="27"/>
        <v>9592012.8900000006</v>
      </c>
      <c r="AS215" s="248">
        <f t="shared" si="26"/>
        <v>4879042.6499999994</v>
      </c>
      <c r="AT215" s="242">
        <f t="shared" si="28"/>
        <v>4712970.2400000012</v>
      </c>
    </row>
    <row r="216" spans="1:46" ht="14.4" thickBot="1">
      <c r="A216" s="232" t="s">
        <v>349</v>
      </c>
      <c r="B216" s="232" t="s">
        <v>50</v>
      </c>
      <c r="C216" s="268">
        <v>1533</v>
      </c>
      <c r="D216" s="317" t="s">
        <v>1011</v>
      </c>
      <c r="E216" t="s">
        <v>2799</v>
      </c>
      <c r="F216" s="299">
        <v>485806.59</v>
      </c>
      <c r="G216" s="299">
        <v>49560.25</v>
      </c>
      <c r="H216" s="299">
        <v>78810.36</v>
      </c>
      <c r="K216">
        <v>141682.71</v>
      </c>
      <c r="L216">
        <v>242819.08</v>
      </c>
      <c r="O216" s="299">
        <v>0</v>
      </c>
      <c r="P216" s="299">
        <v>30539.49</v>
      </c>
      <c r="R216" s="299">
        <v>1315.46</v>
      </c>
      <c r="U216">
        <v>0</v>
      </c>
      <c r="V216">
        <v>-820725.62</v>
      </c>
      <c r="W216">
        <v>1741122.88</v>
      </c>
      <c r="Y216" s="299">
        <v>944523.46</v>
      </c>
      <c r="AA216" s="299">
        <v>1216.1099999999999</v>
      </c>
      <c r="AC216" s="299">
        <v>539010</v>
      </c>
      <c r="AD216" s="299">
        <v>140000.01</v>
      </c>
      <c r="AE216">
        <v>1021866</v>
      </c>
      <c r="AF216">
        <v>18580</v>
      </c>
      <c r="AH216">
        <v>463193.56</v>
      </c>
      <c r="AI216">
        <v>73693.240000000005</v>
      </c>
      <c r="AM216">
        <v>990</v>
      </c>
      <c r="AO216" s="240">
        <f t="shared" si="23"/>
        <v>614177.20000000007</v>
      </c>
      <c r="AP216" s="247">
        <f t="shared" si="24"/>
        <v>31854.95</v>
      </c>
      <c r="AQ216" s="261">
        <f t="shared" si="25"/>
        <v>582322.25000000012</v>
      </c>
      <c r="AR216" s="262">
        <f t="shared" si="27"/>
        <v>3225872.4499999997</v>
      </c>
      <c r="AS216" s="248">
        <f t="shared" si="26"/>
        <v>1578322.8</v>
      </c>
      <c r="AT216" s="242">
        <f t="shared" si="28"/>
        <v>1647549.6499999997</v>
      </c>
    </row>
    <row r="217" spans="1:46" ht="14.4" thickBot="1">
      <c r="A217" s="232" t="s">
        <v>352</v>
      </c>
      <c r="B217" s="232" t="s">
        <v>39</v>
      </c>
      <c r="C217" s="268">
        <v>6007</v>
      </c>
      <c r="D217" s="317" t="s">
        <v>1012</v>
      </c>
      <c r="E217" t="s">
        <v>2654</v>
      </c>
      <c r="F217" s="299">
        <v>764600.19</v>
      </c>
      <c r="G217" s="299">
        <v>16819</v>
      </c>
      <c r="H217" s="299">
        <v>70818.78</v>
      </c>
      <c r="K217">
        <v>716507.1</v>
      </c>
      <c r="L217">
        <v>554373.92000000004</v>
      </c>
      <c r="O217" s="299">
        <v>3000</v>
      </c>
      <c r="P217" s="299">
        <v>3000</v>
      </c>
      <c r="R217" s="299">
        <v>3221.54</v>
      </c>
      <c r="T217">
        <v>1752</v>
      </c>
      <c r="V217">
        <v>-1943660.29</v>
      </c>
      <c r="W217">
        <v>3760347.17</v>
      </c>
      <c r="Y217" s="299">
        <v>2444902.14</v>
      </c>
      <c r="Z217" s="299">
        <v>283600</v>
      </c>
      <c r="AA217" s="299">
        <v>2771.84</v>
      </c>
      <c r="AC217" s="299">
        <v>1919691.5</v>
      </c>
      <c r="AD217" s="299">
        <v>152896.44</v>
      </c>
      <c r="AE217">
        <v>2549701.42</v>
      </c>
      <c r="AH217">
        <v>1295658.48</v>
      </c>
      <c r="AI217">
        <v>590236.94999999995</v>
      </c>
      <c r="AM217">
        <v>72806.5</v>
      </c>
      <c r="AO217" s="240">
        <f t="shared" si="23"/>
        <v>852237.97</v>
      </c>
      <c r="AP217" s="247">
        <f t="shared" si="24"/>
        <v>9221.5400000000009</v>
      </c>
      <c r="AQ217" s="261">
        <f t="shared" si="25"/>
        <v>843016.42999999993</v>
      </c>
      <c r="AR217" s="262">
        <f t="shared" si="27"/>
        <v>8411312.6500000004</v>
      </c>
      <c r="AS217" s="248">
        <f t="shared" si="26"/>
        <v>4508403.3499999996</v>
      </c>
      <c r="AT217" s="242">
        <f t="shared" si="28"/>
        <v>3902909.3000000007</v>
      </c>
    </row>
    <row r="218" spans="1:46" ht="14.4" thickBot="1">
      <c r="A218" s="232" t="s">
        <v>352</v>
      </c>
      <c r="B218" s="232" t="s">
        <v>39</v>
      </c>
      <c r="C218" s="268">
        <v>2330</v>
      </c>
      <c r="D218" s="317" t="s">
        <v>1013</v>
      </c>
      <c r="E218" t="s">
        <v>2657</v>
      </c>
      <c r="F218" s="299">
        <v>617455.23</v>
      </c>
      <c r="G218" s="299">
        <v>29283.75</v>
      </c>
      <c r="H218" s="299">
        <v>11071.18</v>
      </c>
      <c r="K218">
        <v>-50051.37</v>
      </c>
      <c r="L218">
        <v>185995.82</v>
      </c>
      <c r="O218" s="299">
        <v>2900</v>
      </c>
      <c r="P218" s="299">
        <v>17300</v>
      </c>
      <c r="R218" s="299">
        <v>1962.99</v>
      </c>
      <c r="V218">
        <v>-1630504.47</v>
      </c>
      <c r="W218">
        <v>2267172.48</v>
      </c>
      <c r="Y218" s="299">
        <v>1273530.67</v>
      </c>
      <c r="Z218" s="299">
        <v>164370</v>
      </c>
      <c r="AA218" s="299">
        <v>1566.73</v>
      </c>
      <c r="AC218" s="299">
        <v>974456.5</v>
      </c>
      <c r="AD218" s="299">
        <v>47625</v>
      </c>
      <c r="AE218">
        <v>1360351.79</v>
      </c>
      <c r="AF218">
        <v>33980</v>
      </c>
      <c r="AH218">
        <v>722062.18</v>
      </c>
      <c r="AI218">
        <v>118422.3</v>
      </c>
      <c r="AM218">
        <v>91809.02</v>
      </c>
      <c r="AO218" s="240">
        <f t="shared" si="23"/>
        <v>657810.16</v>
      </c>
      <c r="AP218" s="247">
        <f t="shared" si="24"/>
        <v>22162.99</v>
      </c>
      <c r="AQ218" s="261">
        <f t="shared" si="25"/>
        <v>635647.17000000004</v>
      </c>
      <c r="AR218" s="262">
        <f t="shared" si="27"/>
        <v>4681096.38</v>
      </c>
      <c r="AS218" s="248">
        <f t="shared" si="26"/>
        <v>2326625.29</v>
      </c>
      <c r="AT218" s="242">
        <f t="shared" si="28"/>
        <v>2354471.09</v>
      </c>
    </row>
    <row r="219" spans="1:46" ht="14.4" thickBot="1">
      <c r="A219" s="232" t="s">
        <v>352</v>
      </c>
      <c r="B219" s="232" t="s">
        <v>39</v>
      </c>
      <c r="C219" s="268">
        <v>2684</v>
      </c>
      <c r="D219" s="317" t="s">
        <v>1014</v>
      </c>
      <c r="E219" t="s">
        <v>2658</v>
      </c>
      <c r="F219" s="299">
        <v>467447.25</v>
      </c>
      <c r="G219" s="299">
        <v>9500</v>
      </c>
      <c r="H219" s="299">
        <v>88719.91</v>
      </c>
      <c r="K219">
        <v>234672.08</v>
      </c>
      <c r="L219">
        <v>141009.92000000001</v>
      </c>
      <c r="O219" s="299">
        <v>37952</v>
      </c>
      <c r="P219" s="299">
        <v>28354.55</v>
      </c>
      <c r="R219" s="299">
        <v>47339.81</v>
      </c>
      <c r="T219">
        <v>1815</v>
      </c>
      <c r="V219">
        <v>-1052181.5900000001</v>
      </c>
      <c r="W219">
        <v>1870864.76</v>
      </c>
      <c r="Y219" s="299">
        <v>1327162.33</v>
      </c>
      <c r="Z219" s="299">
        <v>87650</v>
      </c>
      <c r="AA219" s="299">
        <v>957.6</v>
      </c>
      <c r="AC219" s="299">
        <v>1671558</v>
      </c>
      <c r="AD219" s="299">
        <v>9685</v>
      </c>
      <c r="AE219">
        <v>1997458.2</v>
      </c>
      <c r="AF219">
        <v>2500</v>
      </c>
      <c r="AG219">
        <v>6360</v>
      </c>
      <c r="AH219">
        <v>711935.67</v>
      </c>
      <c r="AI219">
        <v>244307.18</v>
      </c>
      <c r="AM219">
        <v>127247.25</v>
      </c>
      <c r="AO219" s="240">
        <f t="shared" si="23"/>
        <v>565667.16</v>
      </c>
      <c r="AP219" s="247">
        <f t="shared" si="24"/>
        <v>113646.36</v>
      </c>
      <c r="AQ219" s="261">
        <f t="shared" si="25"/>
        <v>452020.80000000005</v>
      </c>
      <c r="AR219" s="262">
        <f t="shared" si="27"/>
        <v>4958192.6899999995</v>
      </c>
      <c r="AS219" s="248">
        <f t="shared" si="26"/>
        <v>3089808.3000000003</v>
      </c>
      <c r="AT219" s="242">
        <f t="shared" si="28"/>
        <v>1868384.3899999992</v>
      </c>
    </row>
    <row r="220" spans="1:46" ht="14.4" thickBot="1">
      <c r="A220" s="232" t="s">
        <v>352</v>
      </c>
      <c r="B220" s="232" t="s">
        <v>39</v>
      </c>
      <c r="C220" s="268">
        <v>7170</v>
      </c>
      <c r="D220" s="317" t="s">
        <v>1015</v>
      </c>
      <c r="E220" t="s">
        <v>2662</v>
      </c>
      <c r="F220" s="299">
        <v>1019795.63</v>
      </c>
      <c r="G220" s="299">
        <v>29894.6</v>
      </c>
      <c r="H220" s="299">
        <v>331756.79999999999</v>
      </c>
      <c r="K220">
        <v>156547.29999999999</v>
      </c>
      <c r="L220">
        <v>714277.36</v>
      </c>
      <c r="O220" s="299">
        <v>20480</v>
      </c>
      <c r="P220" s="299">
        <v>94435.26</v>
      </c>
      <c r="R220" s="299">
        <v>1542.1</v>
      </c>
      <c r="T220">
        <v>1827</v>
      </c>
      <c r="V220">
        <v>-2314289.4700000002</v>
      </c>
      <c r="W220">
        <v>4524693.96</v>
      </c>
      <c r="Y220" s="299">
        <v>2829814.93</v>
      </c>
      <c r="Z220" s="299">
        <v>-29400</v>
      </c>
      <c r="AA220" s="299">
        <v>1915.62</v>
      </c>
      <c r="AC220" s="299">
        <v>2231805.4</v>
      </c>
      <c r="AD220" s="299">
        <v>146634</v>
      </c>
      <c r="AE220">
        <v>3107269.8</v>
      </c>
      <c r="AF220">
        <v>53464</v>
      </c>
      <c r="AG220">
        <v>3840</v>
      </c>
      <c r="AH220">
        <v>1429334.68</v>
      </c>
      <c r="AI220">
        <v>417476.3</v>
      </c>
      <c r="AM220">
        <v>245802.33</v>
      </c>
      <c r="AO220" s="240">
        <f t="shared" si="23"/>
        <v>1381447.03</v>
      </c>
      <c r="AP220" s="247">
        <f t="shared" si="24"/>
        <v>116457.36</v>
      </c>
      <c r="AQ220" s="261">
        <f t="shared" si="25"/>
        <v>1264989.67</v>
      </c>
      <c r="AR220" s="262">
        <f t="shared" si="27"/>
        <v>9558829.9100000001</v>
      </c>
      <c r="AS220" s="248">
        <f t="shared" si="26"/>
        <v>5257187.1099999994</v>
      </c>
      <c r="AT220" s="242">
        <f t="shared" si="28"/>
        <v>4301642.8000000007</v>
      </c>
    </row>
  </sheetData>
  <autoFilter ref="E1:AT220"/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G130"/>
  <sheetViews>
    <sheetView topLeftCell="L1" zoomScale="110" zoomScaleNormal="110" workbookViewId="0">
      <selection sqref="A1:AB1048576"/>
    </sheetView>
  </sheetViews>
  <sheetFormatPr defaultRowHeight="13.8"/>
  <cols>
    <col min="1" max="1" width="35.3984375" customWidth="1"/>
    <col min="3" max="3" width="13.19921875" bestFit="1" customWidth="1"/>
  </cols>
  <sheetData>
    <row r="1" spans="1:215" ht="14.4">
      <c r="A1" s="295" t="s">
        <v>2448</v>
      </c>
      <c r="B1" s="295" t="s">
        <v>2449</v>
      </c>
      <c r="C1" s="295" t="s">
        <v>2450</v>
      </c>
      <c r="D1" s="295" t="s">
        <v>2451</v>
      </c>
      <c r="E1" s="295" t="s">
        <v>2453</v>
      </c>
      <c r="F1" s="295" t="s">
        <v>2454</v>
      </c>
      <c r="G1" s="295" t="s">
        <v>2456</v>
      </c>
      <c r="H1" s="295" t="s">
        <v>2457</v>
      </c>
      <c r="I1" s="295" t="s">
        <v>2460</v>
      </c>
      <c r="J1" s="295" t="s">
        <v>2461</v>
      </c>
      <c r="K1" s="295" t="s">
        <v>2462</v>
      </c>
      <c r="L1" s="295" t="s">
        <v>2463</v>
      </c>
      <c r="M1" s="295" t="s">
        <v>2464</v>
      </c>
      <c r="N1" s="295" t="s">
        <v>2465</v>
      </c>
      <c r="O1" s="295" t="s">
        <v>2467</v>
      </c>
      <c r="P1" s="295" t="s">
        <v>2468</v>
      </c>
      <c r="Q1" s="295" t="s">
        <v>2469</v>
      </c>
      <c r="R1" s="295" t="s">
        <v>2470</v>
      </c>
      <c r="S1" s="295" t="s">
        <v>2471</v>
      </c>
      <c r="T1" s="295" t="s">
        <v>2472</v>
      </c>
      <c r="U1" s="295" t="s">
        <v>2473</v>
      </c>
      <c r="V1" s="295" t="s">
        <v>2474</v>
      </c>
      <c r="W1" s="295" t="s">
        <v>2475</v>
      </c>
      <c r="X1" s="295" t="s">
        <v>2476</v>
      </c>
      <c r="Y1" s="295" t="s">
        <v>2477</v>
      </c>
      <c r="Z1" s="295" t="s">
        <v>2479</v>
      </c>
      <c r="AA1" s="295" t="s">
        <v>2605</v>
      </c>
      <c r="AB1" s="295" t="s">
        <v>2480</v>
      </c>
      <c r="AC1" s="295"/>
      <c r="AD1" s="295"/>
      <c r="AE1" s="295"/>
      <c r="AF1" s="295"/>
      <c r="AG1" s="295"/>
      <c r="AH1" s="295"/>
      <c r="AI1" s="295"/>
      <c r="AJ1" s="295"/>
      <c r="AK1" s="295"/>
      <c r="AL1" s="295"/>
      <c r="AM1" s="295"/>
      <c r="AN1" s="295"/>
      <c r="AO1" s="295"/>
      <c r="AP1" s="295"/>
      <c r="AQ1" s="295"/>
      <c r="AR1" s="295"/>
      <c r="AS1" s="295"/>
      <c r="AT1" s="295"/>
      <c r="AU1" s="295"/>
      <c r="AV1" s="295"/>
      <c r="AW1" s="295"/>
      <c r="AX1" s="295"/>
      <c r="AY1" s="295"/>
      <c r="AZ1" s="295"/>
      <c r="BA1" s="295"/>
      <c r="BB1" s="295"/>
      <c r="BC1" s="295"/>
      <c r="BD1" s="295"/>
      <c r="BE1" s="295"/>
      <c r="BF1" s="295"/>
      <c r="BG1" s="295"/>
      <c r="BH1" s="295"/>
      <c r="BI1" s="295"/>
      <c r="BJ1" s="295"/>
      <c r="BK1" s="295"/>
      <c r="BL1" s="295"/>
      <c r="BM1" s="295"/>
      <c r="BN1" s="295"/>
      <c r="BO1" s="295"/>
      <c r="BP1" s="295"/>
      <c r="BQ1" s="295"/>
      <c r="BR1" s="295"/>
      <c r="BS1" s="295"/>
      <c r="BT1" s="295"/>
      <c r="BU1" s="295"/>
      <c r="BV1" s="295"/>
      <c r="BW1" s="295"/>
      <c r="BX1" s="295"/>
      <c r="BY1" s="295"/>
      <c r="BZ1" s="295"/>
      <c r="CA1" s="295"/>
      <c r="CB1" s="295"/>
      <c r="CC1" s="295"/>
      <c r="CD1" s="295"/>
      <c r="CE1" s="295"/>
      <c r="CF1" s="295"/>
      <c r="CG1" s="295"/>
      <c r="CH1" s="295"/>
      <c r="CI1" s="295"/>
      <c r="CJ1" s="295"/>
      <c r="CK1" s="295"/>
      <c r="CL1" s="295"/>
      <c r="CM1" s="295"/>
      <c r="CN1" s="295"/>
      <c r="CO1" s="295"/>
      <c r="CP1" s="295"/>
      <c r="CQ1" s="295"/>
      <c r="CR1" s="295"/>
      <c r="CS1" s="295"/>
      <c r="CT1" s="295"/>
      <c r="CU1" s="295"/>
      <c r="CV1" s="295"/>
      <c r="CW1" s="295"/>
      <c r="CX1" s="295"/>
      <c r="CY1" s="295"/>
      <c r="CZ1" s="295"/>
      <c r="DA1" s="295"/>
      <c r="DB1" s="295"/>
      <c r="DC1" s="295"/>
      <c r="DD1" s="295"/>
      <c r="DE1" s="295"/>
      <c r="DF1" s="295"/>
      <c r="DG1" s="295"/>
      <c r="DH1" s="295"/>
      <c r="DI1" s="295"/>
      <c r="DJ1" s="295"/>
      <c r="DK1" s="295"/>
      <c r="DL1" s="295"/>
      <c r="DM1" s="295"/>
      <c r="DN1" s="295"/>
      <c r="DO1" s="295"/>
      <c r="DP1" s="295"/>
      <c r="DQ1" s="295"/>
      <c r="DR1" s="295"/>
      <c r="DS1" s="295"/>
      <c r="DT1" s="295"/>
      <c r="DU1" s="295"/>
      <c r="DV1" s="295"/>
      <c r="DW1" s="295"/>
      <c r="DX1" s="295"/>
      <c r="DY1" s="295"/>
      <c r="DZ1" s="295"/>
      <c r="EA1" s="295"/>
      <c r="EB1" s="295"/>
      <c r="EC1" s="295"/>
      <c r="ED1" s="295"/>
      <c r="EE1" s="295"/>
      <c r="EF1" s="295"/>
      <c r="EG1" s="295"/>
      <c r="EH1" s="295"/>
      <c r="EI1" s="295"/>
      <c r="EJ1" s="295"/>
      <c r="EK1" s="295"/>
      <c r="EL1" s="295"/>
      <c r="EM1" s="295"/>
      <c r="EN1" s="295"/>
      <c r="EO1" s="295"/>
      <c r="EP1" s="295"/>
      <c r="EQ1" s="295"/>
      <c r="ER1" s="295"/>
      <c r="ES1" s="295"/>
      <c r="ET1" s="295"/>
      <c r="EU1" s="295"/>
      <c r="EV1" s="295"/>
      <c r="EW1" s="295"/>
      <c r="EX1" s="295"/>
      <c r="EY1" s="295"/>
      <c r="EZ1" s="295"/>
      <c r="FA1" s="295"/>
      <c r="FB1" s="295"/>
      <c r="FC1" s="295"/>
      <c r="FD1" s="295"/>
      <c r="FE1" s="295"/>
      <c r="FF1" s="295"/>
      <c r="FG1" s="295"/>
      <c r="FH1" s="295"/>
      <c r="FI1" s="295"/>
      <c r="FJ1" s="295"/>
      <c r="FK1" s="295"/>
      <c r="FL1" s="295"/>
      <c r="FM1" s="295"/>
      <c r="FN1" s="295"/>
      <c r="FO1" s="295"/>
      <c r="FP1" s="295"/>
      <c r="FQ1" s="295"/>
      <c r="FR1" s="295"/>
      <c r="FS1" s="295"/>
      <c r="FT1" s="295"/>
      <c r="FU1" s="295"/>
      <c r="FV1" s="295"/>
      <c r="FW1" s="295"/>
      <c r="FX1" s="295"/>
      <c r="FY1" s="295"/>
      <c r="FZ1" s="295"/>
      <c r="GA1" s="295"/>
      <c r="GB1" s="295"/>
      <c r="GC1" s="295"/>
      <c r="GD1" s="295"/>
      <c r="GE1" s="295"/>
      <c r="GF1" s="295"/>
      <c r="GG1" s="295"/>
      <c r="GH1" s="295"/>
      <c r="GI1" s="295"/>
      <c r="GJ1" s="295"/>
      <c r="GK1" s="295"/>
      <c r="GL1" s="295"/>
      <c r="GM1" s="295"/>
      <c r="GN1" s="295"/>
      <c r="GO1" s="295"/>
      <c r="GP1" s="295"/>
      <c r="GQ1" s="295"/>
      <c r="GR1" s="295"/>
      <c r="GS1" s="295"/>
      <c r="GT1" s="295"/>
      <c r="GU1" s="295"/>
      <c r="GV1" s="295"/>
      <c r="GW1" s="295"/>
      <c r="GX1" s="295"/>
      <c r="GY1" s="295"/>
      <c r="GZ1" s="295"/>
      <c r="HA1" s="295"/>
      <c r="HB1" s="295"/>
      <c r="HC1" s="295"/>
      <c r="HD1" s="295"/>
      <c r="HE1" s="295"/>
      <c r="HF1" s="295"/>
      <c r="HG1" s="295"/>
    </row>
    <row r="2" spans="1:215" ht="129.6">
      <c r="A2" s="296" t="s">
        <v>2481</v>
      </c>
      <c r="B2" s="296" t="s">
        <v>2482</v>
      </c>
      <c r="C2" s="297" t="s">
        <v>2483</v>
      </c>
      <c r="D2" s="297" t="s">
        <v>2484</v>
      </c>
      <c r="E2" s="297" t="s">
        <v>2486</v>
      </c>
      <c r="F2" s="297" t="s">
        <v>2487</v>
      </c>
      <c r="G2" s="297" t="s">
        <v>2489</v>
      </c>
      <c r="H2" s="297" t="s">
        <v>2490</v>
      </c>
      <c r="I2" s="297" t="s">
        <v>2493</v>
      </c>
      <c r="J2" s="297" t="s">
        <v>2494</v>
      </c>
      <c r="K2" s="297" t="s">
        <v>2495</v>
      </c>
      <c r="L2" s="297" t="s">
        <v>2496</v>
      </c>
      <c r="M2" s="297" t="s">
        <v>2497</v>
      </c>
      <c r="N2" s="297" t="s">
        <v>2498</v>
      </c>
      <c r="O2" s="297" t="s">
        <v>2500</v>
      </c>
      <c r="P2" s="297" t="s">
        <v>2501</v>
      </c>
      <c r="Q2" s="297" t="s">
        <v>2502</v>
      </c>
      <c r="R2" s="297" t="s">
        <v>2503</v>
      </c>
      <c r="S2" s="297" t="s">
        <v>2504</v>
      </c>
      <c r="T2" s="297" t="s">
        <v>2505</v>
      </c>
      <c r="U2" s="297" t="s">
        <v>2506</v>
      </c>
      <c r="V2" s="297" t="s">
        <v>2507</v>
      </c>
      <c r="W2" s="297" t="s">
        <v>2508</v>
      </c>
      <c r="X2" s="297" t="s">
        <v>2509</v>
      </c>
      <c r="Y2" s="297" t="s">
        <v>2510</v>
      </c>
      <c r="Z2" s="297" t="s">
        <v>2512</v>
      </c>
      <c r="AA2" s="297" t="s">
        <v>2609</v>
      </c>
      <c r="AB2" s="297" t="s">
        <v>2513</v>
      </c>
      <c r="AC2" s="297"/>
      <c r="AD2" s="297"/>
      <c r="AE2" s="297"/>
      <c r="AF2" s="297"/>
      <c r="AG2" s="297"/>
      <c r="AH2" s="297"/>
      <c r="AI2" s="297"/>
      <c r="AJ2" s="297"/>
      <c r="AK2" s="297"/>
      <c r="AL2" s="297"/>
      <c r="AM2" s="297"/>
      <c r="AN2" s="297"/>
      <c r="AO2" s="297"/>
      <c r="AP2" s="297"/>
      <c r="AQ2" s="297"/>
      <c r="AR2" s="297"/>
      <c r="AS2" s="297"/>
      <c r="AT2" s="297"/>
      <c r="AU2" s="297"/>
      <c r="AV2" s="297"/>
      <c r="AW2" s="297"/>
      <c r="AX2" s="297"/>
      <c r="AY2" s="297"/>
      <c r="AZ2" s="297"/>
      <c r="BA2" s="297"/>
      <c r="BB2" s="297"/>
      <c r="BC2" s="297"/>
      <c r="BD2" s="297"/>
      <c r="BE2" s="297"/>
      <c r="BF2" s="297"/>
      <c r="BG2" s="297"/>
      <c r="BH2" s="297"/>
      <c r="BI2" s="297"/>
      <c r="BJ2" s="297"/>
      <c r="BK2" s="297"/>
      <c r="BL2" s="297"/>
      <c r="BM2" s="297"/>
      <c r="BN2" s="297"/>
      <c r="BO2" s="297"/>
      <c r="BP2" s="297"/>
      <c r="BQ2" s="297"/>
      <c r="BR2" s="297"/>
      <c r="BS2" s="297"/>
      <c r="BT2" s="297"/>
      <c r="BU2" s="297"/>
      <c r="BV2" s="297"/>
      <c r="BW2" s="297"/>
      <c r="BX2" s="297"/>
      <c r="BY2" s="297"/>
      <c r="BZ2" s="297"/>
      <c r="CA2" s="297"/>
      <c r="CB2" s="297"/>
      <c r="CC2" s="297"/>
      <c r="CD2" s="297"/>
      <c r="CE2" s="297"/>
      <c r="CF2" s="297"/>
      <c r="CG2" s="297"/>
      <c r="CH2" s="297"/>
      <c r="CI2" s="297"/>
      <c r="CJ2" s="297"/>
      <c r="CK2" s="297"/>
      <c r="CL2" s="297"/>
      <c r="CM2" s="297"/>
      <c r="CN2" s="297"/>
      <c r="CO2" s="297"/>
      <c r="CP2" s="297"/>
      <c r="CQ2" s="297"/>
      <c r="CR2" s="297"/>
      <c r="CS2" s="297"/>
      <c r="CT2" s="297"/>
      <c r="CU2" s="297"/>
      <c r="CV2" s="297"/>
      <c r="CW2" s="297"/>
      <c r="CX2" s="297"/>
      <c r="CY2" s="297"/>
      <c r="CZ2" s="297"/>
      <c r="DA2" s="297"/>
      <c r="DB2" s="297"/>
      <c r="DC2" s="297"/>
      <c r="DD2" s="297"/>
      <c r="DE2" s="297"/>
      <c r="DF2" s="297"/>
      <c r="DG2" s="297"/>
      <c r="DH2" s="297"/>
      <c r="DI2" s="297"/>
      <c r="DJ2" s="297"/>
      <c r="DK2" s="297"/>
      <c r="DL2" s="297"/>
      <c r="DM2" s="297"/>
      <c r="DN2" s="297"/>
      <c r="DO2" s="297"/>
      <c r="DP2" s="297"/>
      <c r="DQ2" s="297"/>
      <c r="DR2" s="297"/>
      <c r="DS2" s="297"/>
      <c r="DT2" s="297"/>
      <c r="DU2" s="297"/>
      <c r="DV2" s="297"/>
      <c r="DW2" s="297"/>
      <c r="DX2" s="297"/>
      <c r="DY2" s="297"/>
      <c r="DZ2" s="297"/>
      <c r="EA2" s="297"/>
      <c r="EB2" s="297"/>
      <c r="EC2" s="297"/>
      <c r="ED2" s="297"/>
      <c r="EE2" s="297"/>
      <c r="EF2" s="297"/>
      <c r="EG2" s="297"/>
      <c r="EH2" s="297"/>
      <c r="EI2" s="297"/>
      <c r="EJ2" s="297"/>
      <c r="EK2" s="297"/>
      <c r="EL2" s="297"/>
      <c r="EM2" s="297"/>
      <c r="EN2" s="297"/>
      <c r="EO2" s="297"/>
      <c r="EP2" s="297"/>
      <c r="EQ2" s="297"/>
      <c r="ER2" s="297"/>
      <c r="ES2" s="297"/>
      <c r="ET2" s="297"/>
      <c r="EU2" s="297"/>
      <c r="EV2" s="297"/>
      <c r="EW2" s="297"/>
      <c r="EX2" s="297"/>
      <c r="EY2" s="297"/>
      <c r="EZ2" s="297"/>
      <c r="FA2" s="297"/>
      <c r="FB2" s="297"/>
      <c r="FC2" s="297"/>
      <c r="FD2" s="297"/>
      <c r="FE2" s="297"/>
      <c r="FF2" s="297"/>
      <c r="FG2" s="297"/>
      <c r="FH2" s="297"/>
      <c r="FI2" s="297"/>
      <c r="FJ2" s="297"/>
      <c r="FK2" s="297"/>
      <c r="FL2" s="297"/>
      <c r="FM2" s="297"/>
      <c r="FN2" s="297"/>
      <c r="FO2" s="297"/>
      <c r="FP2" s="297"/>
      <c r="FQ2" s="297"/>
      <c r="FR2" s="297"/>
      <c r="FS2" s="297"/>
      <c r="FT2" s="297"/>
      <c r="FU2" s="297"/>
      <c r="FV2" s="297"/>
      <c r="FW2" s="297"/>
      <c r="FX2" s="297"/>
      <c r="FY2" s="297"/>
      <c r="FZ2" s="297"/>
      <c r="GA2" s="297"/>
      <c r="GB2" s="297"/>
      <c r="GC2" s="297"/>
      <c r="GD2" s="297"/>
      <c r="GE2" s="297"/>
      <c r="GF2" s="297"/>
      <c r="GG2" s="297"/>
      <c r="GH2" s="297"/>
      <c r="GI2" s="297"/>
      <c r="GJ2" s="297"/>
      <c r="GK2" s="297"/>
      <c r="GL2" s="297"/>
      <c r="GM2" s="297"/>
      <c r="GN2" s="297"/>
      <c r="GO2" s="297"/>
      <c r="GP2" s="297"/>
      <c r="GQ2" s="297"/>
      <c r="GR2" s="297"/>
      <c r="GS2" s="297"/>
      <c r="GT2" s="297"/>
      <c r="GU2" s="297"/>
      <c r="GV2" s="297"/>
      <c r="GW2" s="297"/>
      <c r="GX2" s="297"/>
      <c r="GY2" s="297"/>
      <c r="GZ2" s="297"/>
      <c r="HA2" s="297"/>
      <c r="HB2" s="297"/>
      <c r="HC2" s="297"/>
      <c r="HD2" s="297"/>
      <c r="HE2" s="297"/>
      <c r="HF2" s="297"/>
      <c r="HG2" s="297"/>
    </row>
    <row r="3" spans="1:215" ht="43.2">
      <c r="A3" s="296" t="s">
        <v>2514</v>
      </c>
      <c r="B3" s="296">
        <v>69445683.140000001</v>
      </c>
      <c r="C3" s="297">
        <v>1635774.4</v>
      </c>
      <c r="D3" s="298">
        <v>9508114.8000000007</v>
      </c>
      <c r="E3" s="297">
        <v>118813224.62</v>
      </c>
      <c r="F3" s="297">
        <v>34070304.159999996</v>
      </c>
      <c r="G3" s="297">
        <v>1299383.76</v>
      </c>
      <c r="H3" s="297">
        <v>2759478.42</v>
      </c>
      <c r="I3" s="297">
        <v>5021385.8499999996</v>
      </c>
      <c r="J3" s="297">
        <v>178693.46</v>
      </c>
      <c r="K3" s="297">
        <v>6500314.54</v>
      </c>
      <c r="L3" s="297">
        <v>4289741.6399999997</v>
      </c>
      <c r="M3" s="297">
        <v>102975.86</v>
      </c>
      <c r="N3" s="297">
        <v>226041235.83000001</v>
      </c>
      <c r="O3" s="297">
        <v>147482732.06999999</v>
      </c>
      <c r="P3" s="297">
        <v>9166042.3100000005</v>
      </c>
      <c r="Q3" s="297">
        <v>190166.54</v>
      </c>
      <c r="R3" s="297">
        <v>16345</v>
      </c>
      <c r="S3" s="297">
        <v>181067564.72999999</v>
      </c>
      <c r="T3" s="297">
        <v>17780180.059999999</v>
      </c>
      <c r="U3" s="297">
        <v>233820540.77000001</v>
      </c>
      <c r="V3" s="297">
        <v>1037367.6</v>
      </c>
      <c r="W3" s="297">
        <v>463968.59</v>
      </c>
      <c r="X3" s="297">
        <v>99820156.980000004</v>
      </c>
      <c r="Y3" s="297">
        <v>29213590.050000001</v>
      </c>
      <c r="Z3" s="297">
        <v>185723.35</v>
      </c>
      <c r="AA3" s="297">
        <v>4436.12</v>
      </c>
      <c r="AB3" s="297">
        <v>3877355.49</v>
      </c>
      <c r="AC3" s="297"/>
      <c r="AD3" s="297"/>
      <c r="AE3" s="297"/>
      <c r="AF3" s="297"/>
      <c r="AG3" s="297"/>
      <c r="AH3" s="297"/>
      <c r="AI3" s="297"/>
      <c r="AJ3" s="297"/>
      <c r="AK3" s="297"/>
      <c r="AL3" s="297"/>
      <c r="AM3" s="297"/>
      <c r="AN3" s="297"/>
      <c r="AO3" s="297"/>
      <c r="AP3" s="297"/>
      <c r="AQ3" s="297"/>
      <c r="AR3" s="297"/>
      <c r="AS3" s="297"/>
      <c r="AT3" s="297"/>
      <c r="AU3" s="297"/>
      <c r="AV3" s="297"/>
      <c r="AW3" s="297"/>
      <c r="AX3" s="297"/>
      <c r="AY3" s="297"/>
      <c r="AZ3" s="297"/>
      <c r="BA3" s="297"/>
      <c r="BB3" s="297"/>
      <c r="BC3" s="297"/>
      <c r="BD3" s="297"/>
      <c r="BE3" s="297"/>
      <c r="BF3" s="297"/>
      <c r="BG3" s="297"/>
      <c r="BH3" s="297"/>
      <c r="BI3" s="297"/>
      <c r="BJ3" s="297"/>
      <c r="BK3" s="297"/>
      <c r="BL3" s="297"/>
      <c r="BM3" s="297"/>
      <c r="BN3" s="297"/>
      <c r="BO3" s="297"/>
      <c r="BP3" s="297"/>
      <c r="BQ3" s="297"/>
      <c r="BR3" s="297"/>
      <c r="BS3" s="297"/>
      <c r="BT3" s="297"/>
      <c r="BU3" s="297"/>
      <c r="BV3" s="297"/>
      <c r="BW3" s="297"/>
      <c r="BX3" s="297"/>
      <c r="BY3" s="297"/>
      <c r="BZ3" s="297"/>
      <c r="CA3" s="297"/>
      <c r="CB3" s="297"/>
      <c r="CC3" s="297"/>
      <c r="CD3" s="297"/>
      <c r="CE3" s="297"/>
      <c r="CF3" s="297"/>
      <c r="CG3" s="297"/>
      <c r="CH3" s="297"/>
      <c r="CI3" s="297"/>
      <c r="CJ3" s="297"/>
      <c r="CK3" s="297"/>
      <c r="CL3" s="297"/>
      <c r="CM3" s="297"/>
      <c r="CN3" s="297"/>
      <c r="CO3" s="297"/>
      <c r="CP3" s="297"/>
      <c r="CQ3" s="297"/>
      <c r="CR3" s="297"/>
      <c r="CS3" s="297"/>
      <c r="CT3" s="297"/>
      <c r="CU3" s="297"/>
      <c r="CV3" s="297"/>
      <c r="CW3" s="297"/>
      <c r="CX3" s="297"/>
      <c r="CY3" s="297"/>
      <c r="CZ3" s="297"/>
      <c r="DA3" s="297"/>
      <c r="DB3" s="297"/>
      <c r="DC3" s="297"/>
      <c r="DD3" s="297"/>
      <c r="DE3" s="297"/>
      <c r="DF3" s="297"/>
      <c r="DG3" s="297"/>
      <c r="DH3" s="297"/>
      <c r="DI3" s="297"/>
      <c r="DJ3" s="297"/>
      <c r="DK3" s="297"/>
      <c r="DL3" s="297"/>
      <c r="DM3" s="297"/>
      <c r="DN3" s="297"/>
      <c r="DO3" s="297"/>
      <c r="DP3" s="297"/>
      <c r="DQ3" s="297"/>
      <c r="DR3" s="297"/>
      <c r="DS3" s="297"/>
      <c r="DT3" s="297"/>
      <c r="DU3" s="297"/>
      <c r="DV3" s="297"/>
      <c r="DW3" s="297"/>
      <c r="DX3" s="297"/>
      <c r="DY3" s="297"/>
      <c r="DZ3" s="297"/>
      <c r="EA3" s="297"/>
      <c r="EB3" s="297"/>
      <c r="EC3" s="297"/>
      <c r="ED3" s="297"/>
      <c r="EE3" s="297"/>
      <c r="EF3" s="297"/>
      <c r="EG3" s="297"/>
      <c r="EH3" s="297"/>
      <c r="EI3" s="297"/>
      <c r="EJ3" s="297"/>
      <c r="EK3" s="297"/>
      <c r="EL3" s="297"/>
      <c r="EM3" s="297"/>
      <c r="EN3" s="297"/>
      <c r="EO3" s="297"/>
      <c r="EP3" s="297"/>
      <c r="EQ3" s="297"/>
      <c r="ER3" s="297"/>
      <c r="ES3" s="297"/>
      <c r="ET3" s="297"/>
      <c r="EU3" s="297"/>
      <c r="EV3" s="297"/>
      <c r="EW3" s="297"/>
      <c r="EX3" s="297"/>
      <c r="EY3" s="297"/>
      <c r="EZ3" s="297"/>
      <c r="FA3" s="297"/>
      <c r="FB3" s="297"/>
      <c r="FC3" s="297"/>
      <c r="FD3" s="297"/>
      <c r="FE3" s="297"/>
      <c r="FF3" s="297"/>
      <c r="FG3" s="297"/>
      <c r="FH3" s="297"/>
      <c r="FI3" s="297"/>
      <c r="FJ3" s="297"/>
      <c r="FK3" s="297"/>
      <c r="FL3" s="297"/>
      <c r="FM3" s="297"/>
      <c r="FN3" s="297"/>
      <c r="FO3" s="297"/>
      <c r="FP3" s="297"/>
      <c r="FQ3" s="297"/>
      <c r="FR3" s="297"/>
      <c r="FS3" s="297"/>
      <c r="FT3" s="297"/>
      <c r="FU3" s="297"/>
      <c r="FV3" s="297"/>
      <c r="FW3" s="297"/>
      <c r="FX3" s="297"/>
      <c r="FY3" s="297"/>
      <c r="FZ3" s="297"/>
      <c r="GA3" s="297"/>
      <c r="GB3" s="297"/>
      <c r="GC3" s="297"/>
      <c r="GD3" s="297"/>
      <c r="GE3" s="297"/>
      <c r="GF3" s="297"/>
      <c r="GG3" s="297"/>
      <c r="GH3" s="297"/>
      <c r="GI3" s="297"/>
      <c r="GJ3" s="297"/>
      <c r="GK3" s="297"/>
      <c r="GL3" s="297"/>
      <c r="GM3" s="297"/>
      <c r="GN3" s="297"/>
      <c r="GO3" s="297"/>
      <c r="GP3" s="297"/>
      <c r="GQ3" s="297"/>
      <c r="GR3" s="297"/>
      <c r="GS3" s="297"/>
      <c r="GT3" s="297"/>
      <c r="GU3" s="297"/>
      <c r="GV3" s="297"/>
      <c r="GW3" s="297"/>
      <c r="GX3" s="297"/>
      <c r="GY3" s="297"/>
      <c r="GZ3" s="297"/>
      <c r="HA3" s="297"/>
      <c r="HB3" s="297"/>
      <c r="HC3" s="297"/>
      <c r="HD3" s="297"/>
      <c r="HE3" s="297"/>
      <c r="HF3" s="297"/>
      <c r="HG3" s="297"/>
    </row>
    <row r="4" spans="1:215" ht="43.2">
      <c r="A4" s="296" t="s">
        <v>3193</v>
      </c>
      <c r="B4" s="296">
        <v>802089.46</v>
      </c>
      <c r="C4" s="297">
        <v>0</v>
      </c>
      <c r="D4" s="297">
        <v>84455.48</v>
      </c>
      <c r="E4" s="297">
        <v>4489176.0999999996</v>
      </c>
      <c r="F4" s="297">
        <v>783786.26</v>
      </c>
      <c r="G4" s="297">
        <v>0</v>
      </c>
      <c r="H4" s="297">
        <v>0</v>
      </c>
      <c r="I4" s="297"/>
      <c r="J4" s="297">
        <v>5630.47</v>
      </c>
      <c r="K4" s="297">
        <v>829859</v>
      </c>
      <c r="L4" s="297"/>
      <c r="M4" s="297">
        <v>4132167.78</v>
      </c>
      <c r="N4" s="297">
        <v>1723269</v>
      </c>
      <c r="O4" s="297">
        <v>1876324.2</v>
      </c>
      <c r="P4" s="297">
        <v>1</v>
      </c>
      <c r="Q4" s="297">
        <v>4485.05</v>
      </c>
      <c r="R4" s="297"/>
      <c r="S4" s="297">
        <v>2104191</v>
      </c>
      <c r="T4" s="297">
        <v>598250</v>
      </c>
      <c r="U4" s="297">
        <v>3082440.79</v>
      </c>
      <c r="V4" s="297">
        <v>53890</v>
      </c>
      <c r="W4" s="297">
        <v>45518</v>
      </c>
      <c r="X4" s="297">
        <v>1537771.37</v>
      </c>
      <c r="Y4" s="297">
        <v>360050.04</v>
      </c>
      <c r="Z4" s="297"/>
      <c r="AA4" s="297"/>
      <c r="AB4" s="297">
        <v>35000</v>
      </c>
      <c r="AC4" s="297"/>
      <c r="AD4" s="297"/>
      <c r="AE4" s="297"/>
      <c r="AF4" s="297"/>
      <c r="AG4" s="297"/>
      <c r="AH4" s="297"/>
      <c r="AI4" s="297"/>
      <c r="AJ4" s="297"/>
      <c r="AK4" s="297"/>
      <c r="AL4" s="297"/>
      <c r="AM4" s="297"/>
      <c r="AN4" s="297"/>
      <c r="AO4" s="297"/>
      <c r="AP4" s="297"/>
      <c r="AQ4" s="297"/>
      <c r="AR4" s="297"/>
      <c r="AS4" s="297"/>
      <c r="AT4" s="297"/>
      <c r="AU4" s="297"/>
      <c r="AV4" s="297"/>
      <c r="AW4" s="297"/>
      <c r="AX4" s="297"/>
      <c r="AY4" s="297"/>
      <c r="AZ4" s="297"/>
      <c r="BA4" s="297"/>
      <c r="BB4" s="297"/>
      <c r="BC4" s="297"/>
      <c r="BD4" s="297"/>
      <c r="BE4" s="297"/>
      <c r="BF4" s="297"/>
      <c r="BG4" s="297"/>
      <c r="BH4" s="297"/>
      <c r="BI4" s="297"/>
      <c r="BJ4" s="297"/>
      <c r="BK4" s="297"/>
      <c r="BL4" s="297"/>
      <c r="BM4" s="297"/>
      <c r="BN4" s="297"/>
      <c r="BO4" s="297"/>
      <c r="BP4" s="297"/>
      <c r="BQ4" s="297"/>
      <c r="BR4" s="297"/>
      <c r="BS4" s="297"/>
      <c r="BT4" s="297"/>
      <c r="BU4" s="297"/>
      <c r="BV4" s="297"/>
      <c r="BW4" s="297"/>
      <c r="BX4" s="297"/>
      <c r="BY4" s="297"/>
      <c r="BZ4" s="297"/>
      <c r="CA4" s="297"/>
      <c r="CB4" s="297"/>
      <c r="CC4" s="297"/>
      <c r="CD4" s="297"/>
      <c r="CE4" s="297"/>
      <c r="CF4" s="297"/>
      <c r="CG4" s="297"/>
      <c r="CH4" s="297"/>
      <c r="CI4" s="297"/>
      <c r="CJ4" s="297"/>
      <c r="CK4" s="297"/>
      <c r="CL4" s="297"/>
      <c r="CM4" s="297"/>
      <c r="CN4" s="297"/>
      <c r="CO4" s="297"/>
      <c r="CP4" s="297"/>
      <c r="CQ4" s="297"/>
      <c r="CR4" s="297"/>
      <c r="CS4" s="297"/>
      <c r="CT4" s="297"/>
      <c r="CU4" s="297"/>
      <c r="CV4" s="297"/>
      <c r="CW4" s="297"/>
      <c r="CX4" s="297"/>
      <c r="CY4" s="297"/>
      <c r="CZ4" s="297"/>
      <c r="DA4" s="297"/>
      <c r="DB4" s="297"/>
      <c r="DC4" s="297"/>
      <c r="DD4" s="297"/>
      <c r="DE4" s="297"/>
      <c r="DF4" s="297"/>
      <c r="DG4" s="297"/>
      <c r="DH4" s="297"/>
      <c r="DI4" s="297"/>
      <c r="DJ4" s="297"/>
      <c r="DK4" s="297"/>
      <c r="DL4" s="297"/>
      <c r="DM4" s="297"/>
      <c r="DN4" s="297"/>
      <c r="DO4" s="297"/>
      <c r="DP4" s="297"/>
      <c r="DQ4" s="297"/>
      <c r="DR4" s="297"/>
      <c r="DS4" s="297"/>
      <c r="DT4" s="297"/>
      <c r="DU4" s="297"/>
      <c r="DV4" s="297"/>
      <c r="DW4" s="297"/>
      <c r="DX4" s="297"/>
      <c r="DY4" s="297"/>
      <c r="DZ4" s="297"/>
      <c r="EA4" s="297"/>
      <c r="EB4" s="297"/>
      <c r="EC4" s="297"/>
      <c r="ED4" s="297"/>
      <c r="EE4" s="297"/>
      <c r="EF4" s="297"/>
      <c r="EG4" s="297"/>
      <c r="EH4" s="297"/>
      <c r="EI4" s="297"/>
      <c r="EJ4" s="297"/>
      <c r="EK4" s="297"/>
      <c r="EL4" s="297"/>
      <c r="EM4" s="297"/>
      <c r="EN4" s="297"/>
      <c r="EO4" s="297"/>
      <c r="EP4" s="297"/>
      <c r="EQ4" s="297"/>
      <c r="ER4" s="297"/>
      <c r="ES4" s="297"/>
      <c r="ET4" s="297"/>
      <c r="EU4" s="297"/>
      <c r="EV4" s="297"/>
      <c r="EW4" s="297"/>
      <c r="EX4" s="297"/>
      <c r="EY4" s="297"/>
      <c r="EZ4" s="297"/>
      <c r="FA4" s="297"/>
      <c r="FB4" s="297"/>
      <c r="FC4" s="297"/>
      <c r="FD4" s="297"/>
      <c r="FE4" s="297"/>
      <c r="FF4" s="297"/>
      <c r="FG4" s="297"/>
      <c r="FH4" s="297"/>
      <c r="FI4" s="297"/>
      <c r="FJ4" s="297"/>
      <c r="FK4" s="297"/>
      <c r="FL4" s="297"/>
      <c r="FM4" s="297"/>
      <c r="FN4" s="297"/>
      <c r="FO4" s="297"/>
      <c r="FP4" s="297"/>
      <c r="FQ4" s="297"/>
      <c r="FR4" s="297"/>
      <c r="FS4" s="297"/>
      <c r="FT4" s="297"/>
      <c r="FU4" s="297"/>
      <c r="FV4" s="297"/>
      <c r="FW4" s="297"/>
      <c r="FX4" s="297"/>
      <c r="FY4" s="297"/>
      <c r="FZ4" s="297"/>
      <c r="GA4" s="297"/>
      <c r="GB4" s="297"/>
      <c r="GC4" s="297"/>
      <c r="GD4" s="297"/>
      <c r="GE4" s="297"/>
      <c r="GF4" s="297"/>
      <c r="GG4" s="297"/>
      <c r="GH4" s="297"/>
      <c r="GI4" s="297"/>
      <c r="GJ4" s="297"/>
      <c r="GK4" s="297"/>
      <c r="GL4" s="297"/>
      <c r="GM4" s="297"/>
      <c r="GN4" s="297"/>
      <c r="GO4" s="297"/>
      <c r="GP4" s="297"/>
      <c r="GQ4" s="297"/>
      <c r="GR4" s="297"/>
      <c r="GS4" s="297"/>
      <c r="GT4" s="297"/>
      <c r="GU4" s="297"/>
      <c r="GV4" s="297"/>
      <c r="GW4" s="297"/>
      <c r="GX4" s="297"/>
      <c r="GY4" s="297"/>
      <c r="GZ4" s="297"/>
      <c r="HA4" s="297"/>
      <c r="HB4" s="297"/>
      <c r="HC4" s="297"/>
      <c r="HD4" s="297"/>
      <c r="HE4" s="297"/>
      <c r="HF4" s="297"/>
      <c r="HG4" s="297"/>
    </row>
    <row r="5" spans="1:215" ht="14.4">
      <c r="A5" s="296" t="s">
        <v>3194</v>
      </c>
      <c r="B5" s="296">
        <v>132318.49</v>
      </c>
      <c r="C5" s="297">
        <v>8915.9</v>
      </c>
      <c r="D5" s="298">
        <v>121045.77</v>
      </c>
      <c r="E5" s="298">
        <v>479084.39</v>
      </c>
      <c r="F5" s="298">
        <v>139443.84</v>
      </c>
      <c r="G5" s="298"/>
      <c r="H5" s="298">
        <v>0</v>
      </c>
      <c r="I5" s="298"/>
      <c r="J5" s="298">
        <v>1440.84</v>
      </c>
      <c r="K5" s="298">
        <v>500</v>
      </c>
      <c r="L5" s="298"/>
      <c r="M5" s="298">
        <v>-684201.81</v>
      </c>
      <c r="N5" s="298">
        <v>1740746.12</v>
      </c>
      <c r="O5" s="298">
        <v>908145.56</v>
      </c>
      <c r="P5" s="298">
        <v>138495</v>
      </c>
      <c r="Q5" s="298">
        <v>606.71</v>
      </c>
      <c r="R5" s="298">
        <v>1150</v>
      </c>
      <c r="S5" s="298">
        <v>1419045.1</v>
      </c>
      <c r="T5" s="298">
        <v>174150</v>
      </c>
      <c r="U5" s="298">
        <v>1721650.1</v>
      </c>
      <c r="V5" s="298"/>
      <c r="W5" s="298"/>
      <c r="X5" s="298">
        <v>684653.62</v>
      </c>
      <c r="Y5" s="298">
        <v>407086.41</v>
      </c>
      <c r="Z5" s="298"/>
      <c r="AA5" s="298">
        <v>9</v>
      </c>
      <c r="AB5" s="298">
        <v>5870</v>
      </c>
      <c r="AC5" s="298"/>
      <c r="AD5" s="298"/>
      <c r="AE5" s="298"/>
      <c r="AF5" s="298"/>
      <c r="AG5" s="298"/>
      <c r="AH5" s="298"/>
      <c r="AI5" s="298"/>
      <c r="AJ5" s="298"/>
      <c r="AK5" s="298"/>
      <c r="AL5" s="298"/>
      <c r="AM5" s="298"/>
      <c r="AN5" s="298"/>
      <c r="AO5" s="298"/>
      <c r="AP5" s="298"/>
      <c r="AQ5" s="298"/>
      <c r="AR5" s="298"/>
      <c r="AS5" s="298"/>
      <c r="AT5" s="298"/>
      <c r="AU5" s="298"/>
      <c r="AV5" s="298"/>
      <c r="AW5" s="298"/>
      <c r="AX5" s="298"/>
      <c r="AY5" s="298"/>
      <c r="AZ5" s="298"/>
      <c r="BA5" s="298"/>
      <c r="BB5" s="298"/>
      <c r="BC5" s="298"/>
      <c r="BD5" s="298"/>
      <c r="BE5" s="298"/>
      <c r="BF5" s="298"/>
      <c r="BG5" s="298"/>
      <c r="BH5" s="298"/>
      <c r="BI5" s="298"/>
      <c r="BJ5" s="298"/>
      <c r="BK5" s="298"/>
      <c r="BL5" s="298"/>
      <c r="BM5" s="298"/>
      <c r="BN5" s="298"/>
      <c r="BO5" s="298"/>
      <c r="BP5" s="298"/>
      <c r="BQ5" s="298"/>
      <c r="BR5" s="298"/>
      <c r="BS5" s="298"/>
      <c r="BT5" s="298"/>
      <c r="BU5" s="298"/>
      <c r="BV5" s="298"/>
      <c r="BW5" s="298"/>
      <c r="BX5" s="298"/>
      <c r="BY5" s="298"/>
      <c r="BZ5" s="298"/>
      <c r="CA5" s="298"/>
      <c r="CB5" s="298"/>
      <c r="CC5" s="298"/>
      <c r="CD5" s="298"/>
      <c r="CE5" s="298"/>
      <c r="CF5" s="298"/>
      <c r="CG5" s="298"/>
      <c r="CH5" s="298"/>
      <c r="CI5" s="298"/>
      <c r="CJ5" s="298"/>
      <c r="CK5" s="298"/>
      <c r="CL5" s="298"/>
      <c r="CM5" s="298"/>
      <c r="CN5" s="298"/>
      <c r="CO5" s="298"/>
      <c r="CP5" s="298"/>
      <c r="CQ5" s="298"/>
      <c r="CR5" s="298"/>
      <c r="CS5" s="298"/>
      <c r="CT5" s="298"/>
      <c r="CU5" s="298"/>
      <c r="CV5" s="298"/>
      <c r="CW5" s="298"/>
      <c r="CX5" s="298"/>
      <c r="CY5" s="298"/>
      <c r="CZ5" s="298"/>
      <c r="DA5" s="298"/>
      <c r="DB5" s="297"/>
      <c r="DC5" s="298"/>
      <c r="DD5" s="298"/>
      <c r="DE5" s="298"/>
      <c r="DF5" s="298"/>
      <c r="DG5" s="298"/>
      <c r="DH5" s="298"/>
      <c r="DI5" s="298"/>
      <c r="DJ5" s="298"/>
      <c r="DK5" s="298"/>
      <c r="DL5" s="298"/>
      <c r="DM5" s="298"/>
      <c r="DN5" s="298"/>
      <c r="DO5" s="298"/>
      <c r="DP5" s="298"/>
      <c r="DQ5" s="298"/>
      <c r="DR5" s="298"/>
      <c r="DS5" s="298"/>
      <c r="DT5" s="298"/>
      <c r="DU5" s="298"/>
      <c r="DV5" s="298"/>
      <c r="DW5" s="298"/>
      <c r="DX5" s="298"/>
      <c r="DY5" s="298"/>
      <c r="DZ5" s="298"/>
      <c r="EA5" s="298"/>
      <c r="EB5" s="298"/>
      <c r="EC5" s="298"/>
      <c r="ED5" s="298"/>
      <c r="EE5" s="298"/>
      <c r="EF5" s="298"/>
      <c r="EG5" s="298"/>
      <c r="EH5" s="298"/>
      <c r="EI5" s="298"/>
      <c r="EJ5" s="298"/>
      <c r="EK5" s="298"/>
      <c r="EL5" s="298"/>
      <c r="EM5" s="298"/>
      <c r="EN5" s="298"/>
      <c r="EO5" s="298"/>
      <c r="EP5" s="298"/>
      <c r="EQ5" s="298"/>
      <c r="ER5" s="298"/>
      <c r="ES5" s="298"/>
      <c r="ET5" s="298"/>
      <c r="EU5" s="298"/>
      <c r="EV5" s="298"/>
      <c r="EW5" s="298"/>
      <c r="EX5" s="298"/>
      <c r="EY5" s="298"/>
      <c r="EZ5" s="298"/>
      <c r="FA5" s="298"/>
      <c r="FB5" s="298"/>
      <c r="FC5" s="298"/>
      <c r="FD5" s="298"/>
      <c r="FE5" s="298"/>
      <c r="FF5" s="298"/>
      <c r="FG5" s="298"/>
      <c r="FH5" s="298"/>
      <c r="FI5" s="298"/>
      <c r="FJ5" s="298"/>
      <c r="FK5" s="298"/>
      <c r="FL5" s="298"/>
      <c r="FM5" s="298"/>
      <c r="FN5" s="298"/>
      <c r="FO5" s="298"/>
      <c r="FP5" s="298"/>
      <c r="FQ5" s="298"/>
      <c r="FR5" s="298"/>
      <c r="FS5" s="298"/>
      <c r="FT5" s="298"/>
      <c r="FU5" s="298"/>
      <c r="FV5" s="298"/>
      <c r="FW5" s="298"/>
      <c r="FX5" s="298"/>
      <c r="FY5" s="298"/>
      <c r="FZ5" s="298"/>
      <c r="GA5" s="298"/>
      <c r="GB5" s="298"/>
      <c r="GC5" s="298"/>
      <c r="GD5" s="298"/>
      <c r="GE5" s="298"/>
      <c r="GF5" s="298"/>
      <c r="GG5" s="298"/>
      <c r="GH5" s="298"/>
      <c r="GI5" s="298"/>
      <c r="GJ5" s="298"/>
      <c r="GK5" s="298"/>
      <c r="GL5" s="298"/>
      <c r="GM5" s="298"/>
      <c r="GN5" s="298"/>
      <c r="GO5" s="298"/>
      <c r="GP5" s="298"/>
      <c r="GQ5" s="298"/>
      <c r="GR5" s="298"/>
      <c r="GS5" s="298"/>
      <c r="GT5" s="298"/>
      <c r="GU5" s="298"/>
      <c r="GV5" s="298"/>
      <c r="GW5" s="298"/>
      <c r="GX5" s="298"/>
      <c r="GY5" s="298"/>
      <c r="GZ5" s="298"/>
      <c r="HA5" s="298"/>
      <c r="HB5" s="298"/>
      <c r="HC5" s="298"/>
      <c r="HD5" s="298"/>
      <c r="HE5" s="298"/>
      <c r="HF5" s="298"/>
      <c r="HG5" s="298"/>
    </row>
    <row r="6" spans="1:215" ht="14.4">
      <c r="A6" s="296" t="s">
        <v>3195</v>
      </c>
      <c r="B6" s="296">
        <v>710713.57</v>
      </c>
      <c r="C6" s="297">
        <v>18558</v>
      </c>
      <c r="D6" s="298">
        <v>141954.72</v>
      </c>
      <c r="E6" s="298">
        <v>551774.48</v>
      </c>
      <c r="F6" s="298">
        <v>91192.79</v>
      </c>
      <c r="G6" s="298">
        <v>0</v>
      </c>
      <c r="H6" s="298">
        <v>1759.62</v>
      </c>
      <c r="I6" s="298">
        <v>73100</v>
      </c>
      <c r="J6" s="298">
        <v>1737.34</v>
      </c>
      <c r="K6" s="298">
        <v>89300</v>
      </c>
      <c r="L6" s="298"/>
      <c r="M6" s="298">
        <v>-362820.06</v>
      </c>
      <c r="N6" s="298">
        <v>2169071.4500000002</v>
      </c>
      <c r="O6" s="298">
        <v>2140634.09</v>
      </c>
      <c r="P6" s="298">
        <v>175148</v>
      </c>
      <c r="Q6" s="298">
        <v>1989.18</v>
      </c>
      <c r="R6" s="298"/>
      <c r="S6" s="298">
        <v>2289798.6</v>
      </c>
      <c r="T6" s="298">
        <v>377390</v>
      </c>
      <c r="U6" s="298">
        <v>3528016.6</v>
      </c>
      <c r="V6" s="298">
        <v>86330</v>
      </c>
      <c r="W6" s="298">
        <v>1288</v>
      </c>
      <c r="X6" s="298">
        <v>1223066.24</v>
      </c>
      <c r="Y6" s="298">
        <v>418422.82</v>
      </c>
      <c r="Z6" s="298"/>
      <c r="AA6" s="298"/>
      <c r="AB6" s="298">
        <v>185791</v>
      </c>
      <c r="AC6" s="298"/>
      <c r="AD6" s="298"/>
      <c r="AE6" s="298"/>
      <c r="AF6" s="298"/>
      <c r="AG6" s="298"/>
      <c r="AH6" s="298"/>
      <c r="AI6" s="298"/>
      <c r="AJ6" s="298"/>
      <c r="AK6" s="298"/>
      <c r="AL6" s="298"/>
      <c r="AM6" s="298"/>
      <c r="AN6" s="298"/>
      <c r="AO6" s="298"/>
      <c r="AP6" s="298"/>
      <c r="AQ6" s="298"/>
      <c r="AR6" s="298"/>
      <c r="AS6" s="298"/>
      <c r="AT6" s="298"/>
      <c r="AU6" s="298"/>
      <c r="AV6" s="298"/>
      <c r="AW6" s="298"/>
      <c r="AX6" s="298"/>
      <c r="AY6" s="298"/>
      <c r="AZ6" s="298"/>
      <c r="BA6" s="298"/>
      <c r="BB6" s="298"/>
      <c r="BC6" s="298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  <c r="BP6" s="298"/>
      <c r="BQ6" s="298"/>
      <c r="BR6" s="298"/>
      <c r="BS6" s="298"/>
      <c r="BT6" s="298"/>
      <c r="BU6" s="298"/>
      <c r="BV6" s="297"/>
      <c r="BW6" s="298"/>
      <c r="BX6" s="298"/>
      <c r="BY6" s="298"/>
      <c r="BZ6" s="298"/>
      <c r="CA6" s="298"/>
      <c r="CB6" s="298"/>
      <c r="CC6" s="298"/>
      <c r="CD6" s="298"/>
      <c r="CE6" s="298"/>
      <c r="CF6" s="298"/>
      <c r="CG6" s="298"/>
      <c r="CH6" s="298"/>
      <c r="CI6" s="298"/>
      <c r="CJ6" s="298"/>
      <c r="CK6" s="298"/>
      <c r="CL6" s="298"/>
      <c r="CM6" s="298"/>
      <c r="CN6" s="298"/>
      <c r="CO6" s="298"/>
      <c r="CP6" s="298"/>
      <c r="CQ6" s="298"/>
      <c r="CR6" s="298"/>
      <c r="CS6" s="298"/>
      <c r="CT6" s="298"/>
      <c r="CU6" s="298"/>
      <c r="CV6" s="298"/>
      <c r="CW6" s="298"/>
      <c r="CX6" s="298"/>
      <c r="CY6" s="298"/>
      <c r="CZ6" s="298"/>
      <c r="DA6" s="298"/>
      <c r="DB6" s="297"/>
      <c r="DC6" s="298"/>
      <c r="DD6" s="298"/>
      <c r="DE6" s="298"/>
      <c r="DF6" s="298"/>
      <c r="DG6" s="298"/>
      <c r="DH6" s="298"/>
      <c r="DI6" s="298"/>
      <c r="DJ6" s="298"/>
      <c r="DK6" s="298"/>
      <c r="DL6" s="298"/>
      <c r="DM6" s="298"/>
      <c r="DN6" s="298"/>
      <c r="DO6" s="298"/>
      <c r="DP6" s="298"/>
      <c r="DQ6" s="298"/>
      <c r="DR6" s="298"/>
      <c r="DS6" s="298"/>
      <c r="DT6" s="298"/>
      <c r="DU6" s="298"/>
      <c r="DV6" s="298"/>
      <c r="DW6" s="298"/>
      <c r="DX6" s="298"/>
      <c r="DY6" s="298"/>
      <c r="DZ6" s="298"/>
      <c r="EA6" s="298"/>
      <c r="EB6" s="298"/>
      <c r="EC6" s="298"/>
      <c r="ED6" s="298"/>
      <c r="EE6" s="298"/>
      <c r="EF6" s="298"/>
      <c r="EG6" s="298"/>
      <c r="EH6" s="298"/>
      <c r="EI6" s="298"/>
      <c r="EJ6" s="298"/>
      <c r="EK6" s="298"/>
      <c r="EL6" s="298"/>
      <c r="EM6" s="298"/>
      <c r="EN6" s="298"/>
      <c r="EO6" s="298"/>
      <c r="EP6" s="298"/>
      <c r="EQ6" s="298"/>
      <c r="ER6" s="298"/>
      <c r="ES6" s="298"/>
      <c r="ET6" s="298"/>
      <c r="EU6" s="298"/>
      <c r="EV6" s="298"/>
      <c r="EW6" s="298"/>
      <c r="EX6" s="298"/>
      <c r="EY6" s="298"/>
      <c r="EZ6" s="298"/>
      <c r="FA6" s="298"/>
      <c r="FB6" s="298"/>
      <c r="FC6" s="298"/>
      <c r="FD6" s="298"/>
      <c r="FE6" s="298"/>
      <c r="FF6" s="298"/>
      <c r="FG6" s="298"/>
      <c r="FH6" s="298"/>
      <c r="FI6" s="298"/>
      <c r="FJ6" s="298"/>
      <c r="FK6" s="298"/>
      <c r="FL6" s="298"/>
      <c r="FM6" s="298"/>
      <c r="FN6" s="298"/>
      <c r="FO6" s="298"/>
      <c r="FP6" s="298"/>
      <c r="FQ6" s="298"/>
      <c r="FR6" s="298"/>
      <c r="FS6" s="298"/>
      <c r="FT6" s="298"/>
      <c r="FU6" s="298"/>
      <c r="FV6" s="298"/>
      <c r="FW6" s="298"/>
      <c r="FX6" s="298"/>
      <c r="FY6" s="298"/>
      <c r="FZ6" s="298"/>
      <c r="GA6" s="298"/>
      <c r="GB6" s="298"/>
      <c r="GC6" s="298"/>
      <c r="GD6" s="298"/>
      <c r="GE6" s="298"/>
      <c r="GF6" s="298"/>
      <c r="GG6" s="298"/>
      <c r="GH6" s="298"/>
      <c r="GI6" s="298"/>
      <c r="GJ6" s="298"/>
      <c r="GK6" s="298"/>
      <c r="GL6" s="298"/>
      <c r="GM6" s="298"/>
      <c r="GN6" s="298"/>
      <c r="GO6" s="298"/>
      <c r="GP6" s="298"/>
      <c r="GQ6" s="298"/>
      <c r="GR6" s="298"/>
      <c r="GS6" s="298"/>
      <c r="GT6" s="298"/>
      <c r="GU6" s="298"/>
      <c r="GV6" s="298"/>
      <c r="GW6" s="298"/>
      <c r="GX6" s="298"/>
      <c r="GY6" s="298"/>
      <c r="GZ6" s="298"/>
      <c r="HA6" s="298"/>
      <c r="HB6" s="298"/>
      <c r="HC6" s="298"/>
      <c r="HD6" s="298"/>
      <c r="HE6" s="298"/>
      <c r="HF6" s="298"/>
      <c r="HG6" s="298"/>
    </row>
    <row r="7" spans="1:215" ht="15.6" customHeight="1">
      <c r="A7" s="296" t="s">
        <v>3196</v>
      </c>
      <c r="B7" s="296">
        <v>596990.81999999995</v>
      </c>
      <c r="C7" s="297">
        <v>0</v>
      </c>
      <c r="D7" s="297">
        <v>143333.79</v>
      </c>
      <c r="E7" s="297">
        <v>332521.26</v>
      </c>
      <c r="F7" s="297">
        <v>158831.74</v>
      </c>
      <c r="G7" s="297">
        <v>14352</v>
      </c>
      <c r="H7" s="297">
        <v>42912.85</v>
      </c>
      <c r="I7" s="297">
        <v>2700</v>
      </c>
      <c r="J7" s="297">
        <v>249.54</v>
      </c>
      <c r="K7" s="297"/>
      <c r="L7" s="297"/>
      <c r="M7" s="297">
        <v>1316408.1200000001</v>
      </c>
      <c r="N7" s="297">
        <v>235221.96</v>
      </c>
      <c r="O7" s="297">
        <v>1203837.0900000001</v>
      </c>
      <c r="P7" s="297">
        <v>413009</v>
      </c>
      <c r="Q7" s="297">
        <v>1750.13</v>
      </c>
      <c r="R7" s="297">
        <v>130</v>
      </c>
      <c r="S7" s="297">
        <v>2359090.7000000002</v>
      </c>
      <c r="T7" s="297">
        <v>250854</v>
      </c>
      <c r="U7" s="297">
        <v>2638154.7000000002</v>
      </c>
      <c r="V7" s="297"/>
      <c r="W7" s="297">
        <v>3832</v>
      </c>
      <c r="X7" s="297">
        <v>1612532.13</v>
      </c>
      <c r="Y7" s="297">
        <v>312778.95</v>
      </c>
      <c r="Z7" s="297"/>
      <c r="AA7" s="297"/>
      <c r="AB7" s="297">
        <v>41540</v>
      </c>
      <c r="AC7" s="297"/>
      <c r="AD7" s="297"/>
      <c r="AE7" s="297"/>
      <c r="AF7" s="297"/>
      <c r="AG7" s="297"/>
      <c r="AH7" s="297"/>
      <c r="AI7" s="297"/>
      <c r="AJ7" s="297"/>
      <c r="AK7" s="297"/>
      <c r="AL7" s="297"/>
      <c r="AM7" s="297"/>
      <c r="AN7" s="297"/>
      <c r="AO7" s="297"/>
      <c r="AP7" s="297"/>
      <c r="AQ7" s="297"/>
      <c r="AR7" s="297"/>
      <c r="AS7" s="297"/>
      <c r="AT7" s="297"/>
      <c r="AU7" s="297"/>
      <c r="AV7" s="297"/>
      <c r="AW7" s="297"/>
      <c r="AX7" s="297"/>
      <c r="AY7" s="297"/>
      <c r="AZ7" s="297"/>
      <c r="BA7" s="297"/>
      <c r="BB7" s="297"/>
      <c r="BC7" s="297"/>
      <c r="BD7" s="297"/>
      <c r="BE7" s="297"/>
      <c r="BF7" s="297"/>
      <c r="BG7" s="297"/>
      <c r="BH7" s="297"/>
      <c r="BI7" s="297"/>
      <c r="BJ7" s="297"/>
      <c r="BK7" s="297"/>
      <c r="BL7" s="297"/>
      <c r="BM7" s="297"/>
      <c r="BN7" s="297"/>
      <c r="BO7" s="297"/>
      <c r="BP7" s="297"/>
      <c r="BQ7" s="297"/>
      <c r="BR7" s="297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7"/>
      <c r="CK7" s="297"/>
      <c r="CL7" s="297"/>
      <c r="CM7" s="297"/>
      <c r="CN7" s="297"/>
      <c r="CO7" s="297"/>
      <c r="CP7" s="297"/>
      <c r="CQ7" s="297"/>
      <c r="CR7" s="297"/>
      <c r="CS7" s="297"/>
      <c r="CT7" s="297"/>
      <c r="CU7" s="297"/>
      <c r="CV7" s="297"/>
      <c r="CW7" s="297"/>
      <c r="CX7" s="297"/>
      <c r="CY7" s="297"/>
      <c r="CZ7" s="297"/>
      <c r="DA7" s="297"/>
      <c r="DB7" s="297"/>
      <c r="DC7" s="297"/>
      <c r="DD7" s="297"/>
      <c r="DE7" s="297"/>
      <c r="DF7" s="297"/>
      <c r="DG7" s="297"/>
      <c r="DH7" s="297"/>
      <c r="DI7" s="297"/>
      <c r="DJ7" s="297"/>
      <c r="DK7" s="297"/>
      <c r="DL7" s="297"/>
      <c r="DM7" s="297"/>
      <c r="DN7" s="297"/>
      <c r="DO7" s="297"/>
      <c r="DP7" s="297"/>
      <c r="DQ7" s="297"/>
      <c r="DR7" s="297"/>
      <c r="DS7" s="297"/>
      <c r="DT7" s="297"/>
      <c r="DU7" s="297"/>
      <c r="DV7" s="297"/>
      <c r="DW7" s="297"/>
      <c r="DX7" s="297"/>
      <c r="DY7" s="297"/>
      <c r="DZ7" s="297"/>
      <c r="EA7" s="297"/>
      <c r="EB7" s="297"/>
      <c r="EC7" s="297"/>
      <c r="ED7" s="297"/>
      <c r="EE7" s="297"/>
      <c r="EF7" s="297"/>
      <c r="EG7" s="297"/>
      <c r="EH7" s="297"/>
      <c r="EI7" s="297"/>
      <c r="EJ7" s="297"/>
      <c r="EK7" s="297"/>
      <c r="EL7" s="297"/>
      <c r="EM7" s="297"/>
      <c r="EN7" s="297"/>
      <c r="EO7" s="297"/>
      <c r="EP7" s="297"/>
      <c r="EQ7" s="297"/>
      <c r="ER7" s="297"/>
      <c r="ES7" s="297"/>
      <c r="ET7" s="297"/>
      <c r="EU7" s="297"/>
      <c r="EV7" s="297"/>
      <c r="EW7" s="297"/>
      <c r="EX7" s="297"/>
      <c r="EY7" s="297"/>
      <c r="EZ7" s="297"/>
      <c r="FA7" s="297"/>
      <c r="FB7" s="297"/>
      <c r="FC7" s="297"/>
      <c r="FD7" s="297"/>
      <c r="FE7" s="297"/>
      <c r="FF7" s="297"/>
      <c r="FG7" s="297"/>
      <c r="FH7" s="297"/>
      <c r="FI7" s="297"/>
      <c r="FJ7" s="297"/>
      <c r="FK7" s="297"/>
      <c r="FL7" s="297"/>
      <c r="FM7" s="297"/>
      <c r="FN7" s="297"/>
      <c r="FO7" s="297"/>
      <c r="FP7" s="297"/>
      <c r="FQ7" s="297"/>
      <c r="FR7" s="297"/>
      <c r="FS7" s="297"/>
      <c r="FT7" s="297"/>
      <c r="FU7" s="297"/>
      <c r="FV7" s="297"/>
      <c r="FW7" s="297"/>
      <c r="FX7" s="297"/>
      <c r="FY7" s="297"/>
      <c r="FZ7" s="297"/>
      <c r="GA7" s="297"/>
      <c r="GB7" s="297"/>
      <c r="GC7" s="297"/>
      <c r="GD7" s="297"/>
      <c r="GE7" s="297"/>
      <c r="GF7" s="297"/>
      <c r="GG7" s="297"/>
      <c r="GH7" s="297"/>
      <c r="GI7" s="297"/>
      <c r="GJ7" s="297"/>
      <c r="GK7" s="297"/>
      <c r="GL7" s="297"/>
      <c r="GM7" s="297"/>
      <c r="GN7" s="297"/>
      <c r="GO7" s="297"/>
      <c r="GP7" s="297"/>
      <c r="GQ7" s="297"/>
      <c r="GR7" s="297"/>
      <c r="GS7" s="297"/>
      <c r="GT7" s="297"/>
      <c r="GU7" s="297"/>
      <c r="GV7" s="297"/>
      <c r="GW7" s="297"/>
      <c r="GX7" s="297"/>
      <c r="GY7" s="297"/>
      <c r="GZ7" s="297"/>
      <c r="HA7" s="297"/>
      <c r="HB7" s="297"/>
      <c r="HC7" s="297"/>
      <c r="HD7" s="297"/>
      <c r="HE7" s="297"/>
      <c r="HF7" s="297"/>
      <c r="HG7" s="297"/>
    </row>
    <row r="8" spans="1:215" ht="15.6" customHeight="1">
      <c r="A8" s="296" t="s">
        <v>3197</v>
      </c>
      <c r="B8" s="296">
        <v>110927.39</v>
      </c>
      <c r="C8" s="297">
        <v>1500</v>
      </c>
      <c r="D8" s="297">
        <v>82596.12</v>
      </c>
      <c r="E8" s="297">
        <v>648702.06999999995</v>
      </c>
      <c r="F8" s="297">
        <v>453636.3</v>
      </c>
      <c r="G8" s="297">
        <v>0</v>
      </c>
      <c r="H8" s="297">
        <v>0</v>
      </c>
      <c r="I8" s="297">
        <v>50970</v>
      </c>
      <c r="J8" s="297">
        <v>2535.15</v>
      </c>
      <c r="K8" s="297"/>
      <c r="L8" s="297"/>
      <c r="M8" s="297">
        <v>-47847.45</v>
      </c>
      <c r="N8" s="297">
        <v>1649277.25</v>
      </c>
      <c r="O8" s="297">
        <v>1127848.92</v>
      </c>
      <c r="P8" s="297">
        <v>77915</v>
      </c>
      <c r="Q8" s="297">
        <v>1943.22</v>
      </c>
      <c r="R8" s="297"/>
      <c r="S8" s="297">
        <v>1049727</v>
      </c>
      <c r="T8" s="297">
        <v>224660</v>
      </c>
      <c r="U8" s="297">
        <v>1311250</v>
      </c>
      <c r="V8" s="297"/>
      <c r="W8" s="297"/>
      <c r="X8" s="297">
        <v>1466930.91</v>
      </c>
      <c r="Y8" s="297">
        <v>61486.3</v>
      </c>
      <c r="Z8" s="297"/>
      <c r="AA8" s="297"/>
      <c r="AB8" s="297"/>
      <c r="AC8" s="297"/>
      <c r="AD8" s="297"/>
      <c r="AE8" s="297"/>
      <c r="AF8" s="297"/>
      <c r="AG8" s="297"/>
      <c r="AH8" s="297"/>
      <c r="AI8" s="297"/>
      <c r="AJ8" s="297"/>
      <c r="AK8" s="297"/>
      <c r="AL8" s="297"/>
      <c r="AM8" s="297"/>
      <c r="AN8" s="297"/>
      <c r="AO8" s="297"/>
      <c r="AP8" s="297"/>
      <c r="AQ8" s="297"/>
      <c r="AR8" s="297"/>
      <c r="AS8" s="297"/>
      <c r="AT8" s="297"/>
      <c r="AU8" s="297"/>
      <c r="AV8" s="297"/>
      <c r="AW8" s="297"/>
      <c r="AX8" s="297"/>
      <c r="AY8" s="297"/>
      <c r="AZ8" s="297"/>
      <c r="BA8" s="297"/>
      <c r="BB8" s="297"/>
      <c r="BC8" s="297"/>
      <c r="BD8" s="297"/>
      <c r="BE8" s="297"/>
      <c r="BF8" s="297"/>
      <c r="BG8" s="297"/>
      <c r="BH8" s="297"/>
      <c r="BI8" s="297"/>
      <c r="BJ8" s="297"/>
      <c r="BK8" s="297"/>
      <c r="BL8" s="297"/>
      <c r="BM8" s="297"/>
      <c r="BN8" s="297"/>
      <c r="BO8" s="297"/>
      <c r="BP8" s="297"/>
      <c r="BQ8" s="297"/>
      <c r="BR8" s="297"/>
      <c r="BS8" s="297"/>
      <c r="BT8" s="297"/>
      <c r="BU8" s="297"/>
      <c r="BV8" s="297"/>
      <c r="BW8" s="297"/>
      <c r="BX8" s="297"/>
      <c r="BY8" s="297"/>
      <c r="BZ8" s="297"/>
      <c r="CA8" s="297"/>
      <c r="CB8" s="297"/>
      <c r="CC8" s="297"/>
      <c r="CD8" s="297"/>
      <c r="CE8" s="297"/>
      <c r="CF8" s="297"/>
      <c r="CG8" s="297"/>
      <c r="CH8" s="297"/>
      <c r="CI8" s="297"/>
      <c r="CJ8" s="297"/>
      <c r="CK8" s="297"/>
      <c r="CL8" s="297"/>
      <c r="CM8" s="297"/>
      <c r="CN8" s="297"/>
      <c r="CO8" s="297"/>
      <c r="CP8" s="297"/>
      <c r="CQ8" s="297"/>
      <c r="CR8" s="297"/>
      <c r="CS8" s="297"/>
      <c r="CT8" s="297"/>
      <c r="CU8" s="297"/>
      <c r="CV8" s="297"/>
      <c r="CW8" s="297"/>
      <c r="CX8" s="297"/>
      <c r="CY8" s="297"/>
      <c r="CZ8" s="297"/>
      <c r="DA8" s="297"/>
      <c r="DB8" s="297"/>
      <c r="DC8" s="297"/>
      <c r="DD8" s="297"/>
      <c r="DE8" s="297"/>
      <c r="DF8" s="297"/>
      <c r="DG8" s="297"/>
      <c r="DH8" s="297"/>
      <c r="DI8" s="297"/>
      <c r="DJ8" s="297"/>
      <c r="DK8" s="297"/>
      <c r="DL8" s="297"/>
      <c r="DM8" s="297"/>
      <c r="DN8" s="297"/>
      <c r="DO8" s="297"/>
      <c r="DP8" s="297"/>
      <c r="DQ8" s="297"/>
      <c r="DR8" s="297"/>
      <c r="DS8" s="297"/>
      <c r="DT8" s="297"/>
      <c r="DU8" s="297"/>
      <c r="DV8" s="297"/>
      <c r="DW8" s="297"/>
      <c r="DX8" s="297"/>
      <c r="DY8" s="297"/>
      <c r="DZ8" s="297"/>
      <c r="EA8" s="297"/>
      <c r="EB8" s="297"/>
      <c r="EC8" s="297"/>
      <c r="ED8" s="297"/>
      <c r="EE8" s="297"/>
      <c r="EF8" s="297"/>
      <c r="EG8" s="297"/>
      <c r="EH8" s="297"/>
      <c r="EI8" s="297"/>
      <c r="EJ8" s="297"/>
      <c r="EK8" s="297"/>
      <c r="EL8" s="297"/>
      <c r="EM8" s="297"/>
      <c r="EN8" s="297"/>
      <c r="EO8" s="297"/>
      <c r="EP8" s="297"/>
      <c r="EQ8" s="297"/>
      <c r="ER8" s="297"/>
      <c r="ES8" s="297"/>
      <c r="ET8" s="297"/>
      <c r="EU8" s="297"/>
      <c r="EV8" s="297"/>
      <c r="EW8" s="297"/>
      <c r="EX8" s="297"/>
      <c r="EY8" s="297"/>
      <c r="EZ8" s="297"/>
      <c r="FA8" s="297"/>
      <c r="FB8" s="297"/>
      <c r="FC8" s="297"/>
      <c r="FD8" s="297"/>
      <c r="FE8" s="297"/>
      <c r="FF8" s="297"/>
      <c r="FG8" s="297"/>
      <c r="FH8" s="297"/>
      <c r="FI8" s="297"/>
      <c r="FJ8" s="297"/>
      <c r="FK8" s="297"/>
      <c r="FL8" s="297"/>
      <c r="FM8" s="297"/>
      <c r="FN8" s="297"/>
      <c r="FO8" s="297"/>
      <c r="FP8" s="297"/>
      <c r="FQ8" s="297"/>
      <c r="FR8" s="297"/>
      <c r="FS8" s="297"/>
      <c r="FT8" s="297"/>
      <c r="FU8" s="297"/>
      <c r="FV8" s="297"/>
      <c r="FW8" s="297"/>
      <c r="FX8" s="297"/>
      <c r="FY8" s="297"/>
      <c r="FZ8" s="297"/>
      <c r="GA8" s="297"/>
      <c r="GB8" s="297"/>
      <c r="GC8" s="297"/>
      <c r="GD8" s="297"/>
      <c r="GE8" s="297"/>
      <c r="GF8" s="297"/>
      <c r="GG8" s="297"/>
      <c r="GH8" s="297"/>
      <c r="GI8" s="297"/>
      <c r="GJ8" s="297"/>
      <c r="GK8" s="297"/>
      <c r="GL8" s="297"/>
      <c r="GM8" s="297"/>
      <c r="GN8" s="297"/>
      <c r="GO8" s="297"/>
      <c r="GP8" s="297"/>
      <c r="GQ8" s="297"/>
      <c r="GR8" s="297"/>
      <c r="GS8" s="297"/>
      <c r="GT8" s="297"/>
      <c r="GU8" s="297"/>
      <c r="GV8" s="297"/>
      <c r="GW8" s="297"/>
      <c r="GX8" s="297"/>
      <c r="GY8" s="297"/>
      <c r="GZ8" s="297"/>
      <c r="HA8" s="297"/>
      <c r="HB8" s="297"/>
      <c r="HC8" s="297"/>
      <c r="HD8" s="297"/>
      <c r="HE8" s="297"/>
      <c r="HF8" s="297"/>
      <c r="HG8" s="297"/>
    </row>
    <row r="9" spans="1:215" ht="14.4">
      <c r="A9" s="296" t="s">
        <v>3198</v>
      </c>
      <c r="B9" s="296">
        <v>664141.68999999994</v>
      </c>
      <c r="C9" s="297">
        <v>3460</v>
      </c>
      <c r="D9" s="298">
        <v>74370.44</v>
      </c>
      <c r="E9" s="298">
        <v>271506.17</v>
      </c>
      <c r="F9" s="298">
        <v>230844.09</v>
      </c>
      <c r="G9" s="298">
        <v>0</v>
      </c>
      <c r="H9" s="298">
        <v>26492</v>
      </c>
      <c r="I9" s="298"/>
      <c r="J9" s="298">
        <v>46.36</v>
      </c>
      <c r="K9" s="298">
        <v>0</v>
      </c>
      <c r="L9" s="298"/>
      <c r="M9" s="298">
        <v>338616.27</v>
      </c>
      <c r="N9" s="298">
        <v>991159.3</v>
      </c>
      <c r="O9" s="298">
        <v>862363.84</v>
      </c>
      <c r="P9" s="298">
        <v>106150</v>
      </c>
      <c r="Q9" s="298">
        <v>1766.51</v>
      </c>
      <c r="R9" s="298"/>
      <c r="S9" s="298">
        <v>1411071.9</v>
      </c>
      <c r="T9" s="298">
        <v>241220</v>
      </c>
      <c r="U9" s="298">
        <v>1866727.9</v>
      </c>
      <c r="V9" s="298">
        <v>2000</v>
      </c>
      <c r="W9" s="298"/>
      <c r="X9" s="298">
        <v>635526</v>
      </c>
      <c r="Y9" s="298">
        <v>189809.89</v>
      </c>
      <c r="Z9" s="298"/>
      <c r="AA9" s="298"/>
      <c r="AB9" s="298">
        <v>40500</v>
      </c>
      <c r="AC9" s="298"/>
      <c r="AD9" s="298"/>
      <c r="AE9" s="298"/>
      <c r="AF9" s="298"/>
      <c r="AG9" s="298"/>
      <c r="AH9" s="298"/>
      <c r="AI9" s="298"/>
      <c r="AJ9" s="298"/>
      <c r="AK9" s="298"/>
      <c r="AL9" s="298"/>
      <c r="AM9" s="298"/>
      <c r="AN9" s="298"/>
      <c r="AO9" s="298"/>
      <c r="AP9" s="298"/>
      <c r="AQ9" s="298"/>
      <c r="AR9" s="298"/>
      <c r="AS9" s="298"/>
      <c r="AT9" s="298"/>
      <c r="AU9" s="298"/>
      <c r="AV9" s="298"/>
      <c r="AW9" s="298"/>
      <c r="AX9" s="298"/>
      <c r="AY9" s="298"/>
      <c r="AZ9" s="298"/>
      <c r="BA9" s="298"/>
      <c r="BB9" s="298"/>
      <c r="BC9" s="298"/>
      <c r="BD9" s="298"/>
      <c r="BE9" s="298"/>
      <c r="BF9" s="298"/>
      <c r="BG9" s="298"/>
      <c r="BH9" s="298"/>
      <c r="BI9" s="298"/>
      <c r="BJ9" s="298"/>
      <c r="BK9" s="298"/>
      <c r="BL9" s="298"/>
      <c r="BM9" s="298"/>
      <c r="BN9" s="298"/>
      <c r="BO9" s="298"/>
      <c r="BP9" s="298"/>
      <c r="BQ9" s="298"/>
      <c r="BR9" s="298"/>
      <c r="BS9" s="298"/>
      <c r="BT9" s="298"/>
      <c r="BU9" s="298"/>
      <c r="BV9" s="298"/>
      <c r="BW9" s="298"/>
      <c r="BX9" s="298"/>
      <c r="BY9" s="298"/>
      <c r="BZ9" s="298"/>
      <c r="CA9" s="298"/>
      <c r="CB9" s="298"/>
      <c r="CC9" s="298"/>
      <c r="CD9" s="298"/>
      <c r="CE9" s="298"/>
      <c r="CF9" s="298"/>
      <c r="CG9" s="298"/>
      <c r="CH9" s="298"/>
      <c r="CI9" s="298"/>
      <c r="CJ9" s="298"/>
      <c r="CK9" s="298"/>
      <c r="CL9" s="298"/>
      <c r="CM9" s="298"/>
      <c r="CN9" s="298"/>
      <c r="CO9" s="298"/>
      <c r="CP9" s="298"/>
      <c r="CQ9" s="298"/>
      <c r="CR9" s="298"/>
      <c r="CS9" s="298"/>
      <c r="CT9" s="298"/>
      <c r="CU9" s="298"/>
      <c r="CV9" s="298"/>
      <c r="CW9" s="298"/>
      <c r="CX9" s="298"/>
      <c r="CY9" s="298"/>
      <c r="CZ9" s="298"/>
      <c r="DA9" s="298"/>
      <c r="DB9" s="297"/>
      <c r="DC9" s="298"/>
      <c r="DD9" s="298"/>
      <c r="DE9" s="298"/>
      <c r="DF9" s="298"/>
      <c r="DG9" s="298"/>
      <c r="DH9" s="298"/>
      <c r="DI9" s="298"/>
      <c r="DJ9" s="298"/>
      <c r="DK9" s="298"/>
      <c r="DL9" s="298"/>
      <c r="DM9" s="298"/>
      <c r="DN9" s="298"/>
      <c r="DO9" s="298"/>
      <c r="DP9" s="298"/>
      <c r="DQ9" s="298"/>
      <c r="DR9" s="298"/>
      <c r="DS9" s="298"/>
      <c r="DT9" s="298"/>
      <c r="DU9" s="298"/>
      <c r="DV9" s="298"/>
      <c r="DW9" s="298"/>
      <c r="DX9" s="298"/>
      <c r="DY9" s="298"/>
      <c r="DZ9" s="298"/>
      <c r="EA9" s="298"/>
      <c r="EB9" s="298"/>
      <c r="EC9" s="298"/>
      <c r="ED9" s="298"/>
      <c r="EE9" s="298"/>
      <c r="EF9" s="298"/>
      <c r="EG9" s="298"/>
      <c r="EH9" s="298"/>
      <c r="EI9" s="298"/>
      <c r="EJ9" s="298"/>
      <c r="EK9" s="298"/>
      <c r="EL9" s="298"/>
      <c r="EM9" s="298"/>
      <c r="EN9" s="298"/>
      <c r="EO9" s="298"/>
      <c r="EP9" s="298"/>
      <c r="EQ9" s="298"/>
      <c r="ER9" s="298"/>
      <c r="ES9" s="298"/>
      <c r="ET9" s="298"/>
      <c r="EU9" s="298"/>
      <c r="EV9" s="298"/>
      <c r="EW9" s="298"/>
      <c r="EX9" s="298"/>
      <c r="EY9" s="298"/>
      <c r="EZ9" s="298"/>
      <c r="FA9" s="298"/>
      <c r="FB9" s="298"/>
      <c r="FC9" s="298"/>
      <c r="FD9" s="298"/>
      <c r="FE9" s="298"/>
      <c r="FF9" s="298"/>
      <c r="FG9" s="298"/>
      <c r="FH9" s="298"/>
      <c r="FI9" s="298"/>
      <c r="FJ9" s="298"/>
      <c r="FK9" s="298"/>
      <c r="FL9" s="298"/>
      <c r="FM9" s="298"/>
      <c r="FN9" s="298"/>
      <c r="FO9" s="298"/>
      <c r="FP9" s="298"/>
      <c r="FQ9" s="298"/>
      <c r="FR9" s="298"/>
      <c r="FS9" s="298"/>
      <c r="FT9" s="298"/>
      <c r="FU9" s="298"/>
      <c r="FV9" s="298"/>
      <c r="FW9" s="298"/>
      <c r="FX9" s="298"/>
      <c r="FY9" s="298"/>
      <c r="FZ9" s="298"/>
      <c r="GA9" s="298"/>
      <c r="GB9" s="298"/>
      <c r="GC9" s="298"/>
      <c r="GD9" s="298"/>
      <c r="GE9" s="298"/>
      <c r="GF9" s="298"/>
      <c r="GG9" s="298"/>
      <c r="GH9" s="298"/>
      <c r="GI9" s="298"/>
      <c r="GJ9" s="298"/>
      <c r="GK9" s="298"/>
      <c r="GL9" s="298"/>
      <c r="GM9" s="298"/>
      <c r="GN9" s="298"/>
      <c r="GO9" s="298"/>
      <c r="GP9" s="298"/>
      <c r="GQ9" s="298"/>
      <c r="GR9" s="298"/>
      <c r="GS9" s="298"/>
      <c r="GT9" s="298"/>
      <c r="GU9" s="298"/>
      <c r="GV9" s="298"/>
      <c r="GW9" s="298"/>
      <c r="GX9" s="298"/>
      <c r="GY9" s="298"/>
      <c r="GZ9" s="298"/>
      <c r="HA9" s="298"/>
      <c r="HB9" s="298"/>
      <c r="HC9" s="298"/>
      <c r="HD9" s="298"/>
      <c r="HE9" s="298"/>
      <c r="HF9" s="298"/>
      <c r="HG9" s="298"/>
    </row>
    <row r="10" spans="1:215" ht="14.4">
      <c r="A10" s="296" t="s">
        <v>3199</v>
      </c>
      <c r="B10" s="296">
        <v>398293.25</v>
      </c>
      <c r="C10" s="297">
        <v>3270</v>
      </c>
      <c r="D10" s="298">
        <v>129176.72</v>
      </c>
      <c r="E10" s="298">
        <v>791799.34</v>
      </c>
      <c r="F10" s="298">
        <v>20</v>
      </c>
      <c r="G10" s="298">
        <v>0</v>
      </c>
      <c r="H10" s="298">
        <v>22928.36</v>
      </c>
      <c r="I10" s="298"/>
      <c r="J10" s="298">
        <v>268.62</v>
      </c>
      <c r="K10" s="298">
        <v>180900</v>
      </c>
      <c r="L10" s="298"/>
      <c r="M10" s="298">
        <v>852677.98</v>
      </c>
      <c r="N10" s="298">
        <v>169383.81</v>
      </c>
      <c r="O10" s="298">
        <v>801396.49</v>
      </c>
      <c r="P10" s="298">
        <v>166334</v>
      </c>
      <c r="Q10" s="298">
        <v>1193.33</v>
      </c>
      <c r="R10" s="298"/>
      <c r="S10" s="298">
        <v>2059438.4</v>
      </c>
      <c r="T10" s="298">
        <v>186400</v>
      </c>
      <c r="U10" s="298">
        <v>2333118.4</v>
      </c>
      <c r="V10" s="298"/>
      <c r="W10" s="298"/>
      <c r="X10" s="298">
        <v>678924.43</v>
      </c>
      <c r="Y10" s="298">
        <v>105818.85</v>
      </c>
      <c r="Z10" s="298"/>
      <c r="AA10" s="298"/>
      <c r="AB10" s="298">
        <v>500</v>
      </c>
      <c r="AC10" s="298"/>
      <c r="AD10" s="298"/>
      <c r="AE10" s="298"/>
      <c r="AF10" s="298"/>
      <c r="AG10" s="298"/>
      <c r="AH10" s="298"/>
      <c r="AI10" s="298"/>
      <c r="AJ10" s="298"/>
      <c r="AK10" s="298"/>
      <c r="AL10" s="298"/>
      <c r="AM10" s="298"/>
      <c r="AN10" s="298"/>
      <c r="AO10" s="298"/>
      <c r="AP10" s="298"/>
      <c r="AQ10" s="298"/>
      <c r="AR10" s="298"/>
      <c r="AS10" s="298"/>
      <c r="AT10" s="298"/>
      <c r="AU10" s="298"/>
      <c r="AV10" s="298"/>
      <c r="AW10" s="298"/>
      <c r="AX10" s="298"/>
      <c r="AY10" s="298"/>
      <c r="AZ10" s="298"/>
      <c r="BA10" s="298"/>
      <c r="BB10" s="298"/>
      <c r="BC10" s="298"/>
      <c r="BD10" s="298"/>
      <c r="BE10" s="298"/>
      <c r="BF10" s="298"/>
      <c r="BG10" s="298"/>
      <c r="BH10" s="298"/>
      <c r="BI10" s="298"/>
      <c r="BJ10" s="298"/>
      <c r="BK10" s="298"/>
      <c r="BL10" s="298"/>
      <c r="BM10" s="298"/>
      <c r="BN10" s="298"/>
      <c r="BO10" s="298"/>
      <c r="BP10" s="298"/>
      <c r="BQ10" s="298"/>
      <c r="BR10" s="298"/>
      <c r="BS10" s="298"/>
      <c r="BT10" s="298"/>
      <c r="BU10" s="298"/>
      <c r="BV10" s="298"/>
      <c r="BW10" s="298"/>
      <c r="BX10" s="298"/>
      <c r="BY10" s="298"/>
      <c r="BZ10" s="298"/>
      <c r="CA10" s="298"/>
      <c r="CB10" s="298"/>
      <c r="CC10" s="298"/>
      <c r="CD10" s="298"/>
      <c r="CE10" s="298"/>
      <c r="CF10" s="298"/>
      <c r="CG10" s="298"/>
      <c r="CH10" s="298"/>
      <c r="CI10" s="298"/>
      <c r="CJ10" s="298"/>
      <c r="CK10" s="298"/>
      <c r="CL10" s="298"/>
      <c r="CM10" s="298"/>
      <c r="CN10" s="298"/>
      <c r="CO10" s="298"/>
      <c r="CP10" s="298"/>
      <c r="CQ10" s="298"/>
      <c r="CR10" s="298"/>
      <c r="CS10" s="298"/>
      <c r="CT10" s="298"/>
      <c r="CU10" s="298"/>
      <c r="CV10" s="298"/>
      <c r="CW10" s="298"/>
      <c r="CX10" s="298"/>
      <c r="CY10" s="298"/>
      <c r="CZ10" s="298"/>
      <c r="DA10" s="298"/>
      <c r="DB10" s="297"/>
      <c r="DC10" s="298"/>
      <c r="DD10" s="298"/>
      <c r="DE10" s="298"/>
      <c r="DF10" s="298"/>
      <c r="DG10" s="298"/>
      <c r="DH10" s="298"/>
      <c r="DI10" s="298"/>
      <c r="DJ10" s="298"/>
      <c r="DK10" s="298"/>
      <c r="DL10" s="298"/>
      <c r="DM10" s="298"/>
      <c r="DN10" s="298"/>
      <c r="DO10" s="298"/>
      <c r="DP10" s="298"/>
      <c r="DQ10" s="298"/>
      <c r="DR10" s="298"/>
      <c r="DS10" s="298"/>
      <c r="DT10" s="298"/>
      <c r="DU10" s="298"/>
      <c r="DV10" s="298"/>
      <c r="DW10" s="298"/>
      <c r="DX10" s="298"/>
      <c r="DY10" s="298"/>
      <c r="DZ10" s="298"/>
      <c r="EA10" s="298"/>
      <c r="EB10" s="298"/>
      <c r="EC10" s="298"/>
      <c r="ED10" s="298"/>
      <c r="EE10" s="298"/>
      <c r="EF10" s="298"/>
      <c r="EG10" s="298"/>
      <c r="EH10" s="298"/>
      <c r="EI10" s="298"/>
      <c r="EJ10" s="298"/>
      <c r="EK10" s="298"/>
      <c r="EL10" s="298"/>
      <c r="EM10" s="298"/>
      <c r="EN10" s="298"/>
      <c r="EO10" s="298"/>
      <c r="EP10" s="298"/>
      <c r="EQ10" s="298"/>
      <c r="ER10" s="298"/>
      <c r="ES10" s="298"/>
      <c r="ET10" s="298"/>
      <c r="EU10" s="298"/>
      <c r="EV10" s="298"/>
      <c r="EW10" s="298"/>
      <c r="EX10" s="298"/>
      <c r="EY10" s="298"/>
      <c r="EZ10" s="298"/>
      <c r="FA10" s="298"/>
      <c r="FB10" s="298"/>
      <c r="FC10" s="298"/>
      <c r="FD10" s="298"/>
      <c r="FE10" s="298"/>
      <c r="FF10" s="298"/>
      <c r="FG10" s="298"/>
      <c r="FH10" s="298"/>
      <c r="FI10" s="298"/>
      <c r="FJ10" s="298"/>
      <c r="FK10" s="298"/>
      <c r="FL10" s="298"/>
      <c r="FM10" s="298"/>
      <c r="FN10" s="298"/>
      <c r="FO10" s="298"/>
      <c r="FP10" s="298"/>
      <c r="FQ10" s="298"/>
      <c r="FR10" s="298"/>
      <c r="FS10" s="298"/>
      <c r="FT10" s="298"/>
      <c r="FU10" s="298"/>
      <c r="FV10" s="298"/>
      <c r="FW10" s="298"/>
      <c r="FX10" s="298"/>
      <c r="FY10" s="298"/>
      <c r="FZ10" s="298"/>
      <c r="GA10" s="298"/>
      <c r="GB10" s="298"/>
      <c r="GC10" s="298"/>
      <c r="GD10" s="298"/>
      <c r="GE10" s="298"/>
      <c r="GF10" s="298"/>
      <c r="GG10" s="298"/>
      <c r="GH10" s="298"/>
      <c r="GI10" s="298"/>
      <c r="GJ10" s="298"/>
      <c r="GK10" s="298"/>
      <c r="GL10" s="298"/>
      <c r="GM10" s="298"/>
      <c r="GN10" s="298"/>
      <c r="GO10" s="298"/>
      <c r="GP10" s="298"/>
      <c r="GQ10" s="298"/>
      <c r="GR10" s="298"/>
      <c r="GS10" s="298"/>
      <c r="GT10" s="298"/>
      <c r="GU10" s="298"/>
      <c r="GV10" s="298"/>
      <c r="GW10" s="298"/>
      <c r="GX10" s="298"/>
      <c r="GY10" s="298"/>
      <c r="GZ10" s="298"/>
      <c r="HA10" s="298"/>
      <c r="HB10" s="298"/>
      <c r="HC10" s="298"/>
      <c r="HD10" s="298"/>
      <c r="HE10" s="298"/>
      <c r="HF10" s="298"/>
      <c r="HG10" s="298"/>
    </row>
    <row r="11" spans="1:215" ht="17.399999999999999" customHeight="1">
      <c r="A11" s="296" t="s">
        <v>3200</v>
      </c>
      <c r="B11" s="296">
        <v>1093421.8999999999</v>
      </c>
      <c r="C11" s="297">
        <v>5415</v>
      </c>
      <c r="D11" s="298">
        <v>44000.5</v>
      </c>
      <c r="E11" s="297">
        <v>756835.19</v>
      </c>
      <c r="F11" s="298">
        <v>893104.4</v>
      </c>
      <c r="G11" s="298">
        <v>0</v>
      </c>
      <c r="H11" s="297">
        <v>18108</v>
      </c>
      <c r="I11" s="298"/>
      <c r="J11" s="298">
        <v>625.39</v>
      </c>
      <c r="K11" s="298">
        <v>54600</v>
      </c>
      <c r="L11" s="298"/>
      <c r="M11" s="297">
        <v>3019002.95</v>
      </c>
      <c r="N11" s="298">
        <v>668274.24</v>
      </c>
      <c r="O11" s="297">
        <v>1506309.27</v>
      </c>
      <c r="P11" s="297">
        <v>404150</v>
      </c>
      <c r="Q11" s="298">
        <v>4012.55</v>
      </c>
      <c r="R11" s="298">
        <v>130</v>
      </c>
      <c r="S11" s="297">
        <v>3193479.18</v>
      </c>
      <c r="T11" s="297">
        <v>483976</v>
      </c>
      <c r="U11" s="298">
        <v>4023423.18</v>
      </c>
      <c r="V11" s="298">
        <v>22000</v>
      </c>
      <c r="W11" s="298"/>
      <c r="X11" s="297">
        <v>1463573.07</v>
      </c>
      <c r="Y11" s="297">
        <v>990891.34</v>
      </c>
      <c r="Z11" s="297"/>
      <c r="AA11" s="298">
        <v>3</v>
      </c>
      <c r="AB11" s="298">
        <v>60000</v>
      </c>
      <c r="AC11" s="297"/>
      <c r="AD11" s="297"/>
      <c r="AE11" s="297"/>
      <c r="AF11" s="297"/>
      <c r="AG11" s="297"/>
      <c r="AH11" s="297"/>
      <c r="AI11" s="297"/>
      <c r="AJ11" s="297"/>
      <c r="AK11" s="297"/>
      <c r="AL11" s="297"/>
      <c r="AM11" s="297"/>
      <c r="AN11" s="297"/>
      <c r="AO11" s="297"/>
      <c r="AP11" s="298"/>
      <c r="AQ11" s="297"/>
      <c r="AR11" s="297"/>
      <c r="AS11" s="297"/>
      <c r="AT11" s="298"/>
      <c r="AU11" s="297"/>
      <c r="AV11" s="297"/>
      <c r="AW11" s="297"/>
      <c r="AX11" s="297"/>
      <c r="AY11" s="297"/>
      <c r="AZ11" s="297"/>
      <c r="BA11" s="297"/>
      <c r="BB11" s="297"/>
      <c r="BC11" s="297"/>
      <c r="BD11" s="297"/>
      <c r="BE11" s="297"/>
      <c r="BF11" s="297"/>
      <c r="BG11" s="297"/>
      <c r="BH11" s="297"/>
      <c r="BI11" s="297"/>
      <c r="BJ11" s="297"/>
      <c r="BK11" s="297"/>
      <c r="BL11" s="297"/>
      <c r="BM11" s="297"/>
      <c r="BN11" s="297"/>
      <c r="BO11" s="297"/>
      <c r="BP11" s="298"/>
      <c r="BQ11" s="297"/>
      <c r="BR11" s="297"/>
      <c r="BS11" s="297"/>
      <c r="BT11" s="297"/>
      <c r="BU11" s="297"/>
      <c r="BV11" s="297"/>
      <c r="BW11" s="297"/>
      <c r="BX11" s="297"/>
      <c r="BY11" s="297"/>
      <c r="BZ11" s="297"/>
      <c r="CA11" s="297"/>
      <c r="CB11" s="297"/>
      <c r="CC11" s="297"/>
      <c r="CD11" s="297"/>
      <c r="CE11" s="297"/>
      <c r="CF11" s="297"/>
      <c r="CG11" s="297"/>
      <c r="CH11" s="297"/>
      <c r="CI11" s="297"/>
      <c r="CJ11" s="297"/>
      <c r="CK11" s="297"/>
      <c r="CL11" s="297"/>
      <c r="CM11" s="297"/>
      <c r="CN11" s="297"/>
      <c r="CO11" s="297"/>
      <c r="CP11" s="297"/>
      <c r="CQ11" s="297"/>
      <c r="CR11" s="297"/>
      <c r="CS11" s="297"/>
      <c r="CT11" s="297"/>
      <c r="CU11" s="297"/>
      <c r="CV11" s="297"/>
      <c r="CW11" s="297"/>
      <c r="CX11" s="297"/>
      <c r="CY11" s="297"/>
      <c r="CZ11" s="297"/>
      <c r="DA11" s="297"/>
      <c r="DB11" s="297"/>
      <c r="DC11" s="297"/>
      <c r="DD11" s="297"/>
      <c r="DE11" s="297"/>
      <c r="DF11" s="298"/>
      <c r="DG11" s="297"/>
      <c r="DH11" s="297"/>
      <c r="DI11" s="297"/>
      <c r="DJ11" s="297"/>
      <c r="DK11" s="297"/>
      <c r="DL11" s="297"/>
      <c r="DM11" s="297"/>
      <c r="DN11" s="297"/>
      <c r="DO11" s="297"/>
      <c r="DP11" s="297"/>
      <c r="DQ11" s="298"/>
      <c r="DR11" s="297"/>
      <c r="DS11" s="297"/>
      <c r="DT11" s="297"/>
      <c r="DU11" s="297"/>
      <c r="DV11" s="297"/>
      <c r="DW11" s="297"/>
      <c r="DX11" s="297"/>
      <c r="DY11" s="297"/>
      <c r="DZ11" s="297"/>
      <c r="EA11" s="297"/>
      <c r="EB11" s="297"/>
      <c r="EC11" s="297"/>
      <c r="ED11" s="297"/>
      <c r="EE11" s="297"/>
      <c r="EF11" s="297"/>
      <c r="EG11" s="297"/>
      <c r="EH11" s="297"/>
      <c r="EI11" s="297"/>
      <c r="EJ11" s="298"/>
      <c r="EK11" s="297"/>
      <c r="EL11" s="297"/>
      <c r="EM11" s="297"/>
      <c r="EN11" s="297"/>
      <c r="EO11" s="297"/>
      <c r="EP11" s="297"/>
      <c r="EQ11" s="297"/>
      <c r="ER11" s="297"/>
      <c r="ES11" s="297"/>
      <c r="ET11" s="297"/>
      <c r="EU11" s="297"/>
      <c r="EV11" s="297"/>
      <c r="EW11" s="297"/>
      <c r="EX11" s="297"/>
      <c r="EY11" s="297"/>
      <c r="EZ11" s="297"/>
      <c r="FA11" s="297"/>
      <c r="FB11" s="297"/>
      <c r="FC11" s="297"/>
      <c r="FD11" s="297"/>
      <c r="FE11" s="297"/>
      <c r="FF11" s="297"/>
      <c r="FG11" s="297"/>
      <c r="FH11" s="297"/>
      <c r="FI11" s="297"/>
      <c r="FJ11" s="297"/>
      <c r="FK11" s="298"/>
      <c r="FL11" s="297"/>
      <c r="FM11" s="297"/>
      <c r="FN11" s="298"/>
      <c r="FO11" s="297"/>
      <c r="FP11" s="297"/>
      <c r="FQ11" s="297"/>
      <c r="FR11" s="297"/>
      <c r="FS11" s="297"/>
      <c r="FT11" s="297"/>
      <c r="FU11" s="297"/>
      <c r="FV11" s="298"/>
      <c r="FW11" s="297"/>
      <c r="FX11" s="298"/>
      <c r="FY11" s="297"/>
      <c r="FZ11" s="298"/>
      <c r="GA11" s="297"/>
      <c r="GB11" s="297"/>
      <c r="GC11" s="297"/>
      <c r="GD11" s="297"/>
      <c r="GE11" s="298"/>
      <c r="GF11" s="297"/>
      <c r="GG11" s="297"/>
      <c r="GH11" s="297"/>
      <c r="GI11" s="297"/>
      <c r="GJ11" s="297"/>
      <c r="GK11" s="297"/>
      <c r="GL11" s="297"/>
      <c r="GM11" s="297"/>
      <c r="GN11" s="297"/>
      <c r="GO11" s="297"/>
      <c r="GP11" s="297"/>
      <c r="GQ11" s="298"/>
      <c r="GR11" s="298"/>
      <c r="GS11" s="297"/>
      <c r="GT11" s="297"/>
      <c r="GU11" s="297"/>
      <c r="GV11" s="298"/>
      <c r="GW11" s="297"/>
      <c r="GX11" s="297"/>
      <c r="GY11" s="297"/>
      <c r="GZ11" s="297"/>
      <c r="HA11" s="297"/>
      <c r="HB11" s="297"/>
      <c r="HC11" s="298"/>
      <c r="HD11" s="297"/>
      <c r="HE11" s="297"/>
      <c r="HF11" s="297"/>
      <c r="HG11" s="297"/>
    </row>
    <row r="12" spans="1:215" ht="16.95" customHeight="1">
      <c r="A12" s="296" t="s">
        <v>3201</v>
      </c>
      <c r="B12" s="296">
        <v>624159.98</v>
      </c>
      <c r="C12" s="297">
        <v>2919</v>
      </c>
      <c r="D12" s="298">
        <v>71922.850000000006</v>
      </c>
      <c r="E12" s="297">
        <v>889936.44</v>
      </c>
      <c r="F12" s="297">
        <v>245369.27</v>
      </c>
      <c r="G12" s="297">
        <v>0</v>
      </c>
      <c r="H12" s="297">
        <v>17541.62</v>
      </c>
      <c r="I12" s="297">
        <v>0</v>
      </c>
      <c r="J12" s="297">
        <v>308.83999999999997</v>
      </c>
      <c r="K12" s="297">
        <v>8500</v>
      </c>
      <c r="L12" s="297"/>
      <c r="M12" s="297">
        <v>-231297.79</v>
      </c>
      <c r="N12" s="297">
        <v>2102009.77</v>
      </c>
      <c r="O12" s="297">
        <v>1050552.1000000001</v>
      </c>
      <c r="P12" s="297"/>
      <c r="Q12" s="297">
        <v>1932.22</v>
      </c>
      <c r="R12" s="297">
        <v>65</v>
      </c>
      <c r="S12" s="297">
        <v>2328241</v>
      </c>
      <c r="T12" s="297">
        <v>725728</v>
      </c>
      <c r="U12" s="297">
        <v>3347172</v>
      </c>
      <c r="V12" s="297"/>
      <c r="W12" s="297"/>
      <c r="X12" s="297">
        <v>519606</v>
      </c>
      <c r="Y12" s="297">
        <v>182848.22</v>
      </c>
      <c r="Z12" s="297"/>
      <c r="AA12" s="297">
        <v>1</v>
      </c>
      <c r="AB12" s="297">
        <v>119646</v>
      </c>
      <c r="AC12" s="297"/>
      <c r="AD12" s="297"/>
      <c r="AE12" s="297"/>
      <c r="AF12" s="297"/>
      <c r="AG12" s="297"/>
      <c r="AH12" s="297"/>
      <c r="AI12" s="297"/>
      <c r="AJ12" s="297"/>
      <c r="AK12" s="297"/>
      <c r="AL12" s="297"/>
      <c r="AM12" s="297"/>
      <c r="AN12" s="297"/>
      <c r="AO12" s="297"/>
      <c r="AP12" s="297"/>
      <c r="AQ12" s="297"/>
      <c r="AR12" s="297"/>
      <c r="AS12" s="297"/>
      <c r="AT12" s="297"/>
      <c r="AU12" s="297"/>
      <c r="AV12" s="297"/>
      <c r="AW12" s="297"/>
      <c r="AX12" s="297"/>
      <c r="AY12" s="297"/>
      <c r="AZ12" s="297"/>
      <c r="BA12" s="297"/>
      <c r="BB12" s="297"/>
      <c r="BC12" s="297"/>
      <c r="BD12" s="297"/>
      <c r="BE12" s="297"/>
      <c r="BF12" s="297"/>
      <c r="BG12" s="297"/>
      <c r="BH12" s="297"/>
      <c r="BI12" s="297"/>
      <c r="BJ12" s="297"/>
      <c r="BK12" s="297"/>
      <c r="BL12" s="297"/>
      <c r="BM12" s="297"/>
      <c r="BN12" s="297"/>
      <c r="BO12" s="297"/>
      <c r="BP12" s="297"/>
      <c r="BQ12" s="297"/>
      <c r="BR12" s="297"/>
      <c r="BS12" s="297"/>
      <c r="BT12" s="297"/>
      <c r="BU12" s="297"/>
      <c r="BV12" s="297"/>
      <c r="BW12" s="297"/>
      <c r="BX12" s="297"/>
      <c r="BY12" s="297"/>
      <c r="BZ12" s="297"/>
      <c r="CA12" s="297"/>
      <c r="CB12" s="297"/>
      <c r="CC12" s="297"/>
      <c r="CD12" s="297"/>
      <c r="CE12" s="297"/>
      <c r="CF12" s="297"/>
      <c r="CG12" s="297"/>
      <c r="CH12" s="297"/>
      <c r="CI12" s="297"/>
      <c r="CJ12" s="297"/>
      <c r="CK12" s="297"/>
      <c r="CL12" s="297"/>
      <c r="CM12" s="297"/>
      <c r="CN12" s="297"/>
      <c r="CO12" s="297"/>
      <c r="CP12" s="297"/>
      <c r="CQ12" s="297"/>
      <c r="CR12" s="297"/>
      <c r="CS12" s="297"/>
      <c r="CT12" s="297"/>
      <c r="CU12" s="297"/>
      <c r="CV12" s="297"/>
      <c r="CW12" s="297"/>
      <c r="CX12" s="297"/>
      <c r="CY12" s="297"/>
      <c r="CZ12" s="297"/>
      <c r="DA12" s="297"/>
      <c r="DB12" s="297"/>
      <c r="DC12" s="297"/>
      <c r="DD12" s="297"/>
      <c r="DE12" s="297"/>
      <c r="DF12" s="297"/>
      <c r="DG12" s="297"/>
      <c r="DH12" s="297"/>
      <c r="DI12" s="297"/>
      <c r="DJ12" s="297"/>
      <c r="DK12" s="297"/>
      <c r="DL12" s="297"/>
      <c r="DM12" s="297"/>
      <c r="DN12" s="297"/>
      <c r="DO12" s="297"/>
      <c r="DP12" s="297"/>
      <c r="DQ12" s="297"/>
      <c r="DR12" s="297"/>
      <c r="DS12" s="297"/>
      <c r="DT12" s="297"/>
      <c r="DU12" s="297"/>
      <c r="DV12" s="297"/>
      <c r="DW12" s="297"/>
      <c r="DX12" s="297"/>
      <c r="DY12" s="297"/>
      <c r="DZ12" s="297"/>
      <c r="EA12" s="297"/>
      <c r="EB12" s="297"/>
      <c r="EC12" s="297"/>
      <c r="ED12" s="297"/>
      <c r="EE12" s="297"/>
      <c r="EF12" s="297"/>
      <c r="EG12" s="297"/>
      <c r="EH12" s="297"/>
      <c r="EI12" s="297"/>
      <c r="EJ12" s="297"/>
      <c r="EK12" s="297"/>
      <c r="EL12" s="297"/>
      <c r="EM12" s="297"/>
      <c r="EN12" s="297"/>
      <c r="EO12" s="297"/>
      <c r="EP12" s="297"/>
      <c r="EQ12" s="297"/>
      <c r="ER12" s="297"/>
      <c r="ES12" s="297"/>
      <c r="ET12" s="297"/>
      <c r="EU12" s="297"/>
      <c r="EV12" s="297"/>
      <c r="EW12" s="297"/>
      <c r="EX12" s="297"/>
      <c r="EY12" s="297"/>
      <c r="EZ12" s="297"/>
      <c r="FA12" s="297"/>
      <c r="FB12" s="297"/>
      <c r="FC12" s="297"/>
      <c r="FD12" s="297"/>
      <c r="FE12" s="297"/>
      <c r="FF12" s="297"/>
      <c r="FG12" s="297"/>
      <c r="FH12" s="297"/>
      <c r="FI12" s="297"/>
      <c r="FJ12" s="297"/>
      <c r="FK12" s="297"/>
      <c r="FL12" s="297"/>
      <c r="FM12" s="297"/>
      <c r="FN12" s="297"/>
      <c r="FO12" s="297"/>
      <c r="FP12" s="297"/>
      <c r="FQ12" s="297"/>
      <c r="FR12" s="297"/>
      <c r="FS12" s="297"/>
      <c r="FT12" s="297"/>
      <c r="FU12" s="297"/>
      <c r="FV12" s="297"/>
      <c r="FW12" s="297"/>
      <c r="FX12" s="297"/>
      <c r="FY12" s="297"/>
      <c r="FZ12" s="297"/>
      <c r="GA12" s="297"/>
      <c r="GB12" s="297"/>
      <c r="GC12" s="297"/>
      <c r="GD12" s="297"/>
      <c r="GE12" s="297"/>
      <c r="GF12" s="297"/>
      <c r="GG12" s="297"/>
      <c r="GH12" s="297"/>
      <c r="GI12" s="297"/>
      <c r="GJ12" s="297"/>
      <c r="GK12" s="297"/>
      <c r="GL12" s="297"/>
      <c r="GM12" s="297"/>
      <c r="GN12" s="297"/>
      <c r="GO12" s="297"/>
      <c r="GP12" s="297"/>
      <c r="GQ12" s="297"/>
      <c r="GR12" s="297"/>
      <c r="GS12" s="297"/>
      <c r="GT12" s="297"/>
      <c r="GU12" s="297"/>
      <c r="GV12" s="297"/>
      <c r="GW12" s="297"/>
      <c r="GX12" s="297"/>
      <c r="GY12" s="297"/>
      <c r="GZ12" s="297"/>
      <c r="HA12" s="297"/>
      <c r="HB12" s="297"/>
      <c r="HC12" s="297"/>
      <c r="HD12" s="297"/>
      <c r="HE12" s="297"/>
      <c r="HF12" s="297"/>
      <c r="HG12" s="297"/>
    </row>
    <row r="13" spans="1:215" ht="19.95" customHeight="1">
      <c r="A13" s="296" t="s">
        <v>3202</v>
      </c>
      <c r="B13" s="296">
        <v>895377.49</v>
      </c>
      <c r="C13" s="297">
        <v>26520</v>
      </c>
      <c r="D13" s="298">
        <v>116140.95</v>
      </c>
      <c r="E13" s="298">
        <v>1089121.3600000001</v>
      </c>
      <c r="F13" s="298">
        <v>206866.78</v>
      </c>
      <c r="G13" s="298">
        <v>7500</v>
      </c>
      <c r="H13" s="298">
        <v>43257</v>
      </c>
      <c r="I13" s="298"/>
      <c r="J13" s="297">
        <v>648.04999999999995</v>
      </c>
      <c r="K13" s="297">
        <v>0</v>
      </c>
      <c r="L13" s="298"/>
      <c r="M13" s="298">
        <v>1179987.76</v>
      </c>
      <c r="N13" s="297">
        <v>1442563.02</v>
      </c>
      <c r="O13" s="298">
        <v>1091043.27</v>
      </c>
      <c r="P13" s="298">
        <v>53311.5</v>
      </c>
      <c r="Q13" s="298">
        <v>2392.0700000000002</v>
      </c>
      <c r="R13" s="297">
        <v>1900</v>
      </c>
      <c r="S13" s="298">
        <v>1659809</v>
      </c>
      <c r="T13" s="297">
        <v>342710</v>
      </c>
      <c r="U13" s="298">
        <v>2177649</v>
      </c>
      <c r="V13" s="298"/>
      <c r="W13" s="297"/>
      <c r="X13" s="298">
        <v>1087400.76</v>
      </c>
      <c r="Y13" s="298">
        <v>193537.33</v>
      </c>
      <c r="Z13" s="298"/>
      <c r="AA13" s="297">
        <v>8</v>
      </c>
      <c r="AB13" s="297">
        <v>32500</v>
      </c>
      <c r="AC13" s="298"/>
      <c r="AD13" s="297"/>
      <c r="AE13" s="298"/>
      <c r="AF13" s="297"/>
      <c r="AG13" s="298"/>
      <c r="AH13" s="298"/>
      <c r="AI13" s="297"/>
      <c r="AJ13" s="298"/>
      <c r="AK13" s="297"/>
      <c r="AL13" s="298"/>
      <c r="AM13" s="298"/>
      <c r="AN13" s="298"/>
      <c r="AO13" s="298"/>
      <c r="AP13" s="298"/>
      <c r="AQ13" s="298"/>
      <c r="AR13" s="298"/>
      <c r="AS13" s="298"/>
      <c r="AT13" s="298"/>
      <c r="AU13" s="298"/>
      <c r="AV13" s="298"/>
      <c r="AW13" s="298"/>
      <c r="AX13" s="298"/>
      <c r="AY13" s="298"/>
      <c r="AZ13" s="298"/>
      <c r="BA13" s="298"/>
      <c r="BB13" s="298"/>
      <c r="BC13" s="298"/>
      <c r="BD13" s="298"/>
      <c r="BE13" s="298"/>
      <c r="BF13" s="298"/>
      <c r="BG13" s="298"/>
      <c r="BH13" s="298"/>
      <c r="BI13" s="298"/>
      <c r="BJ13" s="298"/>
      <c r="BK13" s="298"/>
      <c r="BL13" s="297"/>
      <c r="BM13" s="297"/>
      <c r="BN13" s="297"/>
      <c r="BO13" s="298"/>
      <c r="BP13" s="298"/>
      <c r="BQ13" s="297"/>
      <c r="BR13" s="297"/>
      <c r="BS13" s="298"/>
      <c r="BT13" s="298"/>
      <c r="BU13" s="298"/>
      <c r="BV13" s="298"/>
      <c r="BW13" s="298"/>
      <c r="BX13" s="298"/>
      <c r="BY13" s="298"/>
      <c r="BZ13" s="298"/>
      <c r="CA13" s="298"/>
      <c r="CB13" s="298"/>
      <c r="CC13" s="297"/>
      <c r="CD13" s="298"/>
      <c r="CE13" s="298"/>
      <c r="CF13" s="298"/>
      <c r="CG13" s="298"/>
      <c r="CH13" s="298"/>
      <c r="CI13" s="298"/>
      <c r="CJ13" s="298"/>
      <c r="CK13" s="298"/>
      <c r="CL13" s="297"/>
      <c r="CM13" s="297"/>
      <c r="CN13" s="297"/>
      <c r="CO13" s="297"/>
      <c r="CP13" s="297"/>
      <c r="CQ13" s="297"/>
      <c r="CR13" s="297"/>
      <c r="CS13" s="297"/>
      <c r="CT13" s="298"/>
      <c r="CU13" s="297"/>
      <c r="CV13" s="297"/>
      <c r="CW13" s="297"/>
      <c r="CX13" s="297"/>
      <c r="CY13" s="298"/>
      <c r="CZ13" s="298"/>
      <c r="DA13" s="298"/>
      <c r="DB13" s="297"/>
      <c r="DC13" s="298"/>
      <c r="DD13" s="298"/>
      <c r="DE13" s="298"/>
      <c r="DF13" s="298"/>
      <c r="DG13" s="298"/>
      <c r="DH13" s="298"/>
      <c r="DI13" s="298"/>
      <c r="DJ13" s="298"/>
      <c r="DK13" s="298"/>
      <c r="DL13" s="298"/>
      <c r="DM13" s="298"/>
      <c r="DN13" s="298"/>
      <c r="DO13" s="298"/>
      <c r="DP13" s="298"/>
      <c r="DQ13" s="298"/>
      <c r="DR13" s="298"/>
      <c r="DS13" s="298"/>
      <c r="DT13" s="298"/>
      <c r="DU13" s="298"/>
      <c r="DV13" s="298"/>
      <c r="DW13" s="298"/>
      <c r="DX13" s="298"/>
      <c r="DY13" s="298"/>
      <c r="DZ13" s="298"/>
      <c r="EA13" s="298"/>
      <c r="EB13" s="298"/>
      <c r="EC13" s="298"/>
      <c r="ED13" s="298"/>
      <c r="EE13" s="298"/>
      <c r="EF13" s="298"/>
      <c r="EG13" s="298"/>
      <c r="EH13" s="298"/>
      <c r="EI13" s="298"/>
      <c r="EJ13" s="298"/>
      <c r="EK13" s="298"/>
      <c r="EL13" s="298"/>
      <c r="EM13" s="298"/>
      <c r="EN13" s="298"/>
      <c r="EO13" s="298"/>
      <c r="EP13" s="298"/>
      <c r="EQ13" s="298"/>
      <c r="ER13" s="298"/>
      <c r="ES13" s="298"/>
      <c r="ET13" s="298"/>
      <c r="EU13" s="297"/>
      <c r="EV13" s="298"/>
      <c r="EW13" s="297"/>
      <c r="EX13" s="297"/>
      <c r="EY13" s="297"/>
      <c r="EZ13" s="297"/>
      <c r="FA13" s="297"/>
      <c r="FB13" s="297"/>
      <c r="FC13" s="297"/>
      <c r="FD13" s="297"/>
      <c r="FE13" s="297"/>
      <c r="FF13" s="298"/>
      <c r="FG13" s="298"/>
      <c r="FH13" s="298"/>
      <c r="FI13" s="298"/>
      <c r="FJ13" s="298"/>
      <c r="FK13" s="298"/>
      <c r="FL13" s="298"/>
      <c r="FM13" s="298"/>
      <c r="FN13" s="297"/>
      <c r="FO13" s="297"/>
      <c r="FP13" s="298"/>
      <c r="FQ13" s="297"/>
      <c r="FR13" s="298"/>
      <c r="FS13" s="298"/>
      <c r="FT13" s="297"/>
      <c r="FU13" s="298"/>
      <c r="FV13" s="298"/>
      <c r="FW13" s="298"/>
      <c r="FX13" s="298"/>
      <c r="FY13" s="298"/>
      <c r="FZ13" s="298"/>
      <c r="GA13" s="298"/>
      <c r="GB13" s="298"/>
      <c r="GC13" s="298"/>
      <c r="GD13" s="298"/>
      <c r="GE13" s="297"/>
      <c r="GF13" s="297"/>
      <c r="GG13" s="298"/>
      <c r="GH13" s="298"/>
      <c r="GI13" s="298"/>
      <c r="GJ13" s="298"/>
      <c r="GK13" s="297"/>
      <c r="GL13" s="298"/>
      <c r="GM13" s="297"/>
      <c r="GN13" s="298"/>
      <c r="GO13" s="297"/>
      <c r="GP13" s="298"/>
      <c r="GQ13" s="298"/>
      <c r="GR13" s="298"/>
      <c r="GS13" s="298"/>
      <c r="GT13" s="298"/>
      <c r="GU13" s="297"/>
      <c r="GV13" s="298"/>
      <c r="GW13" s="298"/>
      <c r="GX13" s="298"/>
      <c r="GY13" s="298"/>
      <c r="GZ13" s="298"/>
      <c r="HA13" s="297"/>
      <c r="HB13" s="298"/>
      <c r="HC13" s="298"/>
      <c r="HD13" s="298"/>
      <c r="HE13" s="298"/>
      <c r="HF13" s="298"/>
      <c r="HG13" s="298"/>
    </row>
    <row r="14" spans="1:215" ht="18.600000000000001" customHeight="1">
      <c r="A14" s="296" t="s">
        <v>3203</v>
      </c>
      <c r="B14" s="296">
        <v>231790.14</v>
      </c>
      <c r="C14" s="297">
        <v>1739</v>
      </c>
      <c r="D14" s="297">
        <v>35172.300000000003</v>
      </c>
      <c r="E14" s="297">
        <v>893794.23</v>
      </c>
      <c r="F14" s="297">
        <v>79609.070000000007</v>
      </c>
      <c r="G14" s="297">
        <v>8500</v>
      </c>
      <c r="H14" s="297">
        <v>50547.87</v>
      </c>
      <c r="I14" s="297">
        <v>10200</v>
      </c>
      <c r="J14" s="297">
        <v>339.5</v>
      </c>
      <c r="K14" s="297">
        <v>10200</v>
      </c>
      <c r="L14" s="297"/>
      <c r="M14" s="297">
        <v>771677.16</v>
      </c>
      <c r="N14" s="297">
        <v>484200</v>
      </c>
      <c r="O14" s="297">
        <v>1031835.29</v>
      </c>
      <c r="P14" s="297">
        <v>345090</v>
      </c>
      <c r="Q14" s="297">
        <v>1002.38</v>
      </c>
      <c r="R14" s="297"/>
      <c r="S14" s="297">
        <v>2144551.1</v>
      </c>
      <c r="T14" s="297">
        <v>280150</v>
      </c>
      <c r="U14" s="297">
        <v>2487837.1</v>
      </c>
      <c r="V14" s="297"/>
      <c r="W14" s="297"/>
      <c r="X14" s="297">
        <v>1225240.1399999999</v>
      </c>
      <c r="Y14" s="297">
        <v>182611.32</v>
      </c>
      <c r="Z14" s="297"/>
      <c r="AA14" s="297"/>
      <c r="AB14" s="297">
        <v>500</v>
      </c>
      <c r="AC14" s="297"/>
      <c r="AD14" s="297"/>
      <c r="AE14" s="297"/>
      <c r="AF14" s="297"/>
      <c r="AG14" s="297"/>
      <c r="AH14" s="297"/>
      <c r="AI14" s="297"/>
      <c r="AJ14" s="297"/>
      <c r="AK14" s="297"/>
      <c r="AL14" s="297"/>
      <c r="AM14" s="297"/>
      <c r="AN14" s="297"/>
      <c r="AO14" s="297"/>
      <c r="AP14" s="297"/>
      <c r="AQ14" s="297"/>
      <c r="AR14" s="297"/>
      <c r="AS14" s="297"/>
      <c r="AT14" s="297"/>
      <c r="AU14" s="297"/>
      <c r="AV14" s="297"/>
      <c r="AW14" s="297"/>
      <c r="AX14" s="297"/>
      <c r="AY14" s="297"/>
      <c r="AZ14" s="297"/>
      <c r="BA14" s="297"/>
      <c r="BB14" s="297"/>
      <c r="BC14" s="297"/>
      <c r="BD14" s="297"/>
      <c r="BE14" s="297"/>
      <c r="BF14" s="297"/>
      <c r="BG14" s="297"/>
      <c r="BH14" s="297"/>
      <c r="BI14" s="297"/>
      <c r="BJ14" s="297"/>
      <c r="BK14" s="297"/>
      <c r="BL14" s="297"/>
      <c r="BM14" s="297"/>
      <c r="BN14" s="297"/>
      <c r="BO14" s="297"/>
      <c r="BP14" s="297"/>
      <c r="BQ14" s="297"/>
      <c r="BR14" s="297"/>
      <c r="BS14" s="297"/>
      <c r="BT14" s="297"/>
      <c r="BU14" s="297"/>
      <c r="BV14" s="297"/>
      <c r="BW14" s="297"/>
      <c r="BX14" s="297"/>
      <c r="BY14" s="297"/>
      <c r="BZ14" s="297"/>
      <c r="CA14" s="297"/>
      <c r="CB14" s="297"/>
      <c r="CC14" s="297"/>
      <c r="CD14" s="297"/>
      <c r="CE14" s="297"/>
      <c r="CF14" s="297"/>
      <c r="CG14" s="297"/>
      <c r="CH14" s="297"/>
      <c r="CI14" s="297"/>
      <c r="CJ14" s="297"/>
      <c r="CK14" s="297"/>
      <c r="CL14" s="297"/>
      <c r="CM14" s="297"/>
      <c r="CN14" s="297"/>
      <c r="CO14" s="297"/>
      <c r="CP14" s="297"/>
      <c r="CQ14" s="297"/>
      <c r="CR14" s="297"/>
      <c r="CS14" s="297"/>
      <c r="CT14" s="297"/>
      <c r="CU14" s="297"/>
      <c r="CV14" s="297"/>
      <c r="CW14" s="297"/>
      <c r="CX14" s="297"/>
      <c r="CY14" s="297"/>
      <c r="CZ14" s="297"/>
      <c r="DA14" s="297"/>
      <c r="DB14" s="297"/>
      <c r="DC14" s="297"/>
      <c r="DD14" s="297"/>
      <c r="DE14" s="297"/>
      <c r="DF14" s="297"/>
      <c r="DG14" s="297"/>
      <c r="DH14" s="297"/>
      <c r="DI14" s="297"/>
      <c r="DJ14" s="297"/>
      <c r="DK14" s="297"/>
      <c r="DL14" s="297"/>
      <c r="DM14" s="297"/>
      <c r="DN14" s="297"/>
      <c r="DO14" s="297"/>
      <c r="DP14" s="297"/>
      <c r="DQ14" s="297"/>
      <c r="DR14" s="297"/>
      <c r="DS14" s="297"/>
      <c r="DT14" s="297"/>
      <c r="DU14" s="297"/>
      <c r="DV14" s="297"/>
      <c r="DW14" s="297"/>
      <c r="DX14" s="297"/>
      <c r="DY14" s="297"/>
      <c r="DZ14" s="297"/>
      <c r="EA14" s="297"/>
      <c r="EB14" s="297"/>
      <c r="EC14" s="297"/>
      <c r="ED14" s="297"/>
      <c r="EE14" s="297"/>
      <c r="EF14" s="297"/>
      <c r="EG14" s="298"/>
      <c r="EH14" s="297"/>
      <c r="EI14" s="297"/>
      <c r="EJ14" s="297"/>
      <c r="EK14" s="297"/>
      <c r="EL14" s="297"/>
      <c r="EM14" s="297"/>
      <c r="EN14" s="297"/>
      <c r="EO14" s="297"/>
      <c r="EP14" s="297"/>
      <c r="EQ14" s="297"/>
      <c r="ER14" s="297"/>
      <c r="ES14" s="297"/>
      <c r="ET14" s="297"/>
      <c r="EU14" s="297"/>
      <c r="EV14" s="297"/>
      <c r="EW14" s="297"/>
      <c r="EX14" s="297"/>
      <c r="EY14" s="297"/>
      <c r="EZ14" s="297"/>
      <c r="FA14" s="297"/>
      <c r="FB14" s="297"/>
      <c r="FC14" s="297"/>
      <c r="FD14" s="297"/>
      <c r="FE14" s="297"/>
      <c r="FF14" s="297"/>
      <c r="FG14" s="297"/>
      <c r="FH14" s="297"/>
      <c r="FI14" s="297"/>
      <c r="FJ14" s="297"/>
      <c r="FK14" s="297"/>
      <c r="FL14" s="298"/>
      <c r="FM14" s="297"/>
      <c r="FN14" s="297"/>
      <c r="FO14" s="297"/>
      <c r="FP14" s="297"/>
      <c r="FQ14" s="297"/>
      <c r="FR14" s="297"/>
      <c r="FS14" s="297"/>
      <c r="FT14" s="297"/>
      <c r="FU14" s="297"/>
      <c r="FV14" s="297"/>
      <c r="FW14" s="297"/>
      <c r="FX14" s="297"/>
      <c r="FY14" s="297"/>
      <c r="FZ14" s="297"/>
      <c r="GA14" s="297"/>
      <c r="GB14" s="297"/>
      <c r="GC14" s="297"/>
      <c r="GD14" s="297"/>
      <c r="GE14" s="297"/>
      <c r="GF14" s="297"/>
      <c r="GG14" s="297"/>
      <c r="GH14" s="297"/>
      <c r="GI14" s="297"/>
      <c r="GJ14" s="297"/>
      <c r="GK14" s="297"/>
      <c r="GL14" s="297"/>
      <c r="GM14" s="297"/>
      <c r="GN14" s="297"/>
      <c r="GO14" s="297"/>
      <c r="GP14" s="297"/>
      <c r="GQ14" s="297"/>
      <c r="GR14" s="297"/>
      <c r="GS14" s="297"/>
      <c r="GT14" s="297"/>
      <c r="GU14" s="297"/>
      <c r="GV14" s="297"/>
      <c r="GW14" s="297"/>
      <c r="GX14" s="297"/>
      <c r="GY14" s="297"/>
      <c r="GZ14" s="297"/>
      <c r="HA14" s="297"/>
      <c r="HB14" s="297"/>
      <c r="HC14" s="297"/>
      <c r="HD14" s="297"/>
      <c r="HE14" s="298"/>
      <c r="HF14" s="297"/>
      <c r="HG14" s="297"/>
    </row>
    <row r="15" spans="1:215" ht="14.4">
      <c r="A15" s="296" t="s">
        <v>3204</v>
      </c>
      <c r="B15" s="296">
        <v>997721</v>
      </c>
      <c r="C15" s="297">
        <v>25350</v>
      </c>
      <c r="D15" s="298">
        <v>254802.16</v>
      </c>
      <c r="E15" s="298">
        <v>514646.19</v>
      </c>
      <c r="F15" s="298">
        <v>160685.6</v>
      </c>
      <c r="G15" s="298">
        <v>0</v>
      </c>
      <c r="H15" s="298">
        <v>26168.71</v>
      </c>
      <c r="I15" s="298">
        <v>90000</v>
      </c>
      <c r="J15" s="298">
        <v>2458.89</v>
      </c>
      <c r="K15" s="298">
        <v>133635</v>
      </c>
      <c r="L15" s="298"/>
      <c r="M15" s="298">
        <v>648899.23</v>
      </c>
      <c r="N15" s="298">
        <v>1884119.29</v>
      </c>
      <c r="O15" s="298">
        <v>1837569.14</v>
      </c>
      <c r="P15" s="298"/>
      <c r="Q15" s="298">
        <v>3313.11</v>
      </c>
      <c r="R15" s="298"/>
      <c r="S15" s="298">
        <v>2261566.7999999998</v>
      </c>
      <c r="T15" s="298">
        <v>273300</v>
      </c>
      <c r="U15" s="298">
        <v>2749654.8</v>
      </c>
      <c r="V15" s="298">
        <v>16330</v>
      </c>
      <c r="W15" s="298">
        <v>3218</v>
      </c>
      <c r="X15" s="298">
        <v>1988811.55</v>
      </c>
      <c r="Y15" s="298">
        <v>288060.87</v>
      </c>
      <c r="Z15" s="298"/>
      <c r="AA15" s="298"/>
      <c r="AB15" s="298">
        <v>161750</v>
      </c>
      <c r="AC15" s="298"/>
      <c r="AD15" s="298"/>
      <c r="AE15" s="298"/>
      <c r="AF15" s="298"/>
      <c r="AG15" s="298"/>
      <c r="AH15" s="298"/>
      <c r="AI15" s="298"/>
      <c r="AJ15" s="298"/>
      <c r="AK15" s="298"/>
      <c r="AL15" s="298"/>
      <c r="AM15" s="298"/>
      <c r="AN15" s="298"/>
      <c r="AO15" s="298"/>
      <c r="AP15" s="298"/>
      <c r="AQ15" s="298"/>
      <c r="AR15" s="298"/>
      <c r="AS15" s="298"/>
      <c r="AT15" s="298"/>
      <c r="AU15" s="298"/>
      <c r="AV15" s="298"/>
      <c r="AW15" s="298"/>
      <c r="AX15" s="298"/>
      <c r="AY15" s="298"/>
      <c r="AZ15" s="298"/>
      <c r="BA15" s="298"/>
      <c r="BB15" s="298"/>
      <c r="BC15" s="298"/>
      <c r="BD15" s="298"/>
      <c r="BE15" s="298"/>
      <c r="BF15" s="298"/>
      <c r="BG15" s="298"/>
      <c r="BH15" s="298"/>
      <c r="BI15" s="298"/>
      <c r="BJ15" s="298"/>
      <c r="BK15" s="298"/>
      <c r="BL15" s="298"/>
      <c r="BM15" s="298"/>
      <c r="BN15" s="298"/>
      <c r="BO15" s="298"/>
      <c r="BP15" s="298"/>
      <c r="BQ15" s="298"/>
      <c r="BR15" s="298"/>
      <c r="BS15" s="298"/>
      <c r="BT15" s="298"/>
      <c r="BU15" s="298"/>
      <c r="BV15" s="298"/>
      <c r="BW15" s="298"/>
      <c r="BX15" s="298"/>
      <c r="BY15" s="298"/>
      <c r="BZ15" s="298"/>
      <c r="CA15" s="298"/>
      <c r="CB15" s="298"/>
      <c r="CC15" s="298"/>
      <c r="CD15" s="298"/>
      <c r="CE15" s="298"/>
      <c r="CF15" s="298"/>
      <c r="CG15" s="298"/>
      <c r="CH15" s="298"/>
      <c r="CI15" s="298"/>
      <c r="CJ15" s="298"/>
      <c r="CK15" s="298"/>
      <c r="CL15" s="298"/>
      <c r="CM15" s="298"/>
      <c r="CN15" s="298"/>
      <c r="CO15" s="298"/>
      <c r="CP15" s="298"/>
      <c r="CQ15" s="298"/>
      <c r="CR15" s="298"/>
      <c r="CS15" s="298"/>
      <c r="CT15" s="298"/>
      <c r="CU15" s="298"/>
      <c r="CV15" s="298"/>
      <c r="CW15" s="298"/>
      <c r="CX15" s="298"/>
      <c r="CY15" s="298"/>
      <c r="CZ15" s="298"/>
      <c r="DA15" s="298"/>
      <c r="DB15" s="297"/>
      <c r="DC15" s="298"/>
      <c r="DD15" s="298"/>
      <c r="DE15" s="298"/>
      <c r="DF15" s="298"/>
      <c r="DG15" s="298"/>
      <c r="DH15" s="298"/>
      <c r="DI15" s="298"/>
      <c r="DJ15" s="298"/>
      <c r="DK15" s="298"/>
      <c r="DL15" s="298"/>
      <c r="DM15" s="298"/>
      <c r="DN15" s="298"/>
      <c r="DO15" s="298"/>
      <c r="DP15" s="298"/>
      <c r="DQ15" s="298"/>
      <c r="DR15" s="298"/>
      <c r="DS15" s="298"/>
      <c r="DT15" s="298"/>
      <c r="DU15" s="298"/>
      <c r="DV15" s="298"/>
      <c r="DW15" s="298"/>
      <c r="DX15" s="298"/>
      <c r="DY15" s="298"/>
      <c r="DZ15" s="298"/>
      <c r="EA15" s="298"/>
      <c r="EB15" s="298"/>
      <c r="EC15" s="298"/>
      <c r="ED15" s="298"/>
      <c r="EE15" s="298"/>
      <c r="EF15" s="298"/>
      <c r="EG15" s="298"/>
      <c r="EH15" s="298"/>
      <c r="EI15" s="298"/>
      <c r="EJ15" s="298"/>
      <c r="EK15" s="298"/>
      <c r="EL15" s="298"/>
      <c r="EM15" s="298"/>
      <c r="EN15" s="298"/>
      <c r="EO15" s="298"/>
      <c r="EP15" s="298"/>
      <c r="EQ15" s="298"/>
      <c r="ER15" s="298"/>
      <c r="ES15" s="298"/>
      <c r="ET15" s="298"/>
      <c r="EU15" s="298"/>
      <c r="EV15" s="298"/>
      <c r="EW15" s="298"/>
      <c r="EX15" s="298"/>
      <c r="EY15" s="298"/>
      <c r="EZ15" s="298"/>
      <c r="FA15" s="298"/>
      <c r="FB15" s="298"/>
      <c r="FC15" s="298"/>
      <c r="FD15" s="298"/>
      <c r="FE15" s="298"/>
      <c r="FF15" s="298"/>
      <c r="FG15" s="298"/>
      <c r="FH15" s="298"/>
      <c r="FI15" s="298"/>
      <c r="FJ15" s="298"/>
      <c r="FK15" s="298"/>
      <c r="FL15" s="298"/>
      <c r="FM15" s="298"/>
      <c r="FN15" s="298"/>
      <c r="FO15" s="298"/>
      <c r="FP15" s="298"/>
      <c r="FQ15" s="298"/>
      <c r="FR15" s="298"/>
      <c r="FS15" s="298"/>
      <c r="FT15" s="298"/>
      <c r="FU15" s="298"/>
      <c r="FV15" s="298"/>
      <c r="FW15" s="298"/>
      <c r="FX15" s="298"/>
      <c r="FY15" s="298"/>
      <c r="FZ15" s="298"/>
      <c r="GA15" s="298"/>
      <c r="GB15" s="298"/>
      <c r="GC15" s="298"/>
      <c r="GD15" s="298"/>
      <c r="GE15" s="298"/>
      <c r="GF15" s="298"/>
      <c r="GG15" s="298"/>
      <c r="GH15" s="298"/>
      <c r="GI15" s="298"/>
      <c r="GJ15" s="298"/>
      <c r="GK15" s="298"/>
      <c r="GL15" s="298"/>
      <c r="GM15" s="298"/>
      <c r="GN15" s="298"/>
      <c r="GO15" s="298"/>
      <c r="GP15" s="298"/>
      <c r="GQ15" s="298"/>
      <c r="GR15" s="298"/>
      <c r="GS15" s="298"/>
      <c r="GT15" s="298"/>
      <c r="GU15" s="298"/>
      <c r="GV15" s="298"/>
      <c r="GW15" s="298"/>
      <c r="GX15" s="298"/>
      <c r="GY15" s="298"/>
      <c r="GZ15" s="298"/>
      <c r="HA15" s="298"/>
      <c r="HB15" s="298"/>
      <c r="HC15" s="298"/>
      <c r="HD15" s="298"/>
      <c r="HE15" s="298"/>
      <c r="HF15" s="298"/>
      <c r="HG15" s="298"/>
    </row>
    <row r="16" spans="1:215" ht="43.2">
      <c r="A16" s="296" t="s">
        <v>3205</v>
      </c>
      <c r="B16" s="296">
        <v>383741.41</v>
      </c>
      <c r="C16" s="297">
        <v>0</v>
      </c>
      <c r="D16" s="298">
        <v>76096.02</v>
      </c>
      <c r="E16" s="298">
        <v>582652.19999999995</v>
      </c>
      <c r="F16" s="298">
        <v>232624.58</v>
      </c>
      <c r="G16" s="298">
        <v>0</v>
      </c>
      <c r="H16" s="298"/>
      <c r="I16" s="298"/>
      <c r="J16" s="298">
        <v>281.60000000000002</v>
      </c>
      <c r="K16" s="298">
        <v>0</v>
      </c>
      <c r="L16" s="298"/>
      <c r="M16" s="298">
        <v>-1013368.14</v>
      </c>
      <c r="N16" s="298">
        <v>2403607</v>
      </c>
      <c r="O16" s="297">
        <v>988153.06</v>
      </c>
      <c r="P16" s="298">
        <v>190115</v>
      </c>
      <c r="Q16" s="298">
        <v>991.18</v>
      </c>
      <c r="R16" s="298">
        <v>50</v>
      </c>
      <c r="S16" s="298">
        <v>2543261.7999999998</v>
      </c>
      <c r="T16" s="298">
        <v>175726</v>
      </c>
      <c r="U16" s="298">
        <v>2894220.8</v>
      </c>
      <c r="V16" s="298">
        <v>19000</v>
      </c>
      <c r="W16" s="298"/>
      <c r="X16" s="298">
        <v>841217.55</v>
      </c>
      <c r="Y16" s="298">
        <v>233764.94</v>
      </c>
      <c r="Z16" s="298"/>
      <c r="AA16" s="298"/>
      <c r="AB16" s="298">
        <v>25500</v>
      </c>
      <c r="AC16" s="297"/>
      <c r="AD16" s="297"/>
      <c r="AE16" s="298"/>
      <c r="AF16" s="297"/>
      <c r="AG16" s="297"/>
      <c r="AH16" s="297"/>
      <c r="AI16" s="298"/>
      <c r="AJ16" s="298"/>
      <c r="AK16" s="298"/>
      <c r="AL16" s="298"/>
      <c r="AM16" s="297"/>
      <c r="AN16" s="297"/>
      <c r="AO16" s="298"/>
      <c r="AP16" s="298"/>
      <c r="AQ16" s="298"/>
      <c r="AR16" s="298"/>
      <c r="AS16" s="298"/>
      <c r="AT16" s="298"/>
      <c r="AU16" s="298"/>
      <c r="AV16" s="298"/>
      <c r="AW16" s="297"/>
      <c r="AX16" s="298"/>
      <c r="AY16" s="298"/>
      <c r="AZ16" s="298"/>
      <c r="BA16" s="297"/>
      <c r="BB16" s="298"/>
      <c r="BC16" s="298"/>
      <c r="BD16" s="298"/>
      <c r="BE16" s="297"/>
      <c r="BF16" s="298"/>
      <c r="BG16" s="298"/>
      <c r="BH16" s="298"/>
      <c r="BI16" s="298"/>
      <c r="BJ16" s="298"/>
      <c r="BK16" s="298"/>
      <c r="BL16" s="298"/>
      <c r="BM16" s="297"/>
      <c r="BN16" s="297"/>
      <c r="BO16" s="297"/>
      <c r="BP16" s="298"/>
      <c r="BQ16" s="297"/>
      <c r="BR16" s="298"/>
      <c r="BS16" s="298"/>
      <c r="BT16" s="297"/>
      <c r="BU16" s="298"/>
      <c r="BV16" s="297"/>
      <c r="BW16" s="297"/>
      <c r="BX16" s="297"/>
      <c r="BY16" s="298"/>
      <c r="BZ16" s="297"/>
      <c r="CA16" s="298"/>
      <c r="CB16" s="298"/>
      <c r="CC16" s="297"/>
      <c r="CD16" s="297"/>
      <c r="CE16" s="298"/>
      <c r="CF16" s="297"/>
      <c r="CG16" s="298"/>
      <c r="CH16" s="298"/>
      <c r="CI16" s="298"/>
      <c r="CJ16" s="298"/>
      <c r="CK16" s="297"/>
      <c r="CL16" s="298"/>
      <c r="CM16" s="298"/>
      <c r="CN16" s="298"/>
      <c r="CO16" s="298"/>
      <c r="CP16" s="297"/>
      <c r="CQ16" s="297"/>
      <c r="CR16" s="297"/>
      <c r="CS16" s="297"/>
      <c r="CT16" s="297"/>
      <c r="CU16" s="297"/>
      <c r="CV16" s="297"/>
      <c r="CW16" s="297"/>
      <c r="CX16" s="297"/>
      <c r="CY16" s="297"/>
      <c r="CZ16" s="298"/>
      <c r="DA16" s="298"/>
      <c r="DB16" s="297"/>
      <c r="DC16" s="297"/>
      <c r="DD16" s="297"/>
      <c r="DE16" s="298"/>
      <c r="DF16" s="298"/>
      <c r="DG16" s="297"/>
      <c r="DH16" s="297"/>
      <c r="DI16" s="297"/>
      <c r="DJ16" s="297"/>
      <c r="DK16" s="298"/>
      <c r="DL16" s="297"/>
      <c r="DM16" s="297"/>
      <c r="DN16" s="297"/>
      <c r="DO16" s="297"/>
      <c r="DP16" s="297"/>
      <c r="DQ16" s="297"/>
      <c r="DR16" s="297"/>
      <c r="DS16" s="298"/>
      <c r="DT16" s="297"/>
      <c r="DU16" s="297"/>
      <c r="DV16" s="298"/>
      <c r="DW16" s="298"/>
      <c r="DX16" s="298"/>
      <c r="DY16" s="298"/>
      <c r="DZ16" s="298"/>
      <c r="EA16" s="298"/>
      <c r="EB16" s="298"/>
      <c r="EC16" s="298"/>
      <c r="ED16" s="298"/>
      <c r="EE16" s="298"/>
      <c r="EF16" s="298"/>
      <c r="EG16" s="298"/>
      <c r="EH16" s="298"/>
      <c r="EI16" s="297"/>
      <c r="EJ16" s="298"/>
      <c r="EK16" s="298"/>
      <c r="EL16" s="298"/>
      <c r="EM16" s="298"/>
      <c r="EN16" s="298"/>
      <c r="EO16" s="298"/>
      <c r="EP16" s="298"/>
      <c r="EQ16" s="298"/>
      <c r="ER16" s="298"/>
      <c r="ES16" s="298"/>
      <c r="ET16" s="298"/>
      <c r="EU16" s="298"/>
      <c r="EV16" s="298"/>
      <c r="EW16" s="297"/>
      <c r="EX16" s="297"/>
      <c r="EY16" s="298"/>
      <c r="EZ16" s="298"/>
      <c r="FA16" s="298"/>
      <c r="FB16" s="297"/>
      <c r="FC16" s="298"/>
      <c r="FD16" s="298"/>
      <c r="FE16" s="298"/>
      <c r="FF16" s="298"/>
      <c r="FG16" s="298"/>
      <c r="FH16" s="298"/>
      <c r="FI16" s="298"/>
      <c r="FJ16" s="297"/>
      <c r="FK16" s="298"/>
      <c r="FL16" s="298"/>
      <c r="FM16" s="297"/>
      <c r="FN16" s="298"/>
      <c r="FO16" s="298"/>
      <c r="FP16" s="298"/>
      <c r="FQ16" s="298"/>
      <c r="FR16" s="298"/>
      <c r="FS16" s="298"/>
      <c r="FT16" s="298"/>
      <c r="FU16" s="298"/>
      <c r="FV16" s="298"/>
      <c r="FW16" s="298"/>
      <c r="FX16" s="297"/>
      <c r="FY16" s="298"/>
      <c r="FZ16" s="298"/>
      <c r="GA16" s="298"/>
      <c r="GB16" s="298"/>
      <c r="GC16" s="298"/>
      <c r="GD16" s="297"/>
      <c r="GE16" s="298"/>
      <c r="GF16" s="297"/>
      <c r="GG16" s="298"/>
      <c r="GH16" s="297"/>
      <c r="GI16" s="298"/>
      <c r="GJ16" s="298"/>
      <c r="GK16" s="297"/>
      <c r="GL16" s="297"/>
      <c r="GM16" s="298"/>
      <c r="GN16" s="297"/>
      <c r="GO16" s="298"/>
      <c r="GP16" s="298"/>
      <c r="GQ16" s="297"/>
      <c r="GR16" s="298"/>
      <c r="GS16" s="298"/>
      <c r="GT16" s="298"/>
      <c r="GU16" s="298"/>
      <c r="GV16" s="298"/>
      <c r="GW16" s="298"/>
      <c r="GX16" s="298"/>
      <c r="GY16" s="297"/>
      <c r="GZ16" s="298"/>
      <c r="HA16" s="297"/>
      <c r="HB16" s="298"/>
      <c r="HC16" s="298"/>
      <c r="HD16" s="297"/>
      <c r="HE16" s="298"/>
      <c r="HF16" s="298"/>
      <c r="HG16" s="298"/>
    </row>
    <row r="17" spans="1:215" ht="43.2">
      <c r="A17" s="296" t="s">
        <v>3206</v>
      </c>
      <c r="B17" s="296">
        <v>873174.67</v>
      </c>
      <c r="C17" s="297">
        <v>140</v>
      </c>
      <c r="D17" s="297">
        <v>238628</v>
      </c>
      <c r="E17" s="298">
        <v>339188.84</v>
      </c>
      <c r="F17" s="298">
        <v>341996</v>
      </c>
      <c r="G17" s="298">
        <v>8000</v>
      </c>
      <c r="H17" s="298">
        <v>8853.42</v>
      </c>
      <c r="I17" s="298"/>
      <c r="J17" s="298">
        <v>790.05</v>
      </c>
      <c r="K17" s="298">
        <v>43285</v>
      </c>
      <c r="L17" s="298"/>
      <c r="M17" s="298">
        <v>-836574.02</v>
      </c>
      <c r="N17" s="298">
        <v>2696435.34</v>
      </c>
      <c r="O17" s="298">
        <v>1094249.3400000001</v>
      </c>
      <c r="P17" s="298">
        <v>388350</v>
      </c>
      <c r="Q17" s="298">
        <v>2870.47</v>
      </c>
      <c r="R17" s="298"/>
      <c r="S17" s="298">
        <v>2543460.89</v>
      </c>
      <c r="T17" s="298">
        <v>286419</v>
      </c>
      <c r="U17" s="298">
        <v>2979194.89</v>
      </c>
      <c r="V17" s="298"/>
      <c r="W17" s="298"/>
      <c r="X17" s="298">
        <v>1019271.2</v>
      </c>
      <c r="Y17" s="298">
        <v>223395.29</v>
      </c>
      <c r="Z17" s="298"/>
      <c r="AA17" s="298"/>
      <c r="AB17" s="298">
        <v>221150.6</v>
      </c>
      <c r="AC17" s="298"/>
      <c r="AD17" s="298"/>
      <c r="AE17" s="298"/>
      <c r="AF17" s="298"/>
      <c r="AG17" s="298"/>
      <c r="AH17" s="298"/>
      <c r="AI17" s="298"/>
      <c r="AJ17" s="298"/>
      <c r="AK17" s="298"/>
      <c r="AL17" s="297"/>
      <c r="AM17" s="298"/>
      <c r="AN17" s="298"/>
      <c r="AO17" s="297"/>
      <c r="AP17" s="298"/>
      <c r="AQ17" s="297"/>
      <c r="AR17" s="298"/>
      <c r="AS17" s="298"/>
      <c r="AT17" s="298"/>
      <c r="AU17" s="298"/>
      <c r="AV17" s="298"/>
      <c r="AW17" s="298"/>
      <c r="AX17" s="298"/>
      <c r="AY17" s="298"/>
      <c r="AZ17" s="298"/>
      <c r="BA17" s="298"/>
      <c r="BB17" s="298"/>
      <c r="BC17" s="298"/>
      <c r="BD17" s="298"/>
      <c r="BE17" s="298"/>
      <c r="BF17" s="298"/>
      <c r="BG17" s="298"/>
      <c r="BH17" s="298"/>
      <c r="BI17" s="298"/>
      <c r="BJ17" s="298"/>
      <c r="BK17" s="298"/>
      <c r="BL17" s="298"/>
      <c r="BM17" s="298"/>
      <c r="BN17" s="298"/>
      <c r="BO17" s="298"/>
      <c r="BP17" s="298"/>
      <c r="BQ17" s="298"/>
      <c r="BR17" s="298"/>
      <c r="BS17" s="298"/>
      <c r="BT17" s="298"/>
      <c r="BU17" s="298"/>
      <c r="BV17" s="298"/>
      <c r="BW17" s="298"/>
      <c r="BX17" s="298"/>
      <c r="BY17" s="298"/>
      <c r="BZ17" s="298"/>
      <c r="CA17" s="298"/>
      <c r="CB17" s="298"/>
      <c r="CC17" s="298"/>
      <c r="CD17" s="298"/>
      <c r="CE17" s="298"/>
      <c r="CF17" s="298"/>
      <c r="CG17" s="298"/>
      <c r="CH17" s="298"/>
      <c r="CI17" s="298"/>
      <c r="CJ17" s="298"/>
      <c r="CK17" s="298"/>
      <c r="CL17" s="298"/>
      <c r="CM17" s="298"/>
      <c r="CN17" s="298"/>
      <c r="CO17" s="298"/>
      <c r="CP17" s="298"/>
      <c r="CQ17" s="298"/>
      <c r="CR17" s="298"/>
      <c r="CS17" s="298"/>
      <c r="CT17" s="298"/>
      <c r="CU17" s="298"/>
      <c r="CV17" s="298"/>
      <c r="CW17" s="298"/>
      <c r="CX17" s="298"/>
      <c r="CY17" s="297"/>
      <c r="CZ17" s="297"/>
      <c r="DA17" s="298"/>
      <c r="DB17" s="297"/>
      <c r="DC17" s="298"/>
      <c r="DD17" s="297"/>
      <c r="DE17" s="298"/>
      <c r="DF17" s="297"/>
      <c r="DG17" s="298"/>
      <c r="DH17" s="298"/>
      <c r="DI17" s="298"/>
      <c r="DJ17" s="298"/>
      <c r="DK17" s="298"/>
      <c r="DL17" s="298"/>
      <c r="DM17" s="298"/>
      <c r="DN17" s="298"/>
      <c r="DO17" s="298"/>
      <c r="DP17" s="298"/>
      <c r="DQ17" s="298"/>
      <c r="DR17" s="298"/>
      <c r="DS17" s="298"/>
      <c r="DT17" s="298"/>
      <c r="DU17" s="298"/>
      <c r="DV17" s="298"/>
      <c r="DW17" s="298"/>
      <c r="DX17" s="298"/>
      <c r="DY17" s="298"/>
      <c r="DZ17" s="298"/>
      <c r="EA17" s="298"/>
      <c r="EB17" s="297"/>
      <c r="EC17" s="298"/>
      <c r="ED17" s="298"/>
      <c r="EE17" s="298"/>
      <c r="EF17" s="298"/>
      <c r="EG17" s="298"/>
      <c r="EH17" s="298"/>
      <c r="EI17" s="298"/>
      <c r="EJ17" s="298"/>
      <c r="EK17" s="298"/>
      <c r="EL17" s="298"/>
      <c r="EM17" s="298"/>
      <c r="EN17" s="298"/>
      <c r="EO17" s="298"/>
      <c r="EP17" s="298"/>
      <c r="EQ17" s="298"/>
      <c r="ER17" s="298"/>
      <c r="ES17" s="298"/>
      <c r="ET17" s="298"/>
      <c r="EU17" s="298"/>
      <c r="EV17" s="298"/>
      <c r="EW17" s="298"/>
      <c r="EX17" s="298"/>
      <c r="EY17" s="298"/>
      <c r="EZ17" s="298"/>
      <c r="FA17" s="298"/>
      <c r="FB17" s="298"/>
      <c r="FC17" s="298"/>
      <c r="FD17" s="298"/>
      <c r="FE17" s="298"/>
      <c r="FF17" s="298"/>
      <c r="FG17" s="298"/>
      <c r="FH17" s="298"/>
      <c r="FI17" s="298"/>
      <c r="FJ17" s="297"/>
      <c r="FK17" s="298"/>
      <c r="FL17" s="298"/>
      <c r="FM17" s="298"/>
      <c r="FN17" s="298"/>
      <c r="FO17" s="297"/>
      <c r="FP17" s="297"/>
      <c r="FQ17" s="298"/>
      <c r="FR17" s="298"/>
      <c r="FS17" s="297"/>
      <c r="FT17" s="298"/>
      <c r="FU17" s="298"/>
      <c r="FV17" s="298"/>
      <c r="FW17" s="298"/>
      <c r="FX17" s="298"/>
      <c r="FY17" s="297"/>
      <c r="FZ17" s="298"/>
      <c r="GA17" s="297"/>
      <c r="GB17" s="298"/>
      <c r="GC17" s="298"/>
      <c r="GD17" s="298"/>
      <c r="GE17" s="298"/>
      <c r="GF17" s="298"/>
      <c r="GG17" s="298"/>
      <c r="GH17" s="298"/>
      <c r="GI17" s="297"/>
      <c r="GJ17" s="297"/>
      <c r="GK17" s="298"/>
      <c r="GL17" s="298"/>
      <c r="GM17" s="298"/>
      <c r="GN17" s="298"/>
      <c r="GO17" s="298"/>
      <c r="GP17" s="297"/>
      <c r="GQ17" s="297"/>
      <c r="GR17" s="298"/>
      <c r="GS17" s="298"/>
      <c r="GT17" s="298"/>
      <c r="GU17" s="298"/>
      <c r="GV17" s="297"/>
      <c r="GW17" s="297"/>
      <c r="GX17" s="298"/>
      <c r="GY17" s="298"/>
      <c r="GZ17" s="298"/>
      <c r="HA17" s="298"/>
      <c r="HB17" s="298"/>
      <c r="HC17" s="298"/>
      <c r="HD17" s="298"/>
      <c r="HE17" s="298"/>
      <c r="HF17" s="298"/>
      <c r="HG17" s="298"/>
    </row>
    <row r="18" spans="1:215" ht="43.2">
      <c r="A18" s="296" t="s">
        <v>3207</v>
      </c>
      <c r="B18" s="296">
        <v>318816.8</v>
      </c>
      <c r="C18" s="297">
        <v>6420</v>
      </c>
      <c r="D18" s="297">
        <v>104384.99</v>
      </c>
      <c r="E18" s="297">
        <v>728587.99</v>
      </c>
      <c r="F18" s="297">
        <v>259374.91</v>
      </c>
      <c r="G18" s="297">
        <v>0</v>
      </c>
      <c r="H18" s="297">
        <v>13943.21</v>
      </c>
      <c r="I18" s="297">
        <v>0</v>
      </c>
      <c r="J18" s="297">
        <v>354.05</v>
      </c>
      <c r="K18" s="297">
        <v>0</v>
      </c>
      <c r="L18" s="297"/>
      <c r="M18" s="297">
        <v>-658708.49</v>
      </c>
      <c r="N18" s="297">
        <v>2510757.66</v>
      </c>
      <c r="O18" s="297">
        <v>1436996.97</v>
      </c>
      <c r="P18" s="297">
        <v>245390</v>
      </c>
      <c r="Q18" s="297">
        <v>1583.08</v>
      </c>
      <c r="R18" s="297">
        <v>1370</v>
      </c>
      <c r="S18" s="297">
        <v>2557826</v>
      </c>
      <c r="T18" s="297">
        <v>579680</v>
      </c>
      <c r="U18" s="297">
        <v>3347543</v>
      </c>
      <c r="V18" s="297">
        <v>22000</v>
      </c>
      <c r="W18" s="297">
        <v>192</v>
      </c>
      <c r="X18" s="297">
        <v>1479241.88</v>
      </c>
      <c r="Y18" s="297">
        <v>393269.29</v>
      </c>
      <c r="Z18" s="297"/>
      <c r="AA18" s="297">
        <v>2365.12</v>
      </c>
      <c r="AB18" s="297">
        <v>26996.5</v>
      </c>
      <c r="AC18" s="297"/>
      <c r="AD18" s="297"/>
      <c r="AE18" s="297"/>
      <c r="AF18" s="297"/>
      <c r="AG18" s="297"/>
      <c r="AH18" s="297"/>
      <c r="AI18" s="297"/>
      <c r="AJ18" s="297"/>
      <c r="AK18" s="297"/>
      <c r="AL18" s="297"/>
      <c r="AM18" s="297"/>
      <c r="AN18" s="297"/>
      <c r="AO18" s="297"/>
      <c r="AP18" s="297"/>
      <c r="AQ18" s="297"/>
      <c r="AR18" s="297"/>
      <c r="AS18" s="297"/>
      <c r="AT18" s="297"/>
      <c r="AU18" s="298"/>
      <c r="AV18" s="297"/>
      <c r="AW18" s="297"/>
      <c r="AX18" s="297"/>
      <c r="AY18" s="297"/>
      <c r="AZ18" s="297"/>
      <c r="BA18" s="297"/>
      <c r="BB18" s="297"/>
      <c r="BC18" s="297"/>
      <c r="BD18" s="297"/>
      <c r="BE18" s="297"/>
      <c r="BF18" s="298"/>
      <c r="BG18" s="297"/>
      <c r="BH18" s="297"/>
      <c r="BI18" s="297"/>
      <c r="BJ18" s="297"/>
      <c r="BK18" s="297"/>
      <c r="BL18" s="297"/>
      <c r="BM18" s="297"/>
      <c r="BN18" s="297"/>
      <c r="BO18" s="297"/>
      <c r="BP18" s="297"/>
      <c r="BQ18" s="297"/>
      <c r="BR18" s="297"/>
      <c r="BS18" s="297"/>
      <c r="BT18" s="297"/>
      <c r="BU18" s="297"/>
      <c r="BV18" s="297"/>
      <c r="BW18" s="297"/>
      <c r="BX18" s="297"/>
      <c r="BY18" s="297"/>
      <c r="BZ18" s="297"/>
      <c r="CA18" s="297"/>
      <c r="CB18" s="297"/>
      <c r="CC18" s="297"/>
      <c r="CD18" s="297"/>
      <c r="CE18" s="297"/>
      <c r="CF18" s="297"/>
      <c r="CG18" s="297"/>
      <c r="CH18" s="297"/>
      <c r="CI18" s="297"/>
      <c r="CJ18" s="297"/>
      <c r="CK18" s="297"/>
      <c r="CL18" s="297"/>
      <c r="CM18" s="297"/>
      <c r="CN18" s="297"/>
      <c r="CO18" s="297"/>
      <c r="CP18" s="297"/>
      <c r="CQ18" s="297"/>
      <c r="CR18" s="297"/>
      <c r="CS18" s="297"/>
      <c r="CT18" s="297"/>
      <c r="CU18" s="297"/>
      <c r="CV18" s="297"/>
      <c r="CW18" s="297"/>
      <c r="CX18" s="297"/>
      <c r="CY18" s="297"/>
      <c r="CZ18" s="297"/>
      <c r="DA18" s="297"/>
      <c r="DB18" s="297"/>
      <c r="DC18" s="297"/>
      <c r="DD18" s="297"/>
      <c r="DE18" s="297"/>
      <c r="DF18" s="297"/>
      <c r="DG18" s="297"/>
      <c r="DH18" s="297"/>
      <c r="DI18" s="297"/>
      <c r="DJ18" s="298"/>
      <c r="DK18" s="297"/>
      <c r="DL18" s="297"/>
      <c r="DM18" s="297"/>
      <c r="DN18" s="297"/>
      <c r="DO18" s="297"/>
      <c r="DP18" s="297"/>
      <c r="DQ18" s="297"/>
      <c r="DR18" s="297"/>
      <c r="DS18" s="297"/>
      <c r="DT18" s="297"/>
      <c r="DU18" s="297"/>
      <c r="DV18" s="297"/>
      <c r="DW18" s="297"/>
      <c r="DX18" s="297"/>
      <c r="DY18" s="297"/>
      <c r="DZ18" s="297"/>
      <c r="EA18" s="297"/>
      <c r="EB18" s="297"/>
      <c r="EC18" s="297"/>
      <c r="ED18" s="297"/>
      <c r="EE18" s="297"/>
      <c r="EF18" s="297"/>
      <c r="EG18" s="297"/>
      <c r="EH18" s="297"/>
      <c r="EI18" s="297"/>
      <c r="EJ18" s="297"/>
      <c r="EK18" s="297"/>
      <c r="EL18" s="297"/>
      <c r="EM18" s="297"/>
      <c r="EN18" s="297"/>
      <c r="EO18" s="297"/>
      <c r="EP18" s="297"/>
      <c r="EQ18" s="297"/>
      <c r="ER18" s="297"/>
      <c r="ES18" s="297"/>
      <c r="ET18" s="297"/>
      <c r="EU18" s="297"/>
      <c r="EV18" s="297"/>
      <c r="EW18" s="297"/>
      <c r="EX18" s="297"/>
      <c r="EY18" s="297"/>
      <c r="EZ18" s="297"/>
      <c r="FA18" s="297"/>
      <c r="FB18" s="297"/>
      <c r="FC18" s="297"/>
      <c r="FD18" s="297"/>
      <c r="FE18" s="297"/>
      <c r="FF18" s="297"/>
      <c r="FG18" s="297"/>
      <c r="FH18" s="297"/>
      <c r="FI18" s="297"/>
      <c r="FJ18" s="297"/>
      <c r="FK18" s="297"/>
      <c r="FL18" s="297"/>
      <c r="FM18" s="297"/>
      <c r="FN18" s="297"/>
      <c r="FO18" s="297"/>
      <c r="FP18" s="297"/>
      <c r="FQ18" s="297"/>
      <c r="FR18" s="297"/>
      <c r="FS18" s="297"/>
      <c r="FT18" s="297"/>
      <c r="FU18" s="297"/>
      <c r="FV18" s="297"/>
      <c r="FW18" s="297"/>
      <c r="FX18" s="297"/>
      <c r="FY18" s="297"/>
      <c r="FZ18" s="297"/>
      <c r="GA18" s="297"/>
      <c r="GB18" s="297"/>
      <c r="GC18" s="297"/>
      <c r="GD18" s="297"/>
      <c r="GE18" s="297"/>
      <c r="GF18" s="297"/>
      <c r="GG18" s="297"/>
      <c r="GH18" s="297"/>
      <c r="GI18" s="297"/>
      <c r="GJ18" s="297"/>
      <c r="GK18" s="297"/>
      <c r="GL18" s="297"/>
      <c r="GM18" s="297"/>
      <c r="GN18" s="297"/>
      <c r="GO18" s="297"/>
      <c r="GP18" s="297"/>
      <c r="GQ18" s="297"/>
      <c r="GR18" s="297"/>
      <c r="GS18" s="297"/>
      <c r="GT18" s="297"/>
      <c r="GU18" s="297"/>
      <c r="GV18" s="297"/>
      <c r="GW18" s="297"/>
      <c r="GX18" s="297"/>
      <c r="GY18" s="297"/>
      <c r="GZ18" s="297"/>
      <c r="HA18" s="297"/>
      <c r="HB18" s="297"/>
      <c r="HC18" s="297"/>
      <c r="HD18" s="297"/>
      <c r="HE18" s="297"/>
      <c r="HF18" s="297"/>
      <c r="HG18" s="297"/>
    </row>
    <row r="19" spans="1:215" ht="43.2">
      <c r="A19" s="296" t="s">
        <v>3208</v>
      </c>
      <c r="B19" s="296">
        <v>846624.77</v>
      </c>
      <c r="C19" s="297">
        <v>2030</v>
      </c>
      <c r="D19" s="297">
        <v>31605.66</v>
      </c>
      <c r="E19" s="297">
        <v>2883746.68</v>
      </c>
      <c r="F19" s="297">
        <v>805242.39</v>
      </c>
      <c r="G19" s="297">
        <v>0</v>
      </c>
      <c r="H19" s="297"/>
      <c r="I19" s="297">
        <v>53875</v>
      </c>
      <c r="J19" s="297">
        <v>3859.37</v>
      </c>
      <c r="K19" s="297">
        <v>80000</v>
      </c>
      <c r="L19" s="297"/>
      <c r="M19" s="297">
        <v>4055985.2</v>
      </c>
      <c r="N19" s="297">
        <v>684118.79</v>
      </c>
      <c r="O19" s="297">
        <v>1004938.8</v>
      </c>
      <c r="P19" s="297">
        <v>562165</v>
      </c>
      <c r="Q19" s="297">
        <v>2874.73</v>
      </c>
      <c r="R19" s="297">
        <v>560</v>
      </c>
      <c r="S19" s="297">
        <v>1130994</v>
      </c>
      <c r="T19" s="297">
        <v>326090</v>
      </c>
      <c r="U19" s="297">
        <v>1568821</v>
      </c>
      <c r="V19" s="297">
        <v>19230</v>
      </c>
      <c r="W19" s="297">
        <v>24035</v>
      </c>
      <c r="X19" s="297">
        <v>1290563.94</v>
      </c>
      <c r="Y19" s="297">
        <v>364561.45</v>
      </c>
      <c r="Z19" s="297"/>
      <c r="AA19" s="297"/>
      <c r="AB19" s="297">
        <v>69000</v>
      </c>
      <c r="AC19" s="297"/>
      <c r="AD19" s="297"/>
      <c r="AE19" s="297"/>
      <c r="AF19" s="297"/>
      <c r="AG19" s="297"/>
      <c r="AH19" s="297"/>
      <c r="AI19" s="297"/>
      <c r="AJ19" s="297"/>
      <c r="AK19" s="297"/>
      <c r="AL19" s="297"/>
      <c r="AM19" s="297"/>
      <c r="AN19" s="297"/>
      <c r="AO19" s="297"/>
      <c r="AP19" s="297"/>
      <c r="AQ19" s="297"/>
      <c r="AR19" s="297"/>
      <c r="AS19" s="297"/>
      <c r="AT19" s="297"/>
      <c r="AU19" s="297"/>
      <c r="AV19" s="297"/>
      <c r="AW19" s="297"/>
      <c r="AX19" s="297"/>
      <c r="AY19" s="297"/>
      <c r="AZ19" s="297"/>
      <c r="BA19" s="297"/>
      <c r="BB19" s="297"/>
      <c r="BC19" s="297"/>
      <c r="BD19" s="297"/>
      <c r="BE19" s="297"/>
      <c r="BF19" s="297"/>
      <c r="BG19" s="297"/>
      <c r="BH19" s="297"/>
      <c r="BI19" s="297"/>
      <c r="BJ19" s="297"/>
      <c r="BK19" s="297"/>
      <c r="BL19" s="297"/>
      <c r="BM19" s="297"/>
      <c r="BN19" s="297"/>
      <c r="BO19" s="297"/>
      <c r="BP19" s="297"/>
      <c r="BQ19" s="297"/>
      <c r="BR19" s="297"/>
      <c r="BS19" s="297"/>
      <c r="BT19" s="297"/>
      <c r="BU19" s="297"/>
      <c r="BV19" s="298"/>
      <c r="BW19" s="297"/>
      <c r="BX19" s="297"/>
      <c r="BY19" s="297"/>
      <c r="BZ19" s="297"/>
      <c r="CA19" s="298"/>
      <c r="CB19" s="297"/>
      <c r="CC19" s="297"/>
      <c r="CD19" s="297"/>
      <c r="CE19" s="297"/>
      <c r="CF19" s="297"/>
      <c r="CG19" s="298"/>
      <c r="CH19" s="297"/>
      <c r="CI19" s="297"/>
      <c r="CJ19" s="297"/>
      <c r="CK19" s="297"/>
      <c r="CL19" s="297"/>
      <c r="CM19" s="297"/>
      <c r="CN19" s="297"/>
      <c r="CO19" s="297"/>
      <c r="CP19" s="297"/>
      <c r="CQ19" s="297"/>
      <c r="CR19" s="297"/>
      <c r="CS19" s="297"/>
      <c r="CT19" s="297"/>
      <c r="CU19" s="297"/>
      <c r="CV19" s="297"/>
      <c r="CW19" s="297"/>
      <c r="CX19" s="297"/>
      <c r="CY19" s="297"/>
      <c r="CZ19" s="297"/>
      <c r="DA19" s="297"/>
      <c r="DB19" s="297"/>
      <c r="DC19" s="297"/>
      <c r="DD19" s="297"/>
      <c r="DE19" s="297"/>
      <c r="DF19" s="297"/>
      <c r="DG19" s="297"/>
      <c r="DH19" s="297"/>
      <c r="DI19" s="297"/>
      <c r="DJ19" s="297"/>
      <c r="DK19" s="297"/>
      <c r="DL19" s="297"/>
      <c r="DM19" s="297"/>
      <c r="DN19" s="297"/>
      <c r="DO19" s="297"/>
      <c r="DP19" s="297"/>
      <c r="DQ19" s="297"/>
      <c r="DR19" s="297"/>
      <c r="DS19" s="297"/>
      <c r="DT19" s="297"/>
      <c r="DU19" s="297"/>
      <c r="DV19" s="297"/>
      <c r="DW19" s="297"/>
      <c r="DX19" s="297"/>
      <c r="DY19" s="297"/>
      <c r="DZ19" s="297"/>
      <c r="EA19" s="297"/>
      <c r="EB19" s="297"/>
      <c r="EC19" s="297"/>
      <c r="ED19" s="297"/>
      <c r="EE19" s="297"/>
      <c r="EF19" s="297"/>
      <c r="EG19" s="297"/>
      <c r="EH19" s="297"/>
      <c r="EI19" s="297"/>
      <c r="EJ19" s="297"/>
      <c r="EK19" s="297"/>
      <c r="EL19" s="297"/>
      <c r="EM19" s="297"/>
      <c r="EN19" s="297"/>
      <c r="EO19" s="297"/>
      <c r="EP19" s="297"/>
      <c r="EQ19" s="297"/>
      <c r="ER19" s="297"/>
      <c r="ES19" s="297"/>
      <c r="ET19" s="297"/>
      <c r="EU19" s="297"/>
      <c r="EV19" s="298"/>
      <c r="EW19" s="297"/>
      <c r="EX19" s="297"/>
      <c r="EY19" s="297"/>
      <c r="EZ19" s="297"/>
      <c r="FA19" s="297"/>
      <c r="FB19" s="297"/>
      <c r="FC19" s="297"/>
      <c r="FD19" s="297"/>
      <c r="FE19" s="297"/>
      <c r="FF19" s="297"/>
      <c r="FG19" s="297"/>
      <c r="FH19" s="297"/>
      <c r="FI19" s="297"/>
      <c r="FJ19" s="297"/>
      <c r="FK19" s="297"/>
      <c r="FL19" s="297"/>
      <c r="FM19" s="297"/>
      <c r="FN19" s="297"/>
      <c r="FO19" s="297"/>
      <c r="FP19" s="297"/>
      <c r="FQ19" s="297"/>
      <c r="FR19" s="297"/>
      <c r="FS19" s="297"/>
      <c r="FT19" s="297"/>
      <c r="FU19" s="297"/>
      <c r="FV19" s="297"/>
      <c r="FW19" s="297"/>
      <c r="FX19" s="297"/>
      <c r="FY19" s="297"/>
      <c r="FZ19" s="297"/>
      <c r="GA19" s="297"/>
      <c r="GB19" s="297"/>
      <c r="GC19" s="297"/>
      <c r="GD19" s="297"/>
      <c r="GE19" s="297"/>
      <c r="GF19" s="297"/>
      <c r="GG19" s="297"/>
      <c r="GH19" s="297"/>
      <c r="GI19" s="297"/>
      <c r="GJ19" s="297"/>
      <c r="GK19" s="297"/>
      <c r="GL19" s="297"/>
      <c r="GM19" s="297"/>
      <c r="GN19" s="297"/>
      <c r="GO19" s="297"/>
      <c r="GP19" s="297"/>
      <c r="GQ19" s="297"/>
      <c r="GR19" s="297"/>
      <c r="GS19" s="297"/>
      <c r="GT19" s="297"/>
      <c r="GU19" s="297"/>
      <c r="GV19" s="297"/>
      <c r="GW19" s="297"/>
      <c r="GX19" s="297"/>
      <c r="GY19" s="297"/>
      <c r="GZ19" s="297"/>
      <c r="HA19" s="297"/>
      <c r="HB19" s="297"/>
      <c r="HC19" s="297"/>
      <c r="HD19" s="297"/>
      <c r="HE19" s="297"/>
      <c r="HF19" s="297"/>
      <c r="HG19" s="297"/>
    </row>
    <row r="20" spans="1:215" ht="28.8">
      <c r="A20" s="296" t="s">
        <v>3209</v>
      </c>
      <c r="B20" s="296">
        <v>386909.46</v>
      </c>
      <c r="C20" s="297">
        <v>1835</v>
      </c>
      <c r="D20" s="297">
        <v>98142.82</v>
      </c>
      <c r="E20" s="298">
        <v>1444189.35</v>
      </c>
      <c r="F20" s="298">
        <v>251092.56</v>
      </c>
      <c r="G20" s="298"/>
      <c r="H20" s="298">
        <v>7283.51</v>
      </c>
      <c r="I20" s="298">
        <v>13200</v>
      </c>
      <c r="J20" s="298">
        <v>70.06</v>
      </c>
      <c r="K20" s="298"/>
      <c r="L20" s="298"/>
      <c r="M20" s="298">
        <v>-54537.59</v>
      </c>
      <c r="N20" s="298">
        <v>865361.67</v>
      </c>
      <c r="O20" s="298">
        <v>946999.89</v>
      </c>
      <c r="P20" s="298">
        <v>236520</v>
      </c>
      <c r="Q20" s="298">
        <v>1056.8800000000001</v>
      </c>
      <c r="R20" s="298">
        <v>590</v>
      </c>
      <c r="S20" s="298">
        <v>1714504</v>
      </c>
      <c r="T20" s="298">
        <v>1417878</v>
      </c>
      <c r="U20" s="298">
        <v>2054413</v>
      </c>
      <c r="V20" s="298">
        <v>560</v>
      </c>
      <c r="W20" s="298">
        <v>4448</v>
      </c>
      <c r="X20" s="298">
        <v>792997.48</v>
      </c>
      <c r="Y20" s="298">
        <v>113832.75</v>
      </c>
      <c r="Z20" s="298"/>
      <c r="AA20" s="298">
        <v>6</v>
      </c>
      <c r="AB20" s="298">
        <v>500</v>
      </c>
      <c r="AC20" s="298"/>
      <c r="AD20" s="298"/>
      <c r="AE20" s="298"/>
      <c r="AF20" s="298"/>
      <c r="AG20" s="298"/>
      <c r="AH20" s="298"/>
      <c r="AI20" s="298"/>
      <c r="AJ20" s="298"/>
      <c r="AK20" s="298"/>
      <c r="AL20" s="298"/>
      <c r="AM20" s="298"/>
      <c r="AN20" s="298"/>
      <c r="AO20" s="298"/>
      <c r="AP20" s="298"/>
      <c r="AQ20" s="298"/>
      <c r="AR20" s="298"/>
      <c r="AS20" s="298"/>
      <c r="AT20" s="298"/>
      <c r="AU20" s="298"/>
      <c r="AV20" s="298"/>
      <c r="AW20" s="298"/>
      <c r="AX20" s="298"/>
      <c r="AY20" s="298"/>
      <c r="AZ20" s="298"/>
      <c r="BA20" s="298"/>
      <c r="BB20" s="298"/>
      <c r="BC20" s="298"/>
      <c r="BD20" s="298"/>
      <c r="BE20" s="298"/>
      <c r="BF20" s="298"/>
      <c r="BG20" s="298"/>
      <c r="BH20" s="298"/>
      <c r="BI20" s="298"/>
      <c r="BJ20" s="298"/>
      <c r="BK20" s="298"/>
      <c r="BL20" s="298"/>
      <c r="BM20" s="298"/>
      <c r="BN20" s="298"/>
      <c r="BO20" s="298"/>
      <c r="BP20" s="298"/>
      <c r="BQ20" s="298"/>
      <c r="BR20" s="298"/>
      <c r="BS20" s="298"/>
      <c r="BT20" s="298"/>
      <c r="BU20" s="298"/>
      <c r="BV20" s="298"/>
      <c r="BW20" s="298"/>
      <c r="BX20" s="298"/>
      <c r="BY20" s="298"/>
      <c r="BZ20" s="298"/>
      <c r="CA20" s="298"/>
      <c r="CB20" s="298"/>
      <c r="CC20" s="298"/>
      <c r="CD20" s="298"/>
      <c r="CE20" s="298"/>
      <c r="CF20" s="298"/>
      <c r="CG20" s="298"/>
      <c r="CH20" s="298"/>
      <c r="CI20" s="298"/>
      <c r="CJ20" s="298"/>
      <c r="CK20" s="298"/>
      <c r="CL20" s="298"/>
      <c r="CM20" s="298"/>
      <c r="CN20" s="298"/>
      <c r="CO20" s="298"/>
      <c r="CP20" s="298"/>
      <c r="CQ20" s="298"/>
      <c r="CR20" s="298"/>
      <c r="CS20" s="298"/>
      <c r="CT20" s="298"/>
      <c r="CU20" s="298"/>
      <c r="CV20" s="298"/>
      <c r="CW20" s="298"/>
      <c r="CX20" s="298"/>
      <c r="CY20" s="298"/>
      <c r="CZ20" s="298"/>
      <c r="DA20" s="298"/>
      <c r="DB20" s="298"/>
      <c r="DC20" s="298"/>
      <c r="DD20" s="298"/>
      <c r="DE20" s="298"/>
      <c r="DF20" s="298"/>
      <c r="DG20" s="298"/>
      <c r="DH20" s="298"/>
      <c r="DI20" s="298"/>
      <c r="DJ20" s="298"/>
      <c r="DK20" s="298"/>
      <c r="DL20" s="298"/>
      <c r="DM20" s="298"/>
      <c r="DN20" s="298"/>
      <c r="DO20" s="298"/>
      <c r="DP20" s="298"/>
      <c r="DQ20" s="298"/>
      <c r="DR20" s="298"/>
      <c r="DS20" s="298"/>
      <c r="DT20" s="298"/>
      <c r="DU20" s="298"/>
      <c r="DV20" s="298"/>
      <c r="DW20" s="298"/>
      <c r="DX20" s="298"/>
      <c r="DY20" s="298"/>
      <c r="DZ20" s="298"/>
      <c r="EA20" s="298"/>
      <c r="EB20" s="298"/>
      <c r="EC20" s="298"/>
      <c r="ED20" s="298"/>
      <c r="EE20" s="298"/>
      <c r="EF20" s="298"/>
      <c r="EG20" s="298"/>
      <c r="EH20" s="298"/>
      <c r="EI20" s="298"/>
      <c r="EJ20" s="298"/>
      <c r="EK20" s="298"/>
      <c r="EL20" s="298"/>
      <c r="EM20" s="298"/>
      <c r="EN20" s="298"/>
      <c r="EO20" s="298"/>
      <c r="EP20" s="298"/>
      <c r="EQ20" s="298"/>
      <c r="ER20" s="298"/>
      <c r="ES20" s="298"/>
      <c r="ET20" s="298"/>
      <c r="EU20" s="298"/>
      <c r="EV20" s="298"/>
      <c r="EW20" s="298"/>
      <c r="EX20" s="298"/>
      <c r="EY20" s="298"/>
      <c r="EZ20" s="298"/>
      <c r="FA20" s="298"/>
      <c r="FB20" s="298"/>
      <c r="FC20" s="298"/>
      <c r="FD20" s="298"/>
      <c r="FE20" s="298"/>
      <c r="FF20" s="298"/>
      <c r="FG20" s="298"/>
      <c r="FH20" s="298"/>
      <c r="FI20" s="298"/>
      <c r="FJ20" s="298"/>
      <c r="FK20" s="298"/>
      <c r="FL20" s="298"/>
      <c r="FM20" s="298"/>
      <c r="FN20" s="298"/>
      <c r="FO20" s="298"/>
      <c r="FP20" s="298"/>
      <c r="FQ20" s="298"/>
      <c r="FR20" s="298"/>
      <c r="FS20" s="298"/>
      <c r="FT20" s="298"/>
      <c r="FU20" s="298"/>
      <c r="FV20" s="298"/>
      <c r="FW20" s="298"/>
      <c r="FX20" s="298"/>
      <c r="FY20" s="298"/>
      <c r="FZ20" s="298"/>
      <c r="GA20" s="298"/>
      <c r="GB20" s="298"/>
      <c r="GC20" s="298"/>
      <c r="GD20" s="298"/>
      <c r="GE20" s="298"/>
      <c r="GF20" s="298"/>
      <c r="GG20" s="298"/>
      <c r="GH20" s="298"/>
      <c r="GI20" s="298"/>
      <c r="GJ20" s="298"/>
      <c r="GK20" s="298"/>
      <c r="GL20" s="298"/>
      <c r="GM20" s="298"/>
      <c r="GN20" s="298"/>
      <c r="GO20" s="298"/>
      <c r="GP20" s="298"/>
      <c r="GQ20" s="298"/>
      <c r="GR20" s="298"/>
      <c r="GS20" s="298"/>
      <c r="GT20" s="298"/>
      <c r="GU20" s="298"/>
      <c r="GV20" s="298"/>
      <c r="GW20" s="298"/>
      <c r="GX20" s="298"/>
      <c r="GY20" s="298"/>
      <c r="GZ20" s="298"/>
      <c r="HA20" s="298"/>
      <c r="HB20" s="298"/>
      <c r="HC20" s="298"/>
      <c r="HD20" s="298"/>
      <c r="HE20" s="298"/>
      <c r="HF20" s="298"/>
      <c r="HG20" s="298"/>
    </row>
    <row r="21" spans="1:215" ht="43.2">
      <c r="A21" s="296" t="s">
        <v>3210</v>
      </c>
      <c r="B21" s="296">
        <v>510440.15</v>
      </c>
      <c r="C21" s="297">
        <v>5099.75</v>
      </c>
      <c r="D21" s="297">
        <v>36769.910000000003</v>
      </c>
      <c r="E21" s="297">
        <v>415426.36</v>
      </c>
      <c r="F21" s="297">
        <v>184535.88</v>
      </c>
      <c r="G21" s="297">
        <v>0</v>
      </c>
      <c r="H21" s="297">
        <v>12750</v>
      </c>
      <c r="I21" s="297"/>
      <c r="J21" s="297">
        <v>168.46</v>
      </c>
      <c r="K21" s="297">
        <v>0</v>
      </c>
      <c r="L21" s="297"/>
      <c r="M21" s="297">
        <v>-426743.2</v>
      </c>
      <c r="N21" s="297">
        <v>1709584.67</v>
      </c>
      <c r="O21" s="297">
        <v>674635.94</v>
      </c>
      <c r="P21" s="297">
        <v>83400</v>
      </c>
      <c r="Q21" s="297">
        <v>1270.6099999999999</v>
      </c>
      <c r="R21" s="297"/>
      <c r="S21" s="297">
        <v>1783961</v>
      </c>
      <c r="T21" s="297">
        <v>123960</v>
      </c>
      <c r="U21" s="297">
        <v>2045845</v>
      </c>
      <c r="V21" s="297"/>
      <c r="W21" s="297"/>
      <c r="X21" s="297">
        <v>528582.73</v>
      </c>
      <c r="Y21" s="297">
        <v>215787.7</v>
      </c>
      <c r="Z21" s="297"/>
      <c r="AA21" s="297"/>
      <c r="AB21" s="297">
        <v>20500</v>
      </c>
      <c r="AC21" s="297"/>
      <c r="AD21" s="297"/>
      <c r="AE21" s="297"/>
      <c r="AF21" s="297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97"/>
      <c r="BL21" s="297"/>
      <c r="BM21" s="297"/>
      <c r="BN21" s="297"/>
      <c r="BO21" s="297"/>
      <c r="BP21" s="297"/>
      <c r="BQ21" s="297"/>
      <c r="BR21" s="297"/>
      <c r="BS21" s="297"/>
      <c r="BT21" s="297"/>
      <c r="BU21" s="297"/>
      <c r="BV21" s="297"/>
      <c r="BW21" s="297"/>
      <c r="BX21" s="297"/>
      <c r="BY21" s="297"/>
      <c r="BZ21" s="297"/>
      <c r="CA21" s="297"/>
      <c r="CB21" s="297"/>
      <c r="CC21" s="297"/>
      <c r="CD21" s="297"/>
      <c r="CE21" s="297"/>
      <c r="CF21" s="297"/>
      <c r="CG21" s="297"/>
      <c r="CH21" s="297"/>
      <c r="CI21" s="297"/>
      <c r="CJ21" s="297"/>
      <c r="CK21" s="297"/>
      <c r="CL21" s="297"/>
      <c r="CM21" s="297"/>
      <c r="CN21" s="297"/>
      <c r="CO21" s="297"/>
      <c r="CP21" s="297"/>
      <c r="CQ21" s="297"/>
      <c r="CR21" s="297"/>
      <c r="CS21" s="297"/>
      <c r="CT21" s="297"/>
      <c r="CU21" s="297"/>
      <c r="CV21" s="297"/>
      <c r="CW21" s="297"/>
      <c r="CX21" s="297"/>
      <c r="CY21" s="297"/>
      <c r="CZ21" s="297"/>
      <c r="DA21" s="297"/>
      <c r="DB21" s="297"/>
      <c r="DC21" s="297"/>
      <c r="DD21" s="297"/>
      <c r="DE21" s="297"/>
      <c r="DF21" s="297"/>
      <c r="DG21" s="297"/>
      <c r="DH21" s="297"/>
      <c r="DI21" s="297"/>
      <c r="DJ21" s="297"/>
      <c r="DK21" s="297"/>
      <c r="DL21" s="297"/>
      <c r="DM21" s="297"/>
      <c r="DN21" s="297"/>
      <c r="DO21" s="297"/>
      <c r="DP21" s="297"/>
      <c r="DQ21" s="297"/>
      <c r="DR21" s="297"/>
      <c r="DS21" s="297"/>
      <c r="DT21" s="297"/>
      <c r="DU21" s="297"/>
      <c r="DV21" s="297"/>
      <c r="DW21" s="297"/>
      <c r="DX21" s="297"/>
      <c r="DY21" s="297"/>
      <c r="DZ21" s="297"/>
      <c r="EA21" s="297"/>
      <c r="EB21" s="297"/>
      <c r="EC21" s="297"/>
      <c r="ED21" s="297"/>
      <c r="EE21" s="297"/>
      <c r="EF21" s="297"/>
      <c r="EG21" s="297"/>
      <c r="EH21" s="297"/>
      <c r="EI21" s="297"/>
      <c r="EJ21" s="297"/>
      <c r="EK21" s="297"/>
      <c r="EL21" s="297"/>
      <c r="EM21" s="297"/>
      <c r="EN21" s="297"/>
      <c r="EO21" s="297"/>
      <c r="EP21" s="297"/>
      <c r="EQ21" s="297"/>
      <c r="ER21" s="297"/>
      <c r="ES21" s="297"/>
      <c r="ET21" s="297"/>
      <c r="EU21" s="297"/>
      <c r="EV21" s="297"/>
      <c r="EW21" s="297"/>
      <c r="EX21" s="297"/>
      <c r="EY21" s="297"/>
      <c r="EZ21" s="297"/>
      <c r="FA21" s="297"/>
      <c r="FB21" s="297"/>
      <c r="FC21" s="297"/>
      <c r="FD21" s="297"/>
      <c r="FE21" s="297"/>
      <c r="FF21" s="297"/>
      <c r="FG21" s="297"/>
      <c r="FH21" s="297"/>
      <c r="FI21" s="297"/>
      <c r="FJ21" s="297"/>
      <c r="FK21" s="297"/>
      <c r="FL21" s="297"/>
      <c r="FM21" s="297"/>
      <c r="FN21" s="297"/>
      <c r="FO21" s="297"/>
      <c r="FP21" s="297"/>
      <c r="FQ21" s="297"/>
      <c r="FR21" s="297"/>
      <c r="FS21" s="297"/>
      <c r="FT21" s="297"/>
      <c r="FU21" s="297"/>
      <c r="FV21" s="297"/>
      <c r="FW21" s="297"/>
      <c r="FX21" s="297"/>
      <c r="FY21" s="297"/>
      <c r="FZ21" s="297"/>
      <c r="GA21" s="297"/>
      <c r="GB21" s="297"/>
      <c r="GC21" s="297"/>
      <c r="GD21" s="297"/>
      <c r="GE21" s="297"/>
      <c r="GF21" s="297"/>
      <c r="GG21" s="297"/>
      <c r="GH21" s="297"/>
      <c r="GI21" s="297"/>
      <c r="GJ21" s="297"/>
      <c r="GK21" s="297"/>
      <c r="GL21" s="297"/>
      <c r="GM21" s="297"/>
      <c r="GN21" s="297"/>
      <c r="GO21" s="297"/>
      <c r="GP21" s="297"/>
      <c r="GQ21" s="297"/>
      <c r="GR21" s="297"/>
      <c r="GS21" s="297"/>
      <c r="GT21" s="297"/>
      <c r="GU21" s="297"/>
      <c r="GV21" s="297"/>
      <c r="GW21" s="297"/>
      <c r="GX21" s="297"/>
      <c r="GY21" s="297"/>
      <c r="GZ21" s="297"/>
      <c r="HA21" s="297"/>
      <c r="HB21" s="297"/>
      <c r="HC21" s="297"/>
      <c r="HD21" s="297"/>
      <c r="HE21" s="297"/>
      <c r="HF21" s="297"/>
      <c r="HG21" s="297"/>
    </row>
    <row r="22" spans="1:215">
      <c r="A22" t="s">
        <v>3314</v>
      </c>
      <c r="B22">
        <v>322482.71000000002</v>
      </c>
      <c r="C22">
        <v>18062.75</v>
      </c>
      <c r="D22">
        <v>120168.69</v>
      </c>
      <c r="E22">
        <v>541415.93999999994</v>
      </c>
      <c r="F22">
        <v>295514.45</v>
      </c>
      <c r="G22">
        <v>0</v>
      </c>
      <c r="H22">
        <v>0</v>
      </c>
      <c r="I22">
        <v>650</v>
      </c>
      <c r="J22">
        <v>2379.0300000000002</v>
      </c>
      <c r="M22">
        <v>-907257.94</v>
      </c>
      <c r="N22">
        <v>2287426.9300000002</v>
      </c>
      <c r="O22">
        <v>934859.68</v>
      </c>
      <c r="P22">
        <v>221872</v>
      </c>
      <c r="Q22">
        <v>1253.44</v>
      </c>
      <c r="R22">
        <v>130</v>
      </c>
      <c r="S22">
        <v>1251775</v>
      </c>
      <c r="T22">
        <v>209220</v>
      </c>
      <c r="U22">
        <v>1473895</v>
      </c>
      <c r="V22">
        <v>11250</v>
      </c>
      <c r="W22">
        <v>15296.59</v>
      </c>
      <c r="X22">
        <v>976066.39</v>
      </c>
      <c r="Y22">
        <v>228155.62</v>
      </c>
    </row>
    <row r="23" spans="1:215" ht="43.2">
      <c r="A23" s="296" t="s">
        <v>3211</v>
      </c>
      <c r="B23" s="296">
        <v>536091.64</v>
      </c>
      <c r="C23" s="297">
        <v>0</v>
      </c>
      <c r="D23" s="298">
        <v>59094.05</v>
      </c>
      <c r="E23" s="297">
        <v>651352.93000000005</v>
      </c>
      <c r="F23" s="297">
        <v>203854</v>
      </c>
      <c r="G23" s="298">
        <v>0</v>
      </c>
      <c r="H23" s="297"/>
      <c r="I23" s="298">
        <v>80000</v>
      </c>
      <c r="J23" s="298">
        <v>701.07</v>
      </c>
      <c r="K23" s="297">
        <v>54450</v>
      </c>
      <c r="L23" s="297"/>
      <c r="M23" s="297">
        <v>-942162.13</v>
      </c>
      <c r="N23" s="297">
        <v>2091979.99</v>
      </c>
      <c r="O23" s="297">
        <v>810265.09</v>
      </c>
      <c r="P23" s="297"/>
      <c r="Q23" s="297">
        <v>791.09</v>
      </c>
      <c r="R23" s="297"/>
      <c r="S23" s="298">
        <v>678631</v>
      </c>
      <c r="T23" s="297">
        <v>287800</v>
      </c>
      <c r="U23" s="297">
        <v>874438.6</v>
      </c>
      <c r="V23" s="297"/>
      <c r="W23" s="297"/>
      <c r="X23" s="297">
        <v>491231.36</v>
      </c>
      <c r="Y23" s="297">
        <v>246393.53</v>
      </c>
      <c r="Z23" s="297"/>
      <c r="AA23" s="297"/>
      <c r="AB23" s="297"/>
      <c r="AC23" s="298"/>
      <c r="AD23" s="298"/>
      <c r="AE23" s="297"/>
      <c r="AF23" s="298"/>
      <c r="AG23" s="298"/>
      <c r="AH23" s="297"/>
      <c r="AI23" s="297"/>
      <c r="AJ23" s="297"/>
      <c r="AK23" s="297"/>
      <c r="AL23" s="297"/>
      <c r="AM23" s="297"/>
      <c r="AN23" s="298"/>
      <c r="AO23" s="297"/>
      <c r="AP23" s="298"/>
      <c r="AQ23" s="297"/>
      <c r="AR23" s="297"/>
      <c r="AS23" s="297"/>
      <c r="AT23" s="297"/>
      <c r="AU23" s="297"/>
      <c r="AV23" s="297"/>
      <c r="AW23" s="297"/>
      <c r="AX23" s="297"/>
      <c r="AY23" s="298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8"/>
      <c r="BK23" s="297"/>
      <c r="BL23" s="297"/>
      <c r="BM23" s="298"/>
      <c r="BN23" s="298"/>
      <c r="BO23" s="297"/>
      <c r="BP23" s="297"/>
      <c r="BQ23" s="298"/>
      <c r="BR23" s="297"/>
      <c r="BS23" s="297"/>
      <c r="BT23" s="297"/>
      <c r="BU23" s="297"/>
      <c r="BV23" s="297"/>
      <c r="BW23" s="297"/>
      <c r="BX23" s="297"/>
      <c r="BY23" s="297"/>
      <c r="BZ23" s="298"/>
      <c r="CA23" s="297"/>
      <c r="CB23" s="297"/>
      <c r="CC23" s="297"/>
      <c r="CD23" s="297"/>
      <c r="CE23" s="297"/>
      <c r="CF23" s="297"/>
      <c r="CG23" s="298"/>
      <c r="CH23" s="297"/>
      <c r="CI23" s="297"/>
      <c r="CJ23" s="297"/>
      <c r="CK23" s="297"/>
      <c r="CL23" s="298"/>
      <c r="CM23" s="297"/>
      <c r="CN23" s="297"/>
      <c r="CO23" s="297"/>
      <c r="CP23" s="297"/>
      <c r="CQ23" s="297"/>
      <c r="CR23" s="297"/>
      <c r="CS23" s="297"/>
      <c r="CT23" s="297"/>
      <c r="CU23" s="297"/>
      <c r="CV23" s="297"/>
      <c r="CW23" s="297"/>
      <c r="CX23" s="297"/>
      <c r="CY23" s="297"/>
      <c r="CZ23" s="297"/>
      <c r="DA23" s="297"/>
      <c r="DB23" s="298"/>
      <c r="DC23" s="297"/>
      <c r="DD23" s="297"/>
      <c r="DE23" s="298"/>
      <c r="DF23" s="297"/>
      <c r="DG23" s="297"/>
      <c r="DH23" s="297"/>
      <c r="DI23" s="297"/>
      <c r="DJ23" s="297"/>
      <c r="DK23" s="298"/>
      <c r="DL23" s="297"/>
      <c r="DM23" s="297"/>
      <c r="DN23" s="297"/>
      <c r="DO23" s="297"/>
      <c r="DP23" s="297"/>
      <c r="DQ23" s="297"/>
      <c r="DR23" s="297"/>
      <c r="DS23" s="297"/>
      <c r="DT23" s="297"/>
      <c r="DU23" s="297"/>
      <c r="DV23" s="297"/>
      <c r="DW23" s="297"/>
      <c r="DX23" s="297"/>
      <c r="DY23" s="297"/>
      <c r="DZ23" s="297"/>
      <c r="EA23" s="297"/>
      <c r="EB23" s="297"/>
      <c r="EC23" s="297"/>
      <c r="ED23" s="297"/>
      <c r="EE23" s="297"/>
      <c r="EF23" s="297"/>
      <c r="EG23" s="297"/>
      <c r="EH23" s="297"/>
      <c r="EI23" s="297"/>
      <c r="EJ23" s="297"/>
      <c r="EK23" s="297"/>
      <c r="EL23" s="297"/>
      <c r="EM23" s="297"/>
      <c r="EN23" s="297"/>
      <c r="EO23" s="297"/>
      <c r="EP23" s="297"/>
      <c r="EQ23" s="297"/>
      <c r="ER23" s="297"/>
      <c r="ES23" s="297"/>
      <c r="ET23" s="298"/>
      <c r="EU23" s="297"/>
      <c r="EV23" s="297"/>
      <c r="EW23" s="297"/>
      <c r="EX23" s="298"/>
      <c r="EY23" s="298"/>
      <c r="EZ23" s="298"/>
      <c r="FA23" s="297"/>
      <c r="FB23" s="297"/>
      <c r="FC23" s="297"/>
      <c r="FD23" s="297"/>
      <c r="FE23" s="297"/>
      <c r="FF23" s="297"/>
      <c r="FG23" s="298"/>
      <c r="FH23" s="297"/>
      <c r="FI23" s="297"/>
      <c r="FJ23" s="298"/>
      <c r="FK23" s="297"/>
      <c r="FL23" s="298"/>
      <c r="FM23" s="297"/>
      <c r="FN23" s="297"/>
      <c r="FO23" s="297"/>
      <c r="FP23" s="297"/>
      <c r="FQ23" s="297"/>
      <c r="FR23" s="297"/>
      <c r="FS23" s="298"/>
      <c r="FT23" s="297"/>
      <c r="FU23" s="297"/>
      <c r="FV23" s="297"/>
      <c r="FW23" s="298"/>
      <c r="FX23" s="298"/>
      <c r="FY23" s="297"/>
      <c r="FZ23" s="297"/>
      <c r="GA23" s="297"/>
      <c r="GB23" s="297"/>
      <c r="GC23" s="297"/>
      <c r="GD23" s="297"/>
      <c r="GE23" s="298"/>
      <c r="GF23" s="298"/>
      <c r="GG23" s="297"/>
      <c r="GH23" s="297"/>
      <c r="GI23" s="298"/>
      <c r="GJ23" s="297"/>
      <c r="GK23" s="297"/>
      <c r="GL23" s="298"/>
      <c r="GM23" s="297"/>
      <c r="GN23" s="297"/>
      <c r="GO23" s="297"/>
      <c r="GP23" s="297"/>
      <c r="GQ23" s="297"/>
      <c r="GR23" s="297"/>
      <c r="GS23" s="297"/>
      <c r="GT23" s="297"/>
      <c r="GU23" s="298"/>
      <c r="GV23" s="297"/>
      <c r="GW23" s="298"/>
      <c r="GX23" s="297"/>
      <c r="GY23" s="298"/>
      <c r="GZ23" s="297"/>
      <c r="HA23" s="297"/>
      <c r="HB23" s="298"/>
      <c r="HC23" s="297"/>
      <c r="HD23" s="297"/>
      <c r="HE23" s="298"/>
      <c r="HF23" s="297"/>
      <c r="HG23" s="297"/>
    </row>
    <row r="24" spans="1:215" ht="43.2">
      <c r="A24" s="296" t="s">
        <v>3212</v>
      </c>
      <c r="B24" s="296">
        <v>1164433.03</v>
      </c>
      <c r="C24" s="297">
        <v>0</v>
      </c>
      <c r="D24" s="297">
        <v>20875.72</v>
      </c>
      <c r="E24" s="297">
        <v>533390.56000000006</v>
      </c>
      <c r="F24" s="297">
        <v>162027.09</v>
      </c>
      <c r="G24" s="297">
        <v>0</v>
      </c>
      <c r="H24" s="297"/>
      <c r="I24" s="297">
        <v>0</v>
      </c>
      <c r="J24" s="297">
        <v>1326.22</v>
      </c>
      <c r="K24" s="297">
        <v>0</v>
      </c>
      <c r="L24" s="297"/>
      <c r="M24" s="297">
        <v>1453767.72</v>
      </c>
      <c r="N24" s="297"/>
      <c r="O24" s="297">
        <v>1539973.07</v>
      </c>
      <c r="P24" s="297"/>
      <c r="Q24" s="297">
        <v>2772.5</v>
      </c>
      <c r="R24" s="297"/>
      <c r="S24" s="297">
        <v>1847832.1</v>
      </c>
      <c r="T24" s="297">
        <v>458056.65</v>
      </c>
      <c r="U24" s="297">
        <v>2147622.46</v>
      </c>
      <c r="V24" s="297">
        <v>1400</v>
      </c>
      <c r="W24" s="297"/>
      <c r="X24" s="297">
        <v>1032379.19</v>
      </c>
      <c r="Y24" s="297">
        <v>237821.21</v>
      </c>
      <c r="Z24" s="297"/>
      <c r="AA24" s="297"/>
      <c r="AB24" s="297">
        <v>3779</v>
      </c>
      <c r="AC24" s="297"/>
      <c r="AD24" s="297"/>
      <c r="AE24" s="297"/>
      <c r="AF24" s="297"/>
      <c r="AG24" s="297"/>
      <c r="AH24" s="297"/>
      <c r="AI24" s="297"/>
      <c r="AJ24" s="297"/>
      <c r="AK24" s="297"/>
      <c r="AL24" s="297"/>
      <c r="AM24" s="297"/>
      <c r="AN24" s="297"/>
      <c r="AO24" s="297"/>
      <c r="AP24" s="298"/>
      <c r="AQ24" s="297"/>
      <c r="AR24" s="297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297"/>
      <c r="BL24" s="297"/>
      <c r="BM24" s="297"/>
      <c r="BN24" s="297"/>
      <c r="BO24" s="297"/>
      <c r="BP24" s="297"/>
      <c r="BQ24" s="297"/>
      <c r="BR24" s="297"/>
      <c r="BS24" s="297"/>
      <c r="BT24" s="298"/>
      <c r="BU24" s="297"/>
      <c r="BV24" s="298"/>
      <c r="BW24" s="297"/>
      <c r="BX24" s="297"/>
      <c r="BY24" s="297"/>
      <c r="BZ24" s="297"/>
      <c r="CA24" s="297"/>
      <c r="CB24" s="297"/>
      <c r="CC24" s="297"/>
      <c r="CD24" s="297"/>
      <c r="CE24" s="297"/>
      <c r="CF24" s="297"/>
      <c r="CG24" s="297"/>
      <c r="CH24" s="297"/>
      <c r="CI24" s="297"/>
      <c r="CJ24" s="297"/>
      <c r="CK24" s="297"/>
      <c r="CL24" s="297"/>
      <c r="CM24" s="297"/>
      <c r="CN24" s="297"/>
      <c r="CO24" s="297"/>
      <c r="CP24" s="297"/>
      <c r="CQ24" s="297"/>
      <c r="CR24" s="297"/>
      <c r="CS24" s="297"/>
      <c r="CT24" s="297"/>
      <c r="CU24" s="297"/>
      <c r="CV24" s="297"/>
      <c r="CW24" s="297"/>
      <c r="CX24" s="297"/>
      <c r="CY24" s="297"/>
      <c r="CZ24" s="297"/>
      <c r="DA24" s="297"/>
      <c r="DB24" s="297"/>
      <c r="DC24" s="297"/>
      <c r="DD24" s="297"/>
      <c r="DE24" s="297"/>
      <c r="DF24" s="297"/>
      <c r="DG24" s="297"/>
      <c r="DH24" s="297"/>
      <c r="DI24" s="297"/>
      <c r="DJ24" s="297"/>
      <c r="DK24" s="297"/>
      <c r="DL24" s="297"/>
      <c r="DM24" s="297"/>
      <c r="DN24" s="297"/>
      <c r="DO24" s="297"/>
      <c r="DP24" s="297"/>
      <c r="DQ24" s="297"/>
      <c r="DR24" s="297"/>
      <c r="DS24" s="297"/>
      <c r="DT24" s="297"/>
      <c r="DU24" s="297"/>
      <c r="DV24" s="297"/>
      <c r="DW24" s="297"/>
      <c r="DX24" s="297"/>
      <c r="DY24" s="297"/>
      <c r="DZ24" s="297"/>
      <c r="EA24" s="297"/>
      <c r="EB24" s="297"/>
      <c r="EC24" s="297"/>
      <c r="ED24" s="297"/>
      <c r="EE24" s="297"/>
      <c r="EF24" s="297"/>
      <c r="EG24" s="297"/>
      <c r="EH24" s="297"/>
      <c r="EI24" s="297"/>
      <c r="EJ24" s="297"/>
      <c r="EK24" s="297"/>
      <c r="EL24" s="297"/>
      <c r="EM24" s="297"/>
      <c r="EN24" s="297"/>
      <c r="EO24" s="298"/>
      <c r="EP24" s="297"/>
      <c r="EQ24" s="297"/>
      <c r="ER24" s="297"/>
      <c r="ES24" s="297"/>
      <c r="ET24" s="298"/>
      <c r="EU24" s="297"/>
      <c r="EV24" s="297"/>
      <c r="EW24" s="297"/>
      <c r="EX24" s="297"/>
      <c r="EY24" s="297"/>
      <c r="EZ24" s="297"/>
      <c r="FA24" s="297"/>
      <c r="FB24" s="297"/>
      <c r="FC24" s="297"/>
      <c r="FD24" s="297"/>
      <c r="FE24" s="297"/>
      <c r="FF24" s="297"/>
      <c r="FG24" s="297"/>
      <c r="FH24" s="297"/>
      <c r="FI24" s="297"/>
      <c r="FJ24" s="297"/>
      <c r="FK24" s="297"/>
      <c r="FL24" s="297"/>
      <c r="FM24" s="297"/>
      <c r="FN24" s="297"/>
      <c r="FO24" s="297"/>
      <c r="FP24" s="297"/>
      <c r="FQ24" s="297"/>
      <c r="FR24" s="297"/>
      <c r="FS24" s="297"/>
      <c r="FT24" s="297"/>
      <c r="FU24" s="297"/>
      <c r="FV24" s="297"/>
      <c r="FW24" s="297"/>
      <c r="FX24" s="297"/>
      <c r="FY24" s="297"/>
      <c r="FZ24" s="297"/>
      <c r="GA24" s="297"/>
      <c r="GB24" s="297"/>
      <c r="GC24" s="297"/>
      <c r="GD24" s="297"/>
      <c r="GE24" s="297"/>
      <c r="GF24" s="297"/>
      <c r="GG24" s="297"/>
      <c r="GH24" s="297"/>
      <c r="GI24" s="297"/>
      <c r="GJ24" s="297"/>
      <c r="GK24" s="297"/>
      <c r="GL24" s="297"/>
      <c r="GM24" s="297"/>
      <c r="GN24" s="297"/>
      <c r="GO24" s="297"/>
      <c r="GP24" s="297"/>
      <c r="GQ24" s="297"/>
      <c r="GR24" s="297"/>
      <c r="GS24" s="297"/>
      <c r="GT24" s="297"/>
      <c r="GU24" s="297"/>
      <c r="GV24" s="297"/>
      <c r="GW24" s="297"/>
      <c r="GX24" s="297"/>
      <c r="GY24" s="297"/>
      <c r="GZ24" s="297"/>
      <c r="HA24" s="297"/>
      <c r="HB24" s="297"/>
      <c r="HC24" s="297"/>
      <c r="HD24" s="297"/>
      <c r="HE24" s="297"/>
      <c r="HF24" s="297"/>
      <c r="HG24" s="297"/>
    </row>
    <row r="25" spans="1:215" ht="43.2">
      <c r="A25" s="296" t="s">
        <v>3213</v>
      </c>
      <c r="B25" s="296">
        <v>281678.21000000002</v>
      </c>
      <c r="C25" s="297">
        <v>0</v>
      </c>
      <c r="D25" s="298">
        <v>33543.56</v>
      </c>
      <c r="E25" s="298">
        <v>905591.13</v>
      </c>
      <c r="F25" s="298">
        <v>170008.11</v>
      </c>
      <c r="G25" s="298"/>
      <c r="H25" s="298"/>
      <c r="I25" s="298"/>
      <c r="J25" s="298">
        <v>828.5</v>
      </c>
      <c r="K25" s="298">
        <v>0</v>
      </c>
      <c r="L25" s="298"/>
      <c r="M25" s="298">
        <v>-360815.86</v>
      </c>
      <c r="N25" s="298">
        <v>1967042.37</v>
      </c>
      <c r="O25" s="298">
        <v>952323.46</v>
      </c>
      <c r="P25" s="298"/>
      <c r="Q25" s="297">
        <v>537.58000000000004</v>
      </c>
      <c r="R25" s="298"/>
      <c r="S25" s="298">
        <v>2230639</v>
      </c>
      <c r="T25" s="298">
        <v>18000</v>
      </c>
      <c r="U25" s="298">
        <v>2743609</v>
      </c>
      <c r="V25" s="298"/>
      <c r="W25" s="298">
        <v>39260</v>
      </c>
      <c r="X25" s="298">
        <v>439699.73</v>
      </c>
      <c r="Y25" s="297">
        <v>194470.31</v>
      </c>
      <c r="Z25" s="298"/>
      <c r="AA25" s="298"/>
      <c r="AB25" s="298">
        <v>695</v>
      </c>
      <c r="AC25" s="298"/>
      <c r="AD25" s="298"/>
      <c r="AE25" s="298"/>
      <c r="AF25" s="298"/>
      <c r="AG25" s="298"/>
      <c r="AH25" s="298"/>
      <c r="AI25" s="298"/>
      <c r="AJ25" s="298"/>
      <c r="AK25" s="298"/>
      <c r="AL25" s="298"/>
      <c r="AM25" s="298"/>
      <c r="AN25" s="298"/>
      <c r="AO25" s="298"/>
      <c r="AP25" s="298"/>
      <c r="AQ25" s="298"/>
      <c r="AR25" s="298"/>
      <c r="AS25" s="298"/>
      <c r="AT25" s="298"/>
      <c r="AU25" s="298"/>
      <c r="AV25" s="298"/>
      <c r="AW25" s="298"/>
      <c r="AX25" s="298"/>
      <c r="AY25" s="298"/>
      <c r="AZ25" s="298"/>
      <c r="BA25" s="298"/>
      <c r="BB25" s="298"/>
      <c r="BC25" s="298"/>
      <c r="BD25" s="298"/>
      <c r="BE25" s="298"/>
      <c r="BF25" s="298"/>
      <c r="BG25" s="298"/>
      <c r="BH25" s="298"/>
      <c r="BI25" s="298"/>
      <c r="BJ25" s="298"/>
      <c r="BK25" s="298"/>
      <c r="BL25" s="298"/>
      <c r="BM25" s="298"/>
      <c r="BN25" s="298"/>
      <c r="BO25" s="298"/>
      <c r="BP25" s="298"/>
      <c r="BQ25" s="298"/>
      <c r="BR25" s="298"/>
      <c r="BS25" s="298"/>
      <c r="BT25" s="297"/>
      <c r="BU25" s="298"/>
      <c r="BV25" s="297"/>
      <c r="BW25" s="298"/>
      <c r="BX25" s="298"/>
      <c r="BY25" s="298"/>
      <c r="BZ25" s="298"/>
      <c r="CA25" s="298"/>
      <c r="CB25" s="298"/>
      <c r="CC25" s="298"/>
      <c r="CD25" s="298"/>
      <c r="CE25" s="298"/>
      <c r="CF25" s="298"/>
      <c r="CG25" s="298"/>
      <c r="CH25" s="298"/>
      <c r="CI25" s="298"/>
      <c r="CJ25" s="298"/>
      <c r="CK25" s="298"/>
      <c r="CL25" s="298"/>
      <c r="CM25" s="298"/>
      <c r="CN25" s="298"/>
      <c r="CO25" s="298"/>
      <c r="CP25" s="298"/>
      <c r="CQ25" s="298"/>
      <c r="CR25" s="298"/>
      <c r="CS25" s="298"/>
      <c r="CT25" s="298"/>
      <c r="CU25" s="298"/>
      <c r="CV25" s="298"/>
      <c r="CW25" s="298"/>
      <c r="CX25" s="298"/>
      <c r="CY25" s="298"/>
      <c r="CZ25" s="298"/>
      <c r="DA25" s="298"/>
      <c r="DB25" s="297"/>
      <c r="DC25" s="298"/>
      <c r="DD25" s="298"/>
      <c r="DE25" s="298"/>
      <c r="DF25" s="298"/>
      <c r="DG25" s="298"/>
      <c r="DH25" s="298"/>
      <c r="DI25" s="298"/>
      <c r="DJ25" s="298"/>
      <c r="DK25" s="298"/>
      <c r="DL25" s="298"/>
      <c r="DM25" s="298"/>
      <c r="DN25" s="298"/>
      <c r="DO25" s="298"/>
      <c r="DP25" s="298"/>
      <c r="DQ25" s="298"/>
      <c r="DR25" s="298"/>
      <c r="DS25" s="298"/>
      <c r="DT25" s="298"/>
      <c r="DU25" s="298"/>
      <c r="DV25" s="298"/>
      <c r="DW25" s="298"/>
      <c r="DX25" s="298"/>
      <c r="DY25" s="298"/>
      <c r="DZ25" s="298"/>
      <c r="EA25" s="298"/>
      <c r="EB25" s="298"/>
      <c r="EC25" s="298"/>
      <c r="ED25" s="298"/>
      <c r="EE25" s="298"/>
      <c r="EF25" s="298"/>
      <c r="EG25" s="298"/>
      <c r="EH25" s="298"/>
      <c r="EI25" s="298"/>
      <c r="EJ25" s="298"/>
      <c r="EK25" s="298"/>
      <c r="EL25" s="298"/>
      <c r="EM25" s="298"/>
      <c r="EN25" s="298"/>
      <c r="EO25" s="298"/>
      <c r="EP25" s="298"/>
      <c r="EQ25" s="298"/>
      <c r="ER25" s="298"/>
      <c r="ES25" s="298"/>
      <c r="ET25" s="298"/>
      <c r="EU25" s="297"/>
      <c r="EV25" s="298"/>
      <c r="EW25" s="298"/>
      <c r="EX25" s="297"/>
      <c r="EY25" s="297"/>
      <c r="EZ25" s="297"/>
      <c r="FA25" s="297"/>
      <c r="FB25" s="297"/>
      <c r="FC25" s="297"/>
      <c r="FD25" s="297"/>
      <c r="FE25" s="297"/>
      <c r="FF25" s="298"/>
      <c r="FG25" s="298"/>
      <c r="FH25" s="298"/>
      <c r="FI25" s="298"/>
      <c r="FJ25" s="298"/>
      <c r="FK25" s="298"/>
      <c r="FL25" s="298"/>
      <c r="FM25" s="298"/>
      <c r="FN25" s="298"/>
      <c r="FO25" s="298"/>
      <c r="FP25" s="298"/>
      <c r="FQ25" s="298"/>
      <c r="FR25" s="298"/>
      <c r="FS25" s="298"/>
      <c r="FT25" s="298"/>
      <c r="FU25" s="298"/>
      <c r="FV25" s="298"/>
      <c r="FW25" s="298"/>
      <c r="FX25" s="298"/>
      <c r="FY25" s="298"/>
      <c r="FZ25" s="298"/>
      <c r="GA25" s="298"/>
      <c r="GB25" s="297"/>
      <c r="GC25" s="298"/>
      <c r="GD25" s="298"/>
      <c r="GE25" s="298"/>
      <c r="GF25" s="298"/>
      <c r="GG25" s="298"/>
      <c r="GH25" s="298"/>
      <c r="GI25" s="298"/>
      <c r="GJ25" s="298"/>
      <c r="GK25" s="298"/>
      <c r="GL25" s="298"/>
      <c r="GM25" s="298"/>
      <c r="GN25" s="298"/>
      <c r="GO25" s="298"/>
      <c r="GP25" s="298"/>
      <c r="GQ25" s="298"/>
      <c r="GR25" s="298"/>
      <c r="GS25" s="298"/>
      <c r="GT25" s="298"/>
      <c r="GU25" s="297"/>
      <c r="GV25" s="298"/>
      <c r="GW25" s="298"/>
      <c r="GX25" s="298"/>
      <c r="GY25" s="298"/>
      <c r="GZ25" s="298"/>
      <c r="HA25" s="298"/>
      <c r="HB25" s="298"/>
      <c r="HC25" s="298"/>
      <c r="HD25" s="297"/>
      <c r="HE25" s="298"/>
      <c r="HF25" s="298"/>
      <c r="HG25" s="298"/>
    </row>
    <row r="26" spans="1:215" ht="43.2">
      <c r="A26" s="296" t="s">
        <v>3214</v>
      </c>
      <c r="B26" s="296">
        <v>254801.77</v>
      </c>
      <c r="C26" s="297">
        <v>0</v>
      </c>
      <c r="D26" s="297">
        <v>26120.89</v>
      </c>
      <c r="E26" s="297">
        <v>463022.39</v>
      </c>
      <c r="F26" s="297">
        <v>147177.29</v>
      </c>
      <c r="G26" s="297">
        <v>0</v>
      </c>
      <c r="H26" s="297"/>
      <c r="I26" s="297"/>
      <c r="J26" s="297">
        <v>1617.54</v>
      </c>
      <c r="K26" s="297"/>
      <c r="L26" s="297"/>
      <c r="M26" s="297">
        <v>-91293.68</v>
      </c>
      <c r="N26" s="297">
        <v>1301651.56</v>
      </c>
      <c r="O26" s="297">
        <v>886654.65</v>
      </c>
      <c r="P26" s="297"/>
      <c r="Q26" s="297">
        <v>945.94</v>
      </c>
      <c r="R26" s="297"/>
      <c r="S26" s="297">
        <v>223950</v>
      </c>
      <c r="T26" s="297">
        <v>32500</v>
      </c>
      <c r="U26" s="297">
        <v>494345.3</v>
      </c>
      <c r="V26" s="297"/>
      <c r="W26" s="297"/>
      <c r="X26" s="297">
        <v>736056.58</v>
      </c>
      <c r="Y26" s="297">
        <v>219948.19</v>
      </c>
      <c r="Z26" s="297"/>
      <c r="AA26" s="297"/>
      <c r="AB26" s="297">
        <v>14553.6</v>
      </c>
      <c r="AC26" s="297"/>
      <c r="AD26" s="297"/>
      <c r="AE26" s="297"/>
      <c r="AF26" s="297"/>
      <c r="AG26" s="297"/>
      <c r="AH26" s="297"/>
      <c r="AI26" s="297"/>
      <c r="AJ26" s="297"/>
      <c r="AK26" s="297"/>
      <c r="AL26" s="297"/>
      <c r="AM26" s="297"/>
      <c r="AN26" s="297"/>
      <c r="AO26" s="297"/>
      <c r="AP26" s="297"/>
      <c r="AQ26" s="297"/>
      <c r="AR26" s="297"/>
      <c r="AS26" s="297"/>
      <c r="AT26" s="297"/>
      <c r="AU26" s="297"/>
      <c r="AV26" s="297"/>
      <c r="AW26" s="297"/>
      <c r="AX26" s="297"/>
      <c r="AY26" s="297"/>
      <c r="AZ26" s="297"/>
      <c r="BA26" s="297"/>
      <c r="BB26" s="297"/>
      <c r="BC26" s="297"/>
      <c r="BD26" s="297"/>
      <c r="BE26" s="297"/>
      <c r="BF26" s="297"/>
      <c r="BG26" s="297"/>
      <c r="BH26" s="297"/>
      <c r="BI26" s="297"/>
      <c r="BJ26" s="297"/>
      <c r="BK26" s="297"/>
      <c r="BL26" s="297"/>
      <c r="BM26" s="297"/>
      <c r="BN26" s="297"/>
      <c r="BO26" s="297"/>
      <c r="BP26" s="297"/>
      <c r="BQ26" s="297"/>
      <c r="BR26" s="297"/>
      <c r="BS26" s="297"/>
      <c r="BT26" s="297"/>
      <c r="BU26" s="297"/>
      <c r="BV26" s="297"/>
      <c r="BW26" s="297"/>
      <c r="BX26" s="297"/>
      <c r="BY26" s="297"/>
      <c r="BZ26" s="297"/>
      <c r="CA26" s="297"/>
      <c r="CB26" s="297"/>
      <c r="CC26" s="297"/>
      <c r="CD26" s="297"/>
      <c r="CE26" s="297"/>
      <c r="CF26" s="297"/>
      <c r="CG26" s="297"/>
      <c r="CH26" s="297"/>
      <c r="CI26" s="297"/>
      <c r="CJ26" s="297"/>
      <c r="CK26" s="297"/>
      <c r="CL26" s="297"/>
      <c r="CM26" s="297"/>
      <c r="CN26" s="297"/>
      <c r="CO26" s="297"/>
      <c r="CP26" s="297"/>
      <c r="CQ26" s="297"/>
      <c r="CR26" s="297"/>
      <c r="CS26" s="297"/>
      <c r="CT26" s="297"/>
      <c r="CU26" s="297"/>
      <c r="CV26" s="297"/>
      <c r="CW26" s="297"/>
      <c r="CX26" s="297"/>
      <c r="CY26" s="297"/>
      <c r="CZ26" s="297"/>
      <c r="DA26" s="297"/>
      <c r="DB26" s="297"/>
      <c r="DC26" s="297"/>
      <c r="DD26" s="297"/>
      <c r="DE26" s="297"/>
      <c r="DF26" s="297"/>
      <c r="DG26" s="297"/>
      <c r="DH26" s="297"/>
      <c r="DI26" s="297"/>
      <c r="DJ26" s="297"/>
      <c r="DK26" s="297"/>
      <c r="DL26" s="297"/>
      <c r="DM26" s="297"/>
      <c r="DN26" s="297"/>
      <c r="DO26" s="297"/>
      <c r="DP26" s="297"/>
      <c r="DQ26" s="297"/>
      <c r="DR26" s="297"/>
      <c r="DS26" s="297"/>
      <c r="DT26" s="297"/>
      <c r="DU26" s="297"/>
      <c r="DV26" s="297"/>
      <c r="DW26" s="297"/>
      <c r="DX26" s="297"/>
      <c r="DY26" s="297"/>
      <c r="DZ26" s="297"/>
      <c r="EA26" s="297"/>
      <c r="EB26" s="297"/>
      <c r="EC26" s="297"/>
      <c r="ED26" s="297"/>
      <c r="EE26" s="297"/>
      <c r="EF26" s="297"/>
      <c r="EG26" s="297"/>
      <c r="EH26" s="297"/>
      <c r="EI26" s="297"/>
      <c r="EJ26" s="297"/>
      <c r="EK26" s="297"/>
      <c r="EL26" s="297"/>
      <c r="EM26" s="297"/>
      <c r="EN26" s="297"/>
      <c r="EO26" s="297"/>
      <c r="EP26" s="297"/>
      <c r="EQ26" s="297"/>
      <c r="ER26" s="297"/>
      <c r="ES26" s="297"/>
      <c r="ET26" s="297"/>
      <c r="EU26" s="297"/>
      <c r="EV26" s="297"/>
      <c r="EW26" s="298"/>
      <c r="EX26" s="297"/>
      <c r="EY26" s="297"/>
      <c r="EZ26" s="297"/>
      <c r="FA26" s="297"/>
      <c r="FB26" s="297"/>
      <c r="FC26" s="297"/>
      <c r="FD26" s="297"/>
      <c r="FE26" s="297"/>
      <c r="FF26" s="297"/>
      <c r="FG26" s="297"/>
      <c r="FH26" s="297"/>
      <c r="FI26" s="297"/>
      <c r="FJ26" s="297"/>
      <c r="FK26" s="297"/>
      <c r="FL26" s="297"/>
      <c r="FM26" s="297"/>
      <c r="FN26" s="297"/>
      <c r="FO26" s="297"/>
      <c r="FP26" s="297"/>
      <c r="FQ26" s="297"/>
      <c r="FR26" s="297"/>
      <c r="FS26" s="297"/>
      <c r="FT26" s="297"/>
      <c r="FU26" s="297"/>
      <c r="FV26" s="297"/>
      <c r="FW26" s="297"/>
      <c r="FX26" s="297"/>
      <c r="FY26" s="297"/>
      <c r="FZ26" s="297"/>
      <c r="GA26" s="297"/>
      <c r="GB26" s="297"/>
      <c r="GC26" s="297"/>
      <c r="GD26" s="297"/>
      <c r="GE26" s="297"/>
      <c r="GF26" s="297"/>
      <c r="GG26" s="297"/>
      <c r="GH26" s="297"/>
      <c r="GI26" s="297"/>
      <c r="GJ26" s="297"/>
      <c r="GK26" s="297"/>
      <c r="GL26" s="297"/>
      <c r="GM26" s="297"/>
      <c r="GN26" s="297"/>
      <c r="GO26" s="297"/>
      <c r="GP26" s="297"/>
      <c r="GQ26" s="297"/>
      <c r="GR26" s="297"/>
      <c r="GS26" s="297"/>
      <c r="GT26" s="297"/>
      <c r="GU26" s="297"/>
      <c r="GV26" s="297"/>
      <c r="GW26" s="297"/>
      <c r="GX26" s="297"/>
      <c r="GY26" s="297"/>
      <c r="GZ26" s="297"/>
      <c r="HA26" s="297"/>
      <c r="HB26" s="297"/>
      <c r="HC26" s="297"/>
      <c r="HD26" s="297"/>
      <c r="HE26" s="297"/>
      <c r="HF26" s="297"/>
      <c r="HG26" s="297"/>
    </row>
    <row r="27" spans="1:215" ht="43.2">
      <c r="A27" s="296" t="s">
        <v>3215</v>
      </c>
      <c r="B27" s="296">
        <v>415638.23</v>
      </c>
      <c r="C27" s="297">
        <v>0</v>
      </c>
      <c r="D27" s="297">
        <v>22427.83</v>
      </c>
      <c r="E27" s="297">
        <v>1569265.08</v>
      </c>
      <c r="F27" s="297">
        <v>233504.31</v>
      </c>
      <c r="G27" s="297"/>
      <c r="H27" s="297"/>
      <c r="I27" s="297"/>
      <c r="J27" s="297">
        <v>97.2</v>
      </c>
      <c r="K27" s="297">
        <v>127857</v>
      </c>
      <c r="L27" s="297"/>
      <c r="M27" s="297">
        <v>591833.99</v>
      </c>
      <c r="N27" s="297">
        <v>1776680.82</v>
      </c>
      <c r="O27" s="297">
        <v>888808.9</v>
      </c>
      <c r="P27" s="297">
        <v>22260</v>
      </c>
      <c r="Q27" s="297">
        <v>1128.6400000000001</v>
      </c>
      <c r="R27" s="297"/>
      <c r="S27" s="297">
        <v>1296422.8</v>
      </c>
      <c r="T27" s="297">
        <v>90300</v>
      </c>
      <c r="U27" s="297">
        <v>1587098.88</v>
      </c>
      <c r="V27" s="297"/>
      <c r="W27" s="297">
        <v>1416</v>
      </c>
      <c r="X27" s="297">
        <v>676068.82</v>
      </c>
      <c r="Y27" s="297">
        <v>288220.2</v>
      </c>
      <c r="Z27" s="297"/>
      <c r="AA27" s="297"/>
      <c r="AB27" s="297">
        <v>1750</v>
      </c>
      <c r="AC27" s="297"/>
      <c r="AD27" s="297"/>
      <c r="AE27" s="297"/>
      <c r="AF27" s="297"/>
      <c r="AG27" s="297"/>
      <c r="AH27" s="297"/>
      <c r="AI27" s="297"/>
      <c r="AJ27" s="297"/>
      <c r="AK27" s="297"/>
      <c r="AL27" s="297"/>
      <c r="AM27" s="297"/>
      <c r="AN27" s="297"/>
      <c r="AO27" s="297"/>
      <c r="AP27" s="298"/>
      <c r="AQ27" s="297"/>
      <c r="AR27" s="297"/>
      <c r="AS27" s="297"/>
      <c r="AT27" s="297"/>
      <c r="AU27" s="297"/>
      <c r="AV27" s="297"/>
      <c r="AW27" s="297"/>
      <c r="AX27" s="297"/>
      <c r="AY27" s="297"/>
      <c r="AZ27" s="297"/>
      <c r="BA27" s="297"/>
      <c r="BB27" s="297"/>
      <c r="BC27" s="297"/>
      <c r="BD27" s="297"/>
      <c r="BE27" s="297"/>
      <c r="BF27" s="297"/>
      <c r="BG27" s="297"/>
      <c r="BH27" s="297"/>
      <c r="BI27" s="297"/>
      <c r="BJ27" s="297"/>
      <c r="BK27" s="297"/>
      <c r="BL27" s="297"/>
      <c r="BM27" s="297"/>
      <c r="BN27" s="297"/>
      <c r="BO27" s="297"/>
      <c r="BP27" s="297"/>
      <c r="BQ27" s="297"/>
      <c r="BR27" s="297"/>
      <c r="BS27" s="297"/>
      <c r="BT27" s="297"/>
      <c r="BU27" s="297"/>
      <c r="BV27" s="297"/>
      <c r="BW27" s="297"/>
      <c r="BX27" s="297"/>
      <c r="BY27" s="297"/>
      <c r="BZ27" s="297"/>
      <c r="CA27" s="297"/>
      <c r="CB27" s="297"/>
      <c r="CC27" s="297"/>
      <c r="CD27" s="297"/>
      <c r="CE27" s="297"/>
      <c r="CF27" s="297"/>
      <c r="CG27" s="297"/>
      <c r="CH27" s="297"/>
      <c r="CI27" s="297"/>
      <c r="CJ27" s="297"/>
      <c r="CK27" s="297"/>
      <c r="CL27" s="297"/>
      <c r="CM27" s="297"/>
      <c r="CN27" s="297"/>
      <c r="CO27" s="297"/>
      <c r="CP27" s="297"/>
      <c r="CQ27" s="297"/>
      <c r="CR27" s="297"/>
      <c r="CS27" s="297"/>
      <c r="CT27" s="297"/>
      <c r="CU27" s="297"/>
      <c r="CV27" s="297"/>
      <c r="CW27" s="297"/>
      <c r="CX27" s="297"/>
      <c r="CY27" s="297"/>
      <c r="CZ27" s="297"/>
      <c r="DA27" s="297"/>
      <c r="DB27" s="297"/>
      <c r="DC27" s="297"/>
      <c r="DD27" s="297"/>
      <c r="DE27" s="297"/>
      <c r="DF27" s="298"/>
      <c r="DG27" s="297"/>
      <c r="DH27" s="297"/>
      <c r="DI27" s="297"/>
      <c r="DJ27" s="297"/>
      <c r="DK27" s="297"/>
      <c r="DL27" s="297"/>
      <c r="DM27" s="297"/>
      <c r="DN27" s="297"/>
      <c r="DO27" s="297"/>
      <c r="DP27" s="297"/>
      <c r="DQ27" s="297"/>
      <c r="DR27" s="297"/>
      <c r="DS27" s="297"/>
      <c r="DT27" s="297"/>
      <c r="DU27" s="297"/>
      <c r="DV27" s="297"/>
      <c r="DW27" s="297"/>
      <c r="DX27" s="297"/>
      <c r="DY27" s="297"/>
      <c r="DZ27" s="297"/>
      <c r="EA27" s="297"/>
      <c r="EB27" s="297"/>
      <c r="EC27" s="297"/>
      <c r="ED27" s="297"/>
      <c r="EE27" s="297"/>
      <c r="EF27" s="297"/>
      <c r="EG27" s="297"/>
      <c r="EH27" s="297"/>
      <c r="EI27" s="297"/>
      <c r="EJ27" s="297"/>
      <c r="EK27" s="297"/>
      <c r="EL27" s="297"/>
      <c r="EM27" s="298"/>
      <c r="EN27" s="298"/>
      <c r="EO27" s="298"/>
      <c r="EP27" s="298"/>
      <c r="EQ27" s="298"/>
      <c r="ER27" s="298"/>
      <c r="ES27" s="297"/>
      <c r="ET27" s="297"/>
      <c r="EU27" s="297"/>
      <c r="EV27" s="297"/>
      <c r="EW27" s="297"/>
      <c r="EX27" s="297"/>
      <c r="EY27" s="297"/>
      <c r="EZ27" s="297"/>
      <c r="FA27" s="297"/>
      <c r="FB27" s="297"/>
      <c r="FC27" s="297"/>
      <c r="FD27" s="297"/>
      <c r="FE27" s="297"/>
      <c r="FF27" s="297"/>
      <c r="FG27" s="297"/>
      <c r="FH27" s="297"/>
      <c r="FI27" s="297"/>
      <c r="FJ27" s="297"/>
      <c r="FK27" s="297"/>
      <c r="FL27" s="297"/>
      <c r="FM27" s="297"/>
      <c r="FN27" s="297"/>
      <c r="FO27" s="298"/>
      <c r="FP27" s="298"/>
      <c r="FQ27" s="298"/>
      <c r="FR27" s="298"/>
      <c r="FS27" s="297"/>
      <c r="FT27" s="298"/>
      <c r="FU27" s="298"/>
      <c r="FV27" s="297"/>
      <c r="FW27" s="297"/>
      <c r="FX27" s="297"/>
      <c r="FY27" s="297"/>
      <c r="FZ27" s="297"/>
      <c r="GA27" s="297"/>
      <c r="GB27" s="297"/>
      <c r="GC27" s="297"/>
      <c r="GD27" s="297"/>
      <c r="GE27" s="297"/>
      <c r="GF27" s="297"/>
      <c r="GG27" s="297"/>
      <c r="GH27" s="297"/>
      <c r="GI27" s="297"/>
      <c r="GJ27" s="297"/>
      <c r="GK27" s="297"/>
      <c r="GL27" s="297"/>
      <c r="GM27" s="297"/>
      <c r="GN27" s="297"/>
      <c r="GO27" s="297"/>
      <c r="GP27" s="297"/>
      <c r="GQ27" s="297"/>
      <c r="GR27" s="298"/>
      <c r="GS27" s="298"/>
      <c r="GT27" s="297"/>
      <c r="GU27" s="297"/>
      <c r="GV27" s="297"/>
      <c r="GW27" s="297"/>
      <c r="GX27" s="297"/>
      <c r="GY27" s="297"/>
      <c r="GZ27" s="297"/>
      <c r="HA27" s="297"/>
      <c r="HB27" s="297"/>
      <c r="HC27" s="298"/>
      <c r="HD27" s="297"/>
      <c r="HE27" s="298"/>
      <c r="HF27" s="297"/>
      <c r="HG27" s="297"/>
    </row>
    <row r="28" spans="1:215" ht="43.2">
      <c r="A28" s="296" t="s">
        <v>3216</v>
      </c>
      <c r="B28" s="296">
        <v>820738.02</v>
      </c>
      <c r="C28" s="297">
        <v>0</v>
      </c>
      <c r="D28" s="297">
        <v>56885.04</v>
      </c>
      <c r="E28" s="297">
        <v>1073972.07</v>
      </c>
      <c r="F28" s="297">
        <v>600142.77</v>
      </c>
      <c r="G28" s="297">
        <v>1900</v>
      </c>
      <c r="H28" s="297">
        <v>50090</v>
      </c>
      <c r="I28" s="297">
        <v>12000</v>
      </c>
      <c r="J28" s="297">
        <v>583.16</v>
      </c>
      <c r="K28" s="297">
        <v>328742.82</v>
      </c>
      <c r="L28" s="297"/>
      <c r="M28" s="297">
        <v>191585.02</v>
      </c>
      <c r="N28" s="297">
        <v>2074982.75</v>
      </c>
      <c r="O28" s="297">
        <v>1778423.77</v>
      </c>
      <c r="P28" s="297">
        <v>104800</v>
      </c>
      <c r="Q28" s="297">
        <v>2466.17</v>
      </c>
      <c r="R28" s="297"/>
      <c r="S28" s="297">
        <v>3325789.4</v>
      </c>
      <c r="T28" s="297">
        <v>272710</v>
      </c>
      <c r="U28" s="297">
        <v>4032515.4</v>
      </c>
      <c r="V28" s="297">
        <v>7500</v>
      </c>
      <c r="W28" s="297">
        <v>1948</v>
      </c>
      <c r="X28" s="297">
        <v>1056183.03</v>
      </c>
      <c r="Y28" s="297">
        <v>419320.76</v>
      </c>
      <c r="Z28" s="297"/>
      <c r="AA28" s="297"/>
      <c r="AB28" s="297">
        <v>74868</v>
      </c>
      <c r="AC28" s="297"/>
      <c r="AD28" s="297"/>
      <c r="AE28" s="297"/>
      <c r="AF28" s="297"/>
      <c r="AG28" s="297"/>
      <c r="AH28" s="297"/>
      <c r="AI28" s="297"/>
      <c r="AJ28" s="297"/>
      <c r="AK28" s="297"/>
      <c r="AL28" s="297"/>
      <c r="AM28" s="297"/>
      <c r="AN28" s="297"/>
      <c r="AO28" s="297"/>
      <c r="AP28" s="297"/>
      <c r="AQ28" s="297"/>
      <c r="AR28" s="297"/>
      <c r="AS28" s="297"/>
      <c r="AT28" s="297"/>
      <c r="AU28" s="297"/>
      <c r="AV28" s="297"/>
      <c r="AW28" s="297"/>
      <c r="AX28" s="297"/>
      <c r="AY28" s="297"/>
      <c r="AZ28" s="297"/>
      <c r="BA28" s="297"/>
      <c r="BB28" s="297"/>
      <c r="BC28" s="297"/>
      <c r="BD28" s="297"/>
      <c r="BE28" s="297"/>
      <c r="BF28" s="297"/>
      <c r="BG28" s="297"/>
      <c r="BH28" s="297"/>
      <c r="BI28" s="297"/>
      <c r="BJ28" s="297"/>
      <c r="BK28" s="297"/>
      <c r="BL28" s="297"/>
      <c r="BM28" s="297"/>
      <c r="BN28" s="297"/>
      <c r="BO28" s="297"/>
      <c r="BP28" s="297"/>
      <c r="BQ28" s="297"/>
      <c r="BR28" s="297"/>
      <c r="BS28" s="297"/>
      <c r="BT28" s="297"/>
      <c r="BU28" s="297"/>
      <c r="BV28" s="297"/>
      <c r="BW28" s="297"/>
      <c r="BX28" s="297"/>
      <c r="BY28" s="297"/>
      <c r="BZ28" s="297"/>
      <c r="CA28" s="297"/>
      <c r="CB28" s="297"/>
      <c r="CC28" s="297"/>
      <c r="CD28" s="297"/>
      <c r="CE28" s="297"/>
      <c r="CF28" s="297"/>
      <c r="CG28" s="297"/>
      <c r="CH28" s="297"/>
      <c r="CI28" s="297"/>
      <c r="CJ28" s="297"/>
      <c r="CK28" s="297"/>
      <c r="CL28" s="297"/>
      <c r="CM28" s="297"/>
      <c r="CN28" s="297"/>
      <c r="CO28" s="297"/>
      <c r="CP28" s="297"/>
      <c r="CQ28" s="297"/>
      <c r="CR28" s="297"/>
      <c r="CS28" s="297"/>
      <c r="CT28" s="297"/>
      <c r="CU28" s="297"/>
      <c r="CV28" s="297"/>
      <c r="CW28" s="297"/>
      <c r="CX28" s="297"/>
      <c r="CY28" s="297"/>
      <c r="CZ28" s="297"/>
      <c r="DA28" s="297"/>
      <c r="DB28" s="297"/>
      <c r="DC28" s="297"/>
      <c r="DD28" s="297"/>
      <c r="DE28" s="297"/>
      <c r="DF28" s="297"/>
      <c r="DG28" s="297"/>
      <c r="DH28" s="297"/>
      <c r="DI28" s="297"/>
      <c r="DJ28" s="297"/>
      <c r="DK28" s="297"/>
      <c r="DL28" s="297"/>
      <c r="DM28" s="297"/>
      <c r="DN28" s="297"/>
      <c r="DO28" s="297"/>
      <c r="DP28" s="297"/>
      <c r="DQ28" s="297"/>
      <c r="DR28" s="297"/>
      <c r="DS28" s="297"/>
      <c r="DT28" s="297"/>
      <c r="DU28" s="297"/>
      <c r="DV28" s="297"/>
      <c r="DW28" s="297"/>
      <c r="DX28" s="297"/>
      <c r="DY28" s="297"/>
      <c r="DZ28" s="297"/>
      <c r="EA28" s="297"/>
      <c r="EB28" s="297"/>
      <c r="EC28" s="297"/>
      <c r="ED28" s="297"/>
      <c r="EE28" s="297"/>
      <c r="EF28" s="297"/>
      <c r="EG28" s="297"/>
      <c r="EH28" s="297"/>
      <c r="EI28" s="297"/>
      <c r="EJ28" s="297"/>
      <c r="EK28" s="297"/>
      <c r="EL28" s="297"/>
      <c r="EM28" s="297"/>
      <c r="EN28" s="297"/>
      <c r="EO28" s="297"/>
      <c r="EP28" s="297"/>
      <c r="EQ28" s="297"/>
      <c r="ER28" s="297"/>
      <c r="ES28" s="297"/>
      <c r="ET28" s="297"/>
      <c r="EU28" s="297"/>
      <c r="EV28" s="297"/>
      <c r="EW28" s="297"/>
      <c r="EX28" s="297"/>
      <c r="EY28" s="297"/>
      <c r="EZ28" s="297"/>
      <c r="FA28" s="297"/>
      <c r="FB28" s="297"/>
      <c r="FC28" s="297"/>
      <c r="FD28" s="297"/>
      <c r="FE28" s="297"/>
      <c r="FF28" s="297"/>
      <c r="FG28" s="297"/>
      <c r="FH28" s="297"/>
      <c r="FI28" s="297"/>
      <c r="FJ28" s="297"/>
      <c r="FK28" s="297"/>
      <c r="FL28" s="297"/>
      <c r="FM28" s="297"/>
      <c r="FN28" s="297"/>
      <c r="FO28" s="297"/>
      <c r="FP28" s="297"/>
      <c r="FQ28" s="297"/>
      <c r="FR28" s="297"/>
      <c r="FS28" s="297"/>
      <c r="FT28" s="297"/>
      <c r="FU28" s="297"/>
      <c r="FV28" s="297"/>
      <c r="FW28" s="297"/>
      <c r="FX28" s="297"/>
      <c r="FY28" s="297"/>
      <c r="FZ28" s="297"/>
      <c r="GA28" s="297"/>
      <c r="GB28" s="297"/>
      <c r="GC28" s="297"/>
      <c r="GD28" s="297"/>
      <c r="GE28" s="297"/>
      <c r="GF28" s="297"/>
      <c r="GG28" s="297"/>
      <c r="GH28" s="297"/>
      <c r="GI28" s="297"/>
      <c r="GJ28" s="297"/>
      <c r="GK28" s="297"/>
      <c r="GL28" s="297"/>
      <c r="GM28" s="297"/>
      <c r="GN28" s="297"/>
      <c r="GO28" s="297"/>
      <c r="GP28" s="297"/>
      <c r="GQ28" s="297"/>
      <c r="GR28" s="297"/>
      <c r="GS28" s="297"/>
      <c r="GT28" s="297"/>
      <c r="GU28" s="297"/>
      <c r="GV28" s="297"/>
      <c r="GW28" s="297"/>
      <c r="GX28" s="297"/>
      <c r="GY28" s="297"/>
      <c r="GZ28" s="297"/>
      <c r="HA28" s="297"/>
      <c r="HB28" s="297"/>
      <c r="HC28" s="297"/>
      <c r="HD28" s="297"/>
      <c r="HE28" s="297"/>
      <c r="HF28" s="297"/>
      <c r="HG28" s="297"/>
    </row>
    <row r="29" spans="1:215" ht="43.2">
      <c r="A29" s="296" t="s">
        <v>3217</v>
      </c>
      <c r="B29" s="296">
        <v>524462.54</v>
      </c>
      <c r="C29" s="297">
        <v>0</v>
      </c>
      <c r="D29" s="298">
        <v>102780.75</v>
      </c>
      <c r="E29" s="297">
        <v>556048.12</v>
      </c>
      <c r="F29" s="297">
        <v>337715.35</v>
      </c>
      <c r="G29" s="297">
        <v>0</v>
      </c>
      <c r="H29" s="297">
        <v>22557.1</v>
      </c>
      <c r="I29" s="297">
        <v>115320.16</v>
      </c>
      <c r="J29" s="297">
        <v>194.5</v>
      </c>
      <c r="K29" s="297"/>
      <c r="L29" s="297"/>
      <c r="M29" s="297">
        <v>-522276.99</v>
      </c>
      <c r="N29" s="297">
        <v>1942599.48</v>
      </c>
      <c r="O29" s="298">
        <v>800302.16</v>
      </c>
      <c r="P29" s="297"/>
      <c r="Q29" s="297">
        <v>1541.41</v>
      </c>
      <c r="R29" s="297"/>
      <c r="S29" s="297">
        <v>1000924</v>
      </c>
      <c r="T29" s="297">
        <v>200720</v>
      </c>
      <c r="U29" s="297">
        <v>1243324</v>
      </c>
      <c r="V29" s="298"/>
      <c r="W29" s="297"/>
      <c r="X29" s="297">
        <v>455507.25</v>
      </c>
      <c r="Y29" s="297">
        <v>321755.31</v>
      </c>
      <c r="Z29" s="297"/>
      <c r="AA29" s="297"/>
      <c r="AB29" s="297">
        <v>20288.5</v>
      </c>
      <c r="AC29" s="298"/>
      <c r="AD29" s="297"/>
      <c r="AE29" s="297"/>
      <c r="AF29" s="297"/>
      <c r="AG29" s="297"/>
      <c r="AH29" s="297"/>
      <c r="AI29" s="297"/>
      <c r="AJ29" s="297"/>
      <c r="AK29" s="297"/>
      <c r="AL29" s="298"/>
      <c r="AM29" s="297"/>
      <c r="AN29" s="297"/>
      <c r="AO29" s="298"/>
      <c r="AP29" s="297"/>
      <c r="AQ29" s="297"/>
      <c r="AR29" s="297"/>
      <c r="AS29" s="297"/>
      <c r="AT29" s="297"/>
      <c r="AU29" s="297"/>
      <c r="AV29" s="297"/>
      <c r="AW29" s="298"/>
      <c r="AX29" s="297"/>
      <c r="AY29" s="297"/>
      <c r="AZ29" s="297"/>
      <c r="BA29" s="297"/>
      <c r="BB29" s="297"/>
      <c r="BC29" s="297"/>
      <c r="BD29" s="297"/>
      <c r="BE29" s="297"/>
      <c r="BF29" s="297"/>
      <c r="BG29" s="297"/>
      <c r="BH29" s="297"/>
      <c r="BI29" s="297"/>
      <c r="BJ29" s="297"/>
      <c r="BK29" s="297"/>
      <c r="BL29" s="297"/>
      <c r="BM29" s="297"/>
      <c r="BN29" s="297"/>
      <c r="BO29" s="297"/>
      <c r="BP29" s="297"/>
      <c r="BQ29" s="297"/>
      <c r="BR29" s="297"/>
      <c r="BS29" s="297"/>
      <c r="BT29" s="298"/>
      <c r="BU29" s="297"/>
      <c r="BV29" s="297"/>
      <c r="BW29" s="297"/>
      <c r="BX29" s="298"/>
      <c r="BY29" s="297"/>
      <c r="BZ29" s="297"/>
      <c r="CA29" s="297"/>
      <c r="CB29" s="297"/>
      <c r="CC29" s="297"/>
      <c r="CD29" s="297"/>
      <c r="CE29" s="297"/>
      <c r="CF29" s="297"/>
      <c r="CG29" s="297"/>
      <c r="CH29" s="297"/>
      <c r="CI29" s="297"/>
      <c r="CJ29" s="297"/>
      <c r="CK29" s="297"/>
      <c r="CL29" s="297"/>
      <c r="CM29" s="297"/>
      <c r="CN29" s="297"/>
      <c r="CO29" s="297"/>
      <c r="CP29" s="297"/>
      <c r="CQ29" s="297"/>
      <c r="CR29" s="297"/>
      <c r="CS29" s="297"/>
      <c r="CT29" s="297"/>
      <c r="CU29" s="297"/>
      <c r="CV29" s="297"/>
      <c r="CW29" s="297"/>
      <c r="CX29" s="297"/>
      <c r="CY29" s="297"/>
      <c r="CZ29" s="297"/>
      <c r="DA29" s="297"/>
      <c r="DB29" s="297"/>
      <c r="DC29" s="297"/>
      <c r="DD29" s="297"/>
      <c r="DE29" s="297"/>
      <c r="DF29" s="297"/>
      <c r="DG29" s="297"/>
      <c r="DH29" s="297"/>
      <c r="DI29" s="297"/>
      <c r="DJ29" s="297"/>
      <c r="DK29" s="297"/>
      <c r="DL29" s="297"/>
      <c r="DM29" s="297"/>
      <c r="DN29" s="297"/>
      <c r="DO29" s="297"/>
      <c r="DP29" s="297"/>
      <c r="DQ29" s="297"/>
      <c r="DR29" s="297"/>
      <c r="DS29" s="297"/>
      <c r="DT29" s="297"/>
      <c r="DU29" s="297"/>
      <c r="DV29" s="297"/>
      <c r="DW29" s="297"/>
      <c r="DX29" s="297"/>
      <c r="DY29" s="297"/>
      <c r="DZ29" s="297"/>
      <c r="EA29" s="297"/>
      <c r="EB29" s="297"/>
      <c r="EC29" s="297"/>
      <c r="ED29" s="297"/>
      <c r="EE29" s="297"/>
      <c r="EF29" s="297"/>
      <c r="EG29" s="297"/>
      <c r="EH29" s="297"/>
      <c r="EI29" s="297"/>
      <c r="EJ29" s="297"/>
      <c r="EK29" s="297"/>
      <c r="EL29" s="297"/>
      <c r="EM29" s="297"/>
      <c r="EN29" s="297"/>
      <c r="EO29" s="297"/>
      <c r="EP29" s="297"/>
      <c r="EQ29" s="297"/>
      <c r="ER29" s="297"/>
      <c r="ES29" s="297"/>
      <c r="ET29" s="297"/>
      <c r="EU29" s="297"/>
      <c r="EV29" s="298"/>
      <c r="EW29" s="297"/>
      <c r="EX29" s="297"/>
      <c r="EY29" s="297"/>
      <c r="EZ29" s="297"/>
      <c r="FA29" s="297"/>
      <c r="FB29" s="297"/>
      <c r="FC29" s="297"/>
      <c r="FD29" s="297"/>
      <c r="FE29" s="297"/>
      <c r="FF29" s="298"/>
      <c r="FG29" s="297"/>
      <c r="FH29" s="297"/>
      <c r="FI29" s="297"/>
      <c r="FJ29" s="297"/>
      <c r="FK29" s="297"/>
      <c r="FL29" s="297"/>
      <c r="FM29" s="297"/>
      <c r="FN29" s="297"/>
      <c r="FO29" s="297"/>
      <c r="FP29" s="297"/>
      <c r="FQ29" s="298"/>
      <c r="FR29" s="297"/>
      <c r="FS29" s="297"/>
      <c r="FT29" s="297"/>
      <c r="FU29" s="298"/>
      <c r="FV29" s="297"/>
      <c r="FW29" s="297"/>
      <c r="FX29" s="297"/>
      <c r="FY29" s="297"/>
      <c r="FZ29" s="297"/>
      <c r="GA29" s="297"/>
      <c r="GB29" s="298"/>
      <c r="GC29" s="297"/>
      <c r="GD29" s="297"/>
      <c r="GE29" s="297"/>
      <c r="GF29" s="297"/>
      <c r="GG29" s="297"/>
      <c r="GH29" s="297"/>
      <c r="GI29" s="298"/>
      <c r="GJ29" s="297"/>
      <c r="GK29" s="297"/>
      <c r="GL29" s="298"/>
      <c r="GM29" s="297"/>
      <c r="GN29" s="297"/>
      <c r="GO29" s="297"/>
      <c r="GP29" s="297"/>
      <c r="GQ29" s="297"/>
      <c r="GR29" s="297"/>
      <c r="GS29" s="297"/>
      <c r="GT29" s="297"/>
      <c r="GU29" s="297"/>
      <c r="GV29" s="297"/>
      <c r="GW29" s="297"/>
      <c r="GX29" s="297"/>
      <c r="GY29" s="298"/>
      <c r="GZ29" s="297"/>
      <c r="HA29" s="297"/>
      <c r="HB29" s="297"/>
      <c r="HC29" s="297"/>
      <c r="HD29" s="297"/>
      <c r="HE29" s="297"/>
      <c r="HF29" s="298"/>
      <c r="HG29" s="297"/>
    </row>
    <row r="30" spans="1:215" ht="43.2">
      <c r="A30" s="296" t="s">
        <v>3218</v>
      </c>
      <c r="B30" s="296">
        <v>913428</v>
      </c>
      <c r="C30" s="297">
        <v>0</v>
      </c>
      <c r="D30" s="298">
        <v>64083.07</v>
      </c>
      <c r="E30" s="298">
        <v>752696.47</v>
      </c>
      <c r="F30" s="298">
        <v>429065.2</v>
      </c>
      <c r="G30" s="297">
        <v>0</v>
      </c>
      <c r="H30" s="298">
        <v>18400</v>
      </c>
      <c r="I30" s="298"/>
      <c r="J30" s="297">
        <v>596.1</v>
      </c>
      <c r="K30" s="297">
        <v>134963.82</v>
      </c>
      <c r="L30" s="298"/>
      <c r="M30" s="298">
        <v>467499.48</v>
      </c>
      <c r="N30" s="298">
        <v>1357301.45</v>
      </c>
      <c r="O30" s="297">
        <v>1105933.0900000001</v>
      </c>
      <c r="P30" s="298"/>
      <c r="Q30" s="298">
        <v>2424.6999999999998</v>
      </c>
      <c r="R30" s="297"/>
      <c r="S30" s="298">
        <v>1398583.1</v>
      </c>
      <c r="T30" s="298">
        <v>281460</v>
      </c>
      <c r="U30" s="298">
        <v>1700115.1</v>
      </c>
      <c r="V30" s="298"/>
      <c r="W30" s="297"/>
      <c r="X30" s="298">
        <v>662843.02</v>
      </c>
      <c r="Y30" s="298">
        <v>220641.88</v>
      </c>
      <c r="Z30" s="298"/>
      <c r="AA30" s="298">
        <v>1</v>
      </c>
      <c r="AB30" s="298">
        <v>24288</v>
      </c>
      <c r="AC30" s="297"/>
      <c r="AD30" s="298"/>
      <c r="AE30" s="298"/>
      <c r="AF30" s="297"/>
      <c r="AG30" s="298"/>
      <c r="AH30" s="298"/>
      <c r="AI30" s="298"/>
      <c r="AJ30" s="298"/>
      <c r="AK30" s="298"/>
      <c r="AL30" s="298"/>
      <c r="AM30" s="298"/>
      <c r="AN30" s="297"/>
      <c r="AO30" s="298"/>
      <c r="AP30" s="297"/>
      <c r="AQ30" s="297"/>
      <c r="AR30" s="298"/>
      <c r="AS30" s="298"/>
      <c r="AT30" s="298"/>
      <c r="AU30" s="297"/>
      <c r="AV30" s="298"/>
      <c r="AW30" s="298"/>
      <c r="AX30" s="298"/>
      <c r="AY30" s="298"/>
      <c r="AZ30" s="298"/>
      <c r="BA30" s="297"/>
      <c r="BB30" s="298"/>
      <c r="BC30" s="298"/>
      <c r="BD30" s="298"/>
      <c r="BE30" s="297"/>
      <c r="BF30" s="298"/>
      <c r="BG30" s="298"/>
      <c r="BH30" s="298"/>
      <c r="BI30" s="298"/>
      <c r="BJ30" s="298"/>
      <c r="BK30" s="298"/>
      <c r="BL30" s="298"/>
      <c r="BM30" s="298"/>
      <c r="BN30" s="298"/>
      <c r="BO30" s="298"/>
      <c r="BP30" s="298"/>
      <c r="BQ30" s="298"/>
      <c r="BR30" s="297"/>
      <c r="BS30" s="298"/>
      <c r="BT30" s="297"/>
      <c r="BU30" s="297"/>
      <c r="BV30" s="298"/>
      <c r="BW30" s="297"/>
      <c r="BX30" s="297"/>
      <c r="BY30" s="298"/>
      <c r="BZ30" s="297"/>
      <c r="CA30" s="297"/>
      <c r="CB30" s="298"/>
      <c r="CC30" s="298"/>
      <c r="CD30" s="297"/>
      <c r="CE30" s="298"/>
      <c r="CF30" s="298"/>
      <c r="CG30" s="298"/>
      <c r="CH30" s="298"/>
      <c r="CI30" s="298"/>
      <c r="CJ30" s="298"/>
      <c r="CK30" s="298"/>
      <c r="CL30" s="298"/>
      <c r="CM30" s="298"/>
      <c r="CN30" s="298"/>
      <c r="CO30" s="298"/>
      <c r="CP30" s="298"/>
      <c r="CQ30" s="298"/>
      <c r="CR30" s="298"/>
      <c r="CS30" s="298"/>
      <c r="CT30" s="298"/>
      <c r="CU30" s="298"/>
      <c r="CV30" s="298"/>
      <c r="CW30" s="298"/>
      <c r="CX30" s="298"/>
      <c r="CY30" s="297"/>
      <c r="CZ30" s="297"/>
      <c r="DA30" s="298"/>
      <c r="DB30" s="297"/>
      <c r="DC30" s="297"/>
      <c r="DD30" s="297"/>
      <c r="DE30" s="297"/>
      <c r="DF30" s="298"/>
      <c r="DG30" s="298"/>
      <c r="DH30" s="298"/>
      <c r="DI30" s="298"/>
      <c r="DJ30" s="298"/>
      <c r="DK30" s="297"/>
      <c r="DL30" s="298"/>
      <c r="DM30" s="298"/>
      <c r="DN30" s="297"/>
      <c r="DO30" s="298"/>
      <c r="DP30" s="298"/>
      <c r="DQ30" s="298"/>
      <c r="DR30" s="297"/>
      <c r="DS30" s="298"/>
      <c r="DT30" s="298"/>
      <c r="DU30" s="298"/>
      <c r="DV30" s="298"/>
      <c r="DW30" s="298"/>
      <c r="DX30" s="297"/>
      <c r="DY30" s="298"/>
      <c r="DZ30" s="298"/>
      <c r="EA30" s="298"/>
      <c r="EB30" s="298"/>
      <c r="EC30" s="298"/>
      <c r="ED30" s="298"/>
      <c r="EE30" s="298"/>
      <c r="EF30" s="298"/>
      <c r="EG30" s="298"/>
      <c r="EH30" s="298"/>
      <c r="EI30" s="298"/>
      <c r="EJ30" s="298"/>
      <c r="EK30" s="298"/>
      <c r="EL30" s="298"/>
      <c r="EM30" s="297"/>
      <c r="EN30" s="297"/>
      <c r="EO30" s="297"/>
      <c r="EP30" s="297"/>
      <c r="EQ30" s="297"/>
      <c r="ER30" s="297"/>
      <c r="ES30" s="297"/>
      <c r="ET30" s="298"/>
      <c r="EU30" s="298"/>
      <c r="EV30" s="297"/>
      <c r="EW30" s="298"/>
      <c r="EX30" s="298"/>
      <c r="EY30" s="298"/>
      <c r="EZ30" s="298"/>
      <c r="FA30" s="297"/>
      <c r="FB30" s="298"/>
      <c r="FC30" s="297"/>
      <c r="FD30" s="297"/>
      <c r="FE30" s="298"/>
      <c r="FF30" s="298"/>
      <c r="FG30" s="297"/>
      <c r="FH30" s="297"/>
      <c r="FI30" s="297"/>
      <c r="FJ30" s="297"/>
      <c r="FK30" s="297"/>
      <c r="FL30" s="298"/>
      <c r="FM30" s="298"/>
      <c r="FN30" s="298"/>
      <c r="FO30" s="298"/>
      <c r="FP30" s="298"/>
      <c r="FQ30" s="297"/>
      <c r="FR30" s="298"/>
      <c r="FS30" s="298"/>
      <c r="FT30" s="298"/>
      <c r="FU30" s="297"/>
      <c r="FV30" s="298"/>
      <c r="FW30" s="297"/>
      <c r="FX30" s="298"/>
      <c r="FY30" s="298"/>
      <c r="FZ30" s="298"/>
      <c r="GA30" s="298"/>
      <c r="GB30" s="297"/>
      <c r="GC30" s="298"/>
      <c r="GD30" s="298"/>
      <c r="GE30" s="298"/>
      <c r="GF30" s="298"/>
      <c r="GG30" s="298"/>
      <c r="GH30" s="298"/>
      <c r="GI30" s="298"/>
      <c r="GJ30" s="297"/>
      <c r="GK30" s="298"/>
      <c r="GL30" s="297"/>
      <c r="GM30" s="297"/>
      <c r="GN30" s="298"/>
      <c r="GO30" s="298"/>
      <c r="GP30" s="297"/>
      <c r="GQ30" s="297"/>
      <c r="GR30" s="297"/>
      <c r="GS30" s="298"/>
      <c r="GT30" s="298"/>
      <c r="GU30" s="298"/>
      <c r="GV30" s="298"/>
      <c r="GW30" s="298"/>
      <c r="GX30" s="298"/>
      <c r="GY30" s="297"/>
      <c r="GZ30" s="297"/>
      <c r="HA30" s="298"/>
      <c r="HB30" s="298"/>
      <c r="HC30" s="297"/>
      <c r="HD30" s="298"/>
      <c r="HE30" s="297"/>
      <c r="HF30" s="298"/>
      <c r="HG30" s="297"/>
    </row>
    <row r="31" spans="1:215" ht="43.2">
      <c r="A31" s="296" t="s">
        <v>3219</v>
      </c>
      <c r="B31" s="296">
        <v>772371.07</v>
      </c>
      <c r="C31" s="297">
        <v>0</v>
      </c>
      <c r="D31" s="297">
        <v>66031.94</v>
      </c>
      <c r="E31" s="297">
        <v>401294.68</v>
      </c>
      <c r="F31" s="297">
        <v>367311.72</v>
      </c>
      <c r="G31" s="297">
        <v>0</v>
      </c>
      <c r="H31" s="297">
        <v>21790.44</v>
      </c>
      <c r="I31" s="297">
        <v>0.19</v>
      </c>
      <c r="J31" s="297">
        <v>224.69</v>
      </c>
      <c r="K31" s="297">
        <v>9040.66</v>
      </c>
      <c r="L31" s="297"/>
      <c r="M31" s="297">
        <v>-248480.3</v>
      </c>
      <c r="N31" s="297">
        <v>1339755.76</v>
      </c>
      <c r="O31" s="297">
        <v>1387311.08</v>
      </c>
      <c r="P31" s="297">
        <v>247900</v>
      </c>
      <c r="Q31" s="297">
        <v>1973.38</v>
      </c>
      <c r="R31" s="297"/>
      <c r="S31" s="297">
        <v>1772909.66</v>
      </c>
      <c r="T31" s="297">
        <v>235710</v>
      </c>
      <c r="U31" s="297">
        <v>2184832.66</v>
      </c>
      <c r="V31" s="297">
        <v>2000</v>
      </c>
      <c r="W31" s="297">
        <v>2048</v>
      </c>
      <c r="X31" s="297">
        <v>832111.02</v>
      </c>
      <c r="Y31" s="297">
        <v>121134.47</v>
      </c>
      <c r="Z31" s="297"/>
      <c r="AA31" s="297"/>
      <c r="AB31" s="297">
        <v>19000</v>
      </c>
      <c r="AC31" s="297"/>
      <c r="AD31" s="297"/>
      <c r="AE31" s="297"/>
      <c r="AF31" s="297"/>
      <c r="AG31" s="297"/>
      <c r="AH31" s="297"/>
      <c r="AI31" s="297"/>
      <c r="AJ31" s="297"/>
      <c r="AK31" s="297"/>
      <c r="AL31" s="297"/>
      <c r="AM31" s="297"/>
      <c r="AN31" s="297"/>
      <c r="AO31" s="297"/>
      <c r="AP31" s="297"/>
      <c r="AQ31" s="297"/>
      <c r="AR31" s="297"/>
      <c r="AS31" s="297"/>
      <c r="AT31" s="297"/>
      <c r="AU31" s="297"/>
      <c r="AV31" s="297"/>
      <c r="AW31" s="297"/>
      <c r="AX31" s="297"/>
      <c r="AY31" s="297"/>
      <c r="AZ31" s="297"/>
      <c r="BA31" s="297"/>
      <c r="BB31" s="297"/>
      <c r="BC31" s="297"/>
      <c r="BD31" s="297"/>
      <c r="BE31" s="297"/>
      <c r="BF31" s="297"/>
      <c r="BG31" s="297"/>
      <c r="BH31" s="297"/>
      <c r="BI31" s="297"/>
      <c r="BJ31" s="297"/>
      <c r="BK31" s="297"/>
      <c r="BL31" s="297"/>
      <c r="BM31" s="297"/>
      <c r="BN31" s="297"/>
      <c r="BO31" s="297"/>
      <c r="BP31" s="297"/>
      <c r="BQ31" s="297"/>
      <c r="BR31" s="297"/>
      <c r="BS31" s="297"/>
      <c r="BT31" s="297"/>
      <c r="BU31" s="297"/>
      <c r="BV31" s="297"/>
      <c r="BW31" s="297"/>
      <c r="BX31" s="297"/>
      <c r="BY31" s="297"/>
      <c r="BZ31" s="297"/>
      <c r="CA31" s="297"/>
      <c r="CB31" s="297"/>
      <c r="CC31" s="297"/>
      <c r="CD31" s="297"/>
      <c r="CE31" s="297"/>
      <c r="CF31" s="297"/>
      <c r="CG31" s="297"/>
      <c r="CH31" s="297"/>
      <c r="CI31" s="297"/>
      <c r="CJ31" s="297"/>
      <c r="CK31" s="297"/>
      <c r="CL31" s="297"/>
      <c r="CM31" s="297"/>
      <c r="CN31" s="297"/>
      <c r="CO31" s="297"/>
      <c r="CP31" s="297"/>
      <c r="CQ31" s="297"/>
      <c r="CR31" s="297"/>
      <c r="CS31" s="297"/>
      <c r="CT31" s="297"/>
      <c r="CU31" s="297"/>
      <c r="CV31" s="297"/>
      <c r="CW31" s="297"/>
      <c r="CX31" s="297"/>
      <c r="CY31" s="297"/>
      <c r="CZ31" s="297"/>
      <c r="DA31" s="297"/>
      <c r="DB31" s="297"/>
      <c r="DC31" s="297"/>
      <c r="DD31" s="297"/>
      <c r="DE31" s="297"/>
      <c r="DF31" s="297"/>
      <c r="DG31" s="297"/>
      <c r="DH31" s="297"/>
      <c r="DI31" s="297"/>
      <c r="DJ31" s="297"/>
      <c r="DK31" s="297"/>
      <c r="DL31" s="297"/>
      <c r="DM31" s="297"/>
      <c r="DN31" s="297"/>
      <c r="DO31" s="297"/>
      <c r="DP31" s="297"/>
      <c r="DQ31" s="297"/>
      <c r="DR31" s="297"/>
      <c r="DS31" s="297"/>
      <c r="DT31" s="297"/>
      <c r="DU31" s="297"/>
      <c r="DV31" s="297"/>
      <c r="DW31" s="297"/>
      <c r="DX31" s="297"/>
      <c r="DY31" s="297"/>
      <c r="DZ31" s="297"/>
      <c r="EA31" s="297"/>
      <c r="EB31" s="297"/>
      <c r="EC31" s="297"/>
      <c r="ED31" s="297"/>
      <c r="EE31" s="297"/>
      <c r="EF31" s="297"/>
      <c r="EG31" s="297"/>
      <c r="EH31" s="297"/>
      <c r="EI31" s="297"/>
      <c r="EJ31" s="297"/>
      <c r="EK31" s="297"/>
      <c r="EL31" s="297"/>
      <c r="EM31" s="297"/>
      <c r="EN31" s="297"/>
      <c r="EO31" s="297"/>
      <c r="EP31" s="297"/>
      <c r="EQ31" s="297"/>
      <c r="ER31" s="297"/>
      <c r="ES31" s="297"/>
      <c r="ET31" s="297"/>
      <c r="EU31" s="297"/>
      <c r="EV31" s="297"/>
      <c r="EW31" s="297"/>
      <c r="EX31" s="297"/>
      <c r="EY31" s="297"/>
      <c r="EZ31" s="297"/>
      <c r="FA31" s="297"/>
      <c r="FB31" s="297"/>
      <c r="FC31" s="297"/>
      <c r="FD31" s="297"/>
      <c r="FE31" s="297"/>
      <c r="FF31" s="297"/>
      <c r="FG31" s="297"/>
      <c r="FH31" s="297"/>
      <c r="FI31" s="297"/>
      <c r="FJ31" s="297"/>
      <c r="FK31" s="297"/>
      <c r="FL31" s="297"/>
      <c r="FM31" s="297"/>
      <c r="FN31" s="297"/>
      <c r="FO31" s="297"/>
      <c r="FP31" s="297"/>
      <c r="FQ31" s="297"/>
      <c r="FR31" s="297"/>
      <c r="FS31" s="297"/>
      <c r="FT31" s="297"/>
      <c r="FU31" s="297"/>
      <c r="FV31" s="297"/>
      <c r="FW31" s="297"/>
      <c r="FX31" s="297"/>
      <c r="FY31" s="297"/>
      <c r="FZ31" s="297"/>
      <c r="GA31" s="297"/>
      <c r="GB31" s="297"/>
      <c r="GC31" s="297"/>
      <c r="GD31" s="297"/>
      <c r="GE31" s="297"/>
      <c r="GF31" s="297"/>
      <c r="GG31" s="297"/>
      <c r="GH31" s="297"/>
      <c r="GI31" s="297"/>
      <c r="GJ31" s="297"/>
      <c r="GK31" s="297"/>
      <c r="GL31" s="297"/>
      <c r="GM31" s="297"/>
      <c r="GN31" s="297"/>
      <c r="GO31" s="297"/>
      <c r="GP31" s="297"/>
      <c r="GQ31" s="297"/>
      <c r="GR31" s="297"/>
      <c r="GS31" s="297"/>
      <c r="GT31" s="297"/>
      <c r="GU31" s="297"/>
      <c r="GV31" s="297"/>
      <c r="GW31" s="297"/>
      <c r="GX31" s="297"/>
      <c r="GY31" s="297"/>
      <c r="GZ31" s="297"/>
      <c r="HA31" s="297"/>
      <c r="HB31" s="297"/>
      <c r="HC31" s="297"/>
      <c r="HD31" s="297"/>
      <c r="HE31" s="297"/>
      <c r="HF31" s="297"/>
      <c r="HG31" s="297"/>
    </row>
    <row r="32" spans="1:215" ht="43.2">
      <c r="A32" s="296" t="s">
        <v>3220</v>
      </c>
      <c r="B32" s="296">
        <v>402221.05</v>
      </c>
      <c r="C32" s="297">
        <v>0</v>
      </c>
      <c r="D32" s="297">
        <v>48495.38</v>
      </c>
      <c r="E32" s="297">
        <v>818039.67</v>
      </c>
      <c r="F32" s="297">
        <v>626318.79</v>
      </c>
      <c r="G32" s="297">
        <v>0</v>
      </c>
      <c r="H32" s="297">
        <v>22380.1</v>
      </c>
      <c r="I32" s="297"/>
      <c r="J32" s="297">
        <v>181.95</v>
      </c>
      <c r="K32" s="297">
        <v>60000</v>
      </c>
      <c r="L32" s="297"/>
      <c r="M32" s="297">
        <v>-264287.99</v>
      </c>
      <c r="N32" s="297">
        <v>2103448.6</v>
      </c>
      <c r="O32" s="297">
        <v>1163079.45</v>
      </c>
      <c r="P32" s="297"/>
      <c r="Q32" s="297">
        <v>1334.87</v>
      </c>
      <c r="R32" s="297"/>
      <c r="S32" s="297">
        <v>1511679</v>
      </c>
      <c r="T32" s="297">
        <v>480090</v>
      </c>
      <c r="U32" s="297">
        <v>1943906</v>
      </c>
      <c r="V32" s="297">
        <v>197640</v>
      </c>
      <c r="W32" s="297">
        <v>31366</v>
      </c>
      <c r="X32" s="297">
        <v>544029.02</v>
      </c>
      <c r="Y32" s="297">
        <v>465670.07</v>
      </c>
      <c r="Z32" s="297"/>
      <c r="AA32" s="297"/>
      <c r="AB32" s="297">
        <v>220</v>
      </c>
      <c r="AC32" s="297"/>
      <c r="AD32" s="297"/>
      <c r="AE32" s="297"/>
      <c r="AF32" s="297"/>
      <c r="AG32" s="297"/>
      <c r="AH32" s="297"/>
      <c r="AI32" s="297"/>
      <c r="AJ32" s="297"/>
      <c r="AK32" s="297"/>
      <c r="AL32" s="297"/>
      <c r="AM32" s="297"/>
      <c r="AN32" s="297"/>
      <c r="AO32" s="297"/>
      <c r="AP32" s="297"/>
      <c r="AQ32" s="297"/>
      <c r="AR32" s="297"/>
      <c r="AS32" s="297"/>
      <c r="AT32" s="297"/>
      <c r="AU32" s="297"/>
      <c r="AV32" s="297"/>
      <c r="AW32" s="297"/>
      <c r="AX32" s="297"/>
      <c r="AY32" s="297"/>
      <c r="AZ32" s="297"/>
      <c r="BA32" s="297"/>
      <c r="BB32" s="297"/>
      <c r="BC32" s="297"/>
      <c r="BD32" s="297"/>
      <c r="BE32" s="297"/>
      <c r="BF32" s="297"/>
      <c r="BG32" s="297"/>
      <c r="BH32" s="297"/>
      <c r="BI32" s="297"/>
      <c r="BJ32" s="297"/>
      <c r="BK32" s="297"/>
      <c r="BL32" s="297"/>
      <c r="BM32" s="297"/>
      <c r="BN32" s="297"/>
      <c r="BO32" s="297"/>
      <c r="BP32" s="297"/>
      <c r="BQ32" s="297"/>
      <c r="BR32" s="297"/>
      <c r="BS32" s="297"/>
      <c r="BT32" s="297"/>
      <c r="BU32" s="297"/>
      <c r="BV32" s="297"/>
      <c r="BW32" s="297"/>
      <c r="BX32" s="297"/>
      <c r="BY32" s="297"/>
      <c r="BZ32" s="297"/>
      <c r="CA32" s="297"/>
      <c r="CB32" s="297"/>
      <c r="CC32" s="297"/>
      <c r="CD32" s="297"/>
      <c r="CE32" s="297"/>
      <c r="CF32" s="297"/>
      <c r="CG32" s="297"/>
      <c r="CH32" s="297"/>
      <c r="CI32" s="297"/>
      <c r="CJ32" s="297"/>
      <c r="CK32" s="297"/>
      <c r="CL32" s="297"/>
      <c r="CM32" s="297"/>
      <c r="CN32" s="297"/>
      <c r="CO32" s="297"/>
      <c r="CP32" s="297"/>
      <c r="CQ32" s="297"/>
      <c r="CR32" s="297"/>
      <c r="CS32" s="297"/>
      <c r="CT32" s="297"/>
      <c r="CU32" s="297"/>
      <c r="CV32" s="297"/>
      <c r="CW32" s="297"/>
      <c r="CX32" s="297"/>
      <c r="CY32" s="297"/>
      <c r="CZ32" s="297"/>
      <c r="DA32" s="297"/>
      <c r="DB32" s="297"/>
      <c r="DC32" s="297"/>
      <c r="DD32" s="297"/>
      <c r="DE32" s="297"/>
      <c r="DF32" s="297"/>
      <c r="DG32" s="297"/>
      <c r="DH32" s="297"/>
      <c r="DI32" s="297"/>
      <c r="DJ32" s="297"/>
      <c r="DK32" s="297"/>
      <c r="DL32" s="297"/>
      <c r="DM32" s="297"/>
      <c r="DN32" s="297"/>
      <c r="DO32" s="297"/>
      <c r="DP32" s="297"/>
      <c r="DQ32" s="297"/>
      <c r="DR32" s="297"/>
      <c r="DS32" s="297"/>
      <c r="DT32" s="297"/>
      <c r="DU32" s="297"/>
      <c r="DV32" s="297"/>
      <c r="DW32" s="297"/>
      <c r="DX32" s="297"/>
      <c r="DY32" s="297"/>
      <c r="DZ32" s="297"/>
      <c r="EA32" s="297"/>
      <c r="EB32" s="297"/>
      <c r="EC32" s="297"/>
      <c r="ED32" s="297"/>
      <c r="EE32" s="297"/>
      <c r="EF32" s="297"/>
      <c r="EG32" s="297"/>
      <c r="EH32" s="297"/>
      <c r="EI32" s="297"/>
      <c r="EJ32" s="297"/>
      <c r="EK32" s="297"/>
      <c r="EL32" s="297"/>
      <c r="EM32" s="297"/>
      <c r="EN32" s="297"/>
      <c r="EO32" s="297"/>
      <c r="EP32" s="297"/>
      <c r="EQ32" s="297"/>
      <c r="ER32" s="297"/>
      <c r="ES32" s="297"/>
      <c r="ET32" s="297"/>
      <c r="EU32" s="297"/>
      <c r="EV32" s="297"/>
      <c r="EW32" s="297"/>
      <c r="EX32" s="297"/>
      <c r="EY32" s="297"/>
      <c r="EZ32" s="297"/>
      <c r="FA32" s="297"/>
      <c r="FB32" s="297"/>
      <c r="FC32" s="297"/>
      <c r="FD32" s="297"/>
      <c r="FE32" s="297"/>
      <c r="FF32" s="297"/>
      <c r="FG32" s="297"/>
      <c r="FH32" s="297"/>
      <c r="FI32" s="297"/>
      <c r="FJ32" s="297"/>
      <c r="FK32" s="297"/>
      <c r="FL32" s="297"/>
      <c r="FM32" s="297"/>
      <c r="FN32" s="297"/>
      <c r="FO32" s="297"/>
      <c r="FP32" s="297"/>
      <c r="FQ32" s="297"/>
      <c r="FR32" s="297"/>
      <c r="FS32" s="297"/>
      <c r="FT32" s="297"/>
      <c r="FU32" s="297"/>
      <c r="FV32" s="297"/>
      <c r="FW32" s="297"/>
      <c r="FX32" s="297"/>
      <c r="FY32" s="297"/>
      <c r="FZ32" s="297"/>
      <c r="GA32" s="297"/>
      <c r="GB32" s="297"/>
      <c r="GC32" s="297"/>
      <c r="GD32" s="297"/>
      <c r="GE32" s="297"/>
      <c r="GF32" s="297"/>
      <c r="GG32" s="297"/>
      <c r="GH32" s="297"/>
      <c r="GI32" s="297"/>
      <c r="GJ32" s="297"/>
      <c r="GK32" s="297"/>
      <c r="GL32" s="297"/>
      <c r="GM32" s="297"/>
      <c r="GN32" s="297"/>
      <c r="GO32" s="297"/>
      <c r="GP32" s="297"/>
      <c r="GQ32" s="297"/>
      <c r="GR32" s="297"/>
      <c r="GS32" s="297"/>
      <c r="GT32" s="297"/>
      <c r="GU32" s="297"/>
      <c r="GV32" s="297"/>
      <c r="GW32" s="297"/>
      <c r="GX32" s="297"/>
      <c r="GY32" s="297"/>
      <c r="GZ32" s="297"/>
      <c r="HA32" s="297"/>
      <c r="HB32" s="297"/>
      <c r="HC32" s="297"/>
      <c r="HD32" s="297"/>
      <c r="HE32" s="297"/>
      <c r="HF32" s="297"/>
      <c r="HG32" s="297"/>
    </row>
    <row r="33" spans="1:215" ht="14.4">
      <c r="A33" s="296" t="s">
        <v>3221</v>
      </c>
      <c r="B33" s="296">
        <v>499360.43</v>
      </c>
      <c r="C33" s="297">
        <v>0</v>
      </c>
      <c r="D33" s="298">
        <v>84911.61</v>
      </c>
      <c r="E33" s="298">
        <v>228860.84</v>
      </c>
      <c r="F33" s="298">
        <v>68155.240000000005</v>
      </c>
      <c r="G33" s="298">
        <v>0</v>
      </c>
      <c r="H33" s="298">
        <v>20840.87</v>
      </c>
      <c r="I33" s="298">
        <v>-41730</v>
      </c>
      <c r="J33" s="298">
        <v>412.32</v>
      </c>
      <c r="K33" s="298">
        <v>103809.81</v>
      </c>
      <c r="L33" s="298"/>
      <c r="M33" s="298">
        <v>-568338.25</v>
      </c>
      <c r="N33" s="298">
        <v>1634028.2</v>
      </c>
      <c r="O33" s="298">
        <v>1157606.49</v>
      </c>
      <c r="P33" s="298"/>
      <c r="Q33" s="298">
        <v>1892.43</v>
      </c>
      <c r="R33" s="298"/>
      <c r="S33" s="298">
        <v>1034580.7</v>
      </c>
      <c r="T33" s="298">
        <v>86300</v>
      </c>
      <c r="U33" s="298">
        <v>1280571.7</v>
      </c>
      <c r="V33" s="298">
        <v>4400</v>
      </c>
      <c r="W33" s="298">
        <v>14790</v>
      </c>
      <c r="X33" s="298">
        <v>523765.07</v>
      </c>
      <c r="Y33" s="298">
        <v>711460.68</v>
      </c>
      <c r="Z33" s="298"/>
      <c r="AA33" s="298">
        <v>8</v>
      </c>
      <c r="AB33" s="298">
        <v>13119</v>
      </c>
      <c r="AC33" s="298"/>
      <c r="AD33" s="298"/>
      <c r="AE33" s="298"/>
      <c r="AF33" s="298"/>
      <c r="AG33" s="298"/>
      <c r="AH33" s="298"/>
      <c r="AI33" s="298"/>
      <c r="AJ33" s="298"/>
      <c r="AK33" s="298"/>
      <c r="AL33" s="298"/>
      <c r="AM33" s="298"/>
      <c r="AN33" s="298"/>
      <c r="AO33" s="298"/>
      <c r="AP33" s="298"/>
      <c r="AQ33" s="298"/>
      <c r="AR33" s="298"/>
      <c r="AS33" s="298"/>
      <c r="AT33" s="298"/>
      <c r="AU33" s="298"/>
      <c r="AV33" s="298"/>
      <c r="AW33" s="298"/>
      <c r="AX33" s="298"/>
      <c r="AY33" s="298"/>
      <c r="AZ33" s="298"/>
      <c r="BA33" s="298"/>
      <c r="BB33" s="298"/>
      <c r="BC33" s="298"/>
      <c r="BD33" s="298"/>
      <c r="BE33" s="298"/>
      <c r="BF33" s="298"/>
      <c r="BG33" s="298"/>
      <c r="BH33" s="298"/>
      <c r="BI33" s="298"/>
      <c r="BJ33" s="298"/>
      <c r="BK33" s="298"/>
      <c r="BL33" s="298"/>
      <c r="BM33" s="298"/>
      <c r="BN33" s="298"/>
      <c r="BO33" s="298"/>
      <c r="BP33" s="298"/>
      <c r="BQ33" s="298"/>
      <c r="BR33" s="298"/>
      <c r="BS33" s="298"/>
      <c r="BT33" s="298"/>
      <c r="BU33" s="298"/>
      <c r="BV33" s="298"/>
      <c r="BW33" s="298"/>
      <c r="BX33" s="298"/>
      <c r="BY33" s="298"/>
      <c r="BZ33" s="298"/>
      <c r="CA33" s="298"/>
      <c r="CB33" s="298"/>
      <c r="CC33" s="298"/>
      <c r="CD33" s="298"/>
      <c r="CE33" s="298"/>
      <c r="CF33" s="298"/>
      <c r="CG33" s="298"/>
      <c r="CH33" s="298"/>
      <c r="CI33" s="298"/>
      <c r="CJ33" s="298"/>
      <c r="CK33" s="298"/>
      <c r="CL33" s="298"/>
      <c r="CM33" s="298"/>
      <c r="CN33" s="298"/>
      <c r="CO33" s="298"/>
      <c r="CP33" s="297"/>
      <c r="CQ33" s="298"/>
      <c r="CR33" s="298"/>
      <c r="CS33" s="297"/>
      <c r="CT33" s="297"/>
      <c r="CU33" s="298"/>
      <c r="CV33" s="297"/>
      <c r="CW33" s="297"/>
      <c r="CX33" s="298"/>
      <c r="CY33" s="298"/>
      <c r="CZ33" s="298"/>
      <c r="DA33" s="298"/>
      <c r="DB33" s="298"/>
      <c r="DC33" s="298"/>
      <c r="DD33" s="298"/>
      <c r="DE33" s="298"/>
      <c r="DF33" s="298"/>
      <c r="DG33" s="298"/>
      <c r="DH33" s="298"/>
      <c r="DI33" s="298"/>
      <c r="DJ33" s="298"/>
      <c r="DK33" s="298"/>
      <c r="DL33" s="298"/>
      <c r="DM33" s="298"/>
      <c r="DN33" s="298"/>
      <c r="DO33" s="298"/>
      <c r="DP33" s="298"/>
      <c r="DQ33" s="298"/>
      <c r="DR33" s="298"/>
      <c r="DS33" s="298"/>
      <c r="DT33" s="298"/>
      <c r="DU33" s="298"/>
      <c r="DV33" s="298"/>
      <c r="DW33" s="298"/>
      <c r="DX33" s="297"/>
      <c r="DY33" s="298"/>
      <c r="DZ33" s="298"/>
      <c r="EA33" s="298"/>
      <c r="EB33" s="298"/>
      <c r="EC33" s="298"/>
      <c r="ED33" s="298"/>
      <c r="EE33" s="298"/>
      <c r="EF33" s="298"/>
      <c r="EG33" s="297"/>
      <c r="EH33" s="298"/>
      <c r="EI33" s="298"/>
      <c r="EJ33" s="298"/>
      <c r="EK33" s="298"/>
      <c r="EL33" s="298"/>
      <c r="EM33" s="298"/>
      <c r="EN33" s="298"/>
      <c r="EO33" s="298"/>
      <c r="EP33" s="298"/>
      <c r="EQ33" s="298"/>
      <c r="ER33" s="298"/>
      <c r="ES33" s="298"/>
      <c r="ET33" s="298"/>
      <c r="EU33" s="298"/>
      <c r="EV33" s="298"/>
      <c r="EW33" s="298"/>
      <c r="EX33" s="298"/>
      <c r="EY33" s="298"/>
      <c r="EZ33" s="298"/>
      <c r="FA33" s="298"/>
      <c r="FB33" s="298"/>
      <c r="FC33" s="298"/>
      <c r="FD33" s="298"/>
      <c r="FE33" s="298"/>
      <c r="FF33" s="298"/>
      <c r="FG33" s="298"/>
      <c r="FH33" s="298"/>
      <c r="FI33" s="298"/>
      <c r="FJ33" s="298"/>
      <c r="FK33" s="298"/>
      <c r="FL33" s="298"/>
      <c r="FM33" s="298"/>
      <c r="FN33" s="298"/>
      <c r="FO33" s="298"/>
      <c r="FP33" s="298"/>
      <c r="FQ33" s="298"/>
      <c r="FR33" s="298"/>
      <c r="FS33" s="298"/>
      <c r="FT33" s="298"/>
      <c r="FU33" s="298"/>
      <c r="FV33" s="298"/>
      <c r="FW33" s="298"/>
      <c r="FX33" s="297"/>
      <c r="FY33" s="298"/>
      <c r="FZ33" s="298"/>
      <c r="GA33" s="298"/>
      <c r="GB33" s="298"/>
      <c r="GC33" s="298"/>
      <c r="GD33" s="298"/>
      <c r="GE33" s="298"/>
      <c r="GF33" s="298"/>
      <c r="GG33" s="297"/>
      <c r="GH33" s="298"/>
      <c r="GI33" s="298"/>
      <c r="GJ33" s="298"/>
      <c r="GK33" s="298"/>
      <c r="GL33" s="298"/>
      <c r="GM33" s="298"/>
      <c r="GN33" s="297"/>
      <c r="GO33" s="297"/>
      <c r="GP33" s="298"/>
      <c r="GQ33" s="298"/>
      <c r="GR33" s="298"/>
      <c r="GS33" s="298"/>
      <c r="GT33" s="298"/>
      <c r="GU33" s="298"/>
      <c r="GV33" s="298"/>
      <c r="GW33" s="298"/>
      <c r="GX33" s="298"/>
      <c r="GY33" s="298"/>
      <c r="GZ33" s="298"/>
      <c r="HA33" s="298"/>
      <c r="HB33" s="298"/>
      <c r="HC33" s="298"/>
      <c r="HD33" s="298"/>
      <c r="HE33" s="298"/>
      <c r="HF33" s="298"/>
      <c r="HG33" s="298"/>
    </row>
    <row r="34" spans="1:215" ht="14.4">
      <c r="A34" s="296" t="s">
        <v>3222</v>
      </c>
      <c r="B34" s="296">
        <v>430248.37</v>
      </c>
      <c r="C34" s="297">
        <v>0</v>
      </c>
      <c r="D34" s="298">
        <v>14753.92</v>
      </c>
      <c r="E34" s="298">
        <v>497189.79</v>
      </c>
      <c r="F34" s="298">
        <v>383993.74</v>
      </c>
      <c r="G34" s="298">
        <v>0</v>
      </c>
      <c r="H34" s="298">
        <v>0</v>
      </c>
      <c r="I34" s="298"/>
      <c r="J34" s="298">
        <v>248.52</v>
      </c>
      <c r="K34" s="298">
        <v>94700</v>
      </c>
      <c r="L34" s="298"/>
      <c r="M34" s="298">
        <v>794357.65</v>
      </c>
      <c r="N34" s="298">
        <v>391756.52</v>
      </c>
      <c r="O34" s="298">
        <v>819464.95</v>
      </c>
      <c r="P34" s="298"/>
      <c r="Q34" s="298">
        <v>1128.6199999999999</v>
      </c>
      <c r="R34" s="298"/>
      <c r="S34" s="298">
        <v>2766698.7</v>
      </c>
      <c r="T34" s="298">
        <v>194076</v>
      </c>
      <c r="U34" s="298">
        <v>3073059.36</v>
      </c>
      <c r="V34" s="298">
        <v>10566.5</v>
      </c>
      <c r="W34" s="298">
        <v>5663.5</v>
      </c>
      <c r="X34" s="298">
        <v>445177.4</v>
      </c>
      <c r="Y34" s="298">
        <v>183754.38</v>
      </c>
      <c r="Z34" s="298"/>
      <c r="AA34" s="298"/>
      <c r="AB34" s="298">
        <v>18024</v>
      </c>
      <c r="AC34" s="298"/>
      <c r="AD34" s="298"/>
      <c r="AE34" s="298"/>
      <c r="AF34" s="298"/>
      <c r="AG34" s="297"/>
      <c r="AH34" s="298"/>
      <c r="AI34" s="298"/>
      <c r="AJ34" s="298"/>
      <c r="AK34" s="298"/>
      <c r="AL34" s="298"/>
      <c r="AM34" s="298"/>
      <c r="AN34" s="298"/>
      <c r="AO34" s="298"/>
      <c r="AP34" s="298"/>
      <c r="AQ34" s="298"/>
      <c r="AR34" s="298"/>
      <c r="AS34" s="298"/>
      <c r="AT34" s="298"/>
      <c r="AU34" s="298"/>
      <c r="AV34" s="298"/>
      <c r="AW34" s="298"/>
      <c r="AX34" s="298"/>
      <c r="AY34" s="297"/>
      <c r="AZ34" s="298"/>
      <c r="BA34" s="298"/>
      <c r="BB34" s="297"/>
      <c r="BC34" s="298"/>
      <c r="BD34" s="298"/>
      <c r="BE34" s="298"/>
      <c r="BF34" s="298"/>
      <c r="BG34" s="298"/>
      <c r="BH34" s="298"/>
      <c r="BI34" s="298"/>
      <c r="BJ34" s="298"/>
      <c r="BK34" s="298"/>
      <c r="BL34" s="298"/>
      <c r="BM34" s="298"/>
      <c r="BN34" s="298"/>
      <c r="BO34" s="298"/>
      <c r="BP34" s="298"/>
      <c r="BQ34" s="298"/>
      <c r="BR34" s="298"/>
      <c r="BS34" s="298"/>
      <c r="BT34" s="297"/>
      <c r="BU34" s="298"/>
      <c r="BV34" s="298"/>
      <c r="BW34" s="298"/>
      <c r="BX34" s="298"/>
      <c r="BY34" s="298"/>
      <c r="BZ34" s="298"/>
      <c r="CA34" s="298"/>
      <c r="CB34" s="298"/>
      <c r="CC34" s="298"/>
      <c r="CD34" s="298"/>
      <c r="CE34" s="298"/>
      <c r="CF34" s="298"/>
      <c r="CG34" s="298"/>
      <c r="CH34" s="298"/>
      <c r="CI34" s="298"/>
      <c r="CJ34" s="298"/>
      <c r="CK34" s="298"/>
      <c r="CL34" s="298"/>
      <c r="CM34" s="298"/>
      <c r="CN34" s="298"/>
      <c r="CO34" s="298"/>
      <c r="CP34" s="298"/>
      <c r="CQ34" s="298"/>
      <c r="CR34" s="298"/>
      <c r="CS34" s="298"/>
      <c r="CT34" s="298"/>
      <c r="CU34" s="298"/>
      <c r="CV34" s="298"/>
      <c r="CW34" s="298"/>
      <c r="CX34" s="298"/>
      <c r="CY34" s="298"/>
      <c r="CZ34" s="298"/>
      <c r="DA34" s="298"/>
      <c r="DB34" s="298"/>
      <c r="DC34" s="298"/>
      <c r="DD34" s="298"/>
      <c r="DE34" s="298"/>
      <c r="DF34" s="298"/>
      <c r="DG34" s="298"/>
      <c r="DH34" s="298"/>
      <c r="DI34" s="298"/>
      <c r="DJ34" s="298"/>
      <c r="DK34" s="298"/>
      <c r="DL34" s="298"/>
      <c r="DM34" s="298"/>
      <c r="DN34" s="298"/>
      <c r="DO34" s="298"/>
      <c r="DP34" s="298"/>
      <c r="DQ34" s="298"/>
      <c r="DR34" s="298"/>
      <c r="DS34" s="298"/>
      <c r="DT34" s="298"/>
      <c r="DU34" s="298"/>
      <c r="DV34" s="298"/>
      <c r="DW34" s="298"/>
      <c r="DX34" s="298"/>
      <c r="DY34" s="298"/>
      <c r="DZ34" s="298"/>
      <c r="EA34" s="298"/>
      <c r="EB34" s="298"/>
      <c r="EC34" s="298"/>
      <c r="ED34" s="298"/>
      <c r="EE34" s="298"/>
      <c r="EF34" s="298"/>
      <c r="EG34" s="298"/>
      <c r="EH34" s="298"/>
      <c r="EI34" s="298"/>
      <c r="EJ34" s="298"/>
      <c r="EK34" s="298"/>
      <c r="EL34" s="298"/>
      <c r="EM34" s="298"/>
      <c r="EN34" s="298"/>
      <c r="EO34" s="298"/>
      <c r="EP34" s="298"/>
      <c r="EQ34" s="298"/>
      <c r="ER34" s="298"/>
      <c r="ES34" s="298"/>
      <c r="ET34" s="298"/>
      <c r="EU34" s="298"/>
      <c r="EV34" s="298"/>
      <c r="EW34" s="298"/>
      <c r="EX34" s="298"/>
      <c r="EY34" s="298"/>
      <c r="EZ34" s="298"/>
      <c r="FA34" s="298"/>
      <c r="FB34" s="298"/>
      <c r="FC34" s="298"/>
      <c r="FD34" s="298"/>
      <c r="FE34" s="298"/>
      <c r="FF34" s="298"/>
      <c r="FG34" s="298"/>
      <c r="FH34" s="298"/>
      <c r="FI34" s="298"/>
      <c r="FJ34" s="298"/>
      <c r="FK34" s="298"/>
      <c r="FL34" s="298"/>
      <c r="FM34" s="298"/>
      <c r="FN34" s="298"/>
      <c r="FO34" s="298"/>
      <c r="FP34" s="298"/>
      <c r="FQ34" s="298"/>
      <c r="FR34" s="298"/>
      <c r="FS34" s="298"/>
      <c r="FT34" s="298"/>
      <c r="FU34" s="298"/>
      <c r="FV34" s="298"/>
      <c r="FW34" s="298"/>
      <c r="FX34" s="298"/>
      <c r="FY34" s="297"/>
      <c r="FZ34" s="297"/>
      <c r="GA34" s="298"/>
      <c r="GB34" s="298"/>
      <c r="GC34" s="298"/>
      <c r="GD34" s="298"/>
      <c r="GE34" s="298"/>
      <c r="GF34" s="298"/>
      <c r="GG34" s="298"/>
      <c r="GH34" s="298"/>
      <c r="GI34" s="298"/>
      <c r="GJ34" s="298"/>
      <c r="GK34" s="298"/>
      <c r="GL34" s="298"/>
      <c r="GM34" s="298"/>
      <c r="GN34" s="298"/>
      <c r="GO34" s="298"/>
      <c r="GP34" s="298"/>
      <c r="GQ34" s="298"/>
      <c r="GR34" s="298"/>
      <c r="GS34" s="298"/>
      <c r="GT34" s="298"/>
      <c r="GU34" s="298"/>
      <c r="GV34" s="298"/>
      <c r="GW34" s="298"/>
      <c r="GX34" s="298"/>
      <c r="GY34" s="298"/>
      <c r="GZ34" s="298"/>
      <c r="HA34" s="298"/>
      <c r="HB34" s="298"/>
      <c r="HC34" s="298"/>
      <c r="HD34" s="298"/>
      <c r="HE34" s="298"/>
      <c r="HF34" s="298"/>
      <c r="HG34" s="298"/>
    </row>
    <row r="35" spans="1:215" ht="28.8">
      <c r="A35" s="296" t="s">
        <v>3223</v>
      </c>
      <c r="B35" s="296">
        <v>518906.17</v>
      </c>
      <c r="C35" s="297">
        <v>614</v>
      </c>
      <c r="D35" s="298">
        <v>85719.24</v>
      </c>
      <c r="E35" s="298">
        <v>393685.94</v>
      </c>
      <c r="F35" s="298">
        <v>301929.93</v>
      </c>
      <c r="G35" s="298">
        <v>17400</v>
      </c>
      <c r="H35" s="298">
        <v>0</v>
      </c>
      <c r="I35" s="298"/>
      <c r="J35" s="298">
        <v>1119.58</v>
      </c>
      <c r="K35" s="298">
        <v>200475</v>
      </c>
      <c r="L35" s="298"/>
      <c r="M35" s="298">
        <v>667461.55000000005</v>
      </c>
      <c r="N35" s="298">
        <v>459399.49</v>
      </c>
      <c r="O35" s="298">
        <v>657711.4</v>
      </c>
      <c r="P35" s="298"/>
      <c r="Q35" s="297">
        <v>581.5</v>
      </c>
      <c r="R35" s="298"/>
      <c r="S35" s="298">
        <v>458176</v>
      </c>
      <c r="T35" s="298"/>
      <c r="U35" s="298">
        <v>667636</v>
      </c>
      <c r="V35" s="298">
        <v>5080</v>
      </c>
      <c r="W35" s="298">
        <v>717</v>
      </c>
      <c r="X35" s="298">
        <v>380510.36</v>
      </c>
      <c r="Y35" s="297">
        <v>92325.88</v>
      </c>
      <c r="Z35" s="298"/>
      <c r="AA35" s="298"/>
      <c r="AB35" s="298">
        <v>15200</v>
      </c>
      <c r="AC35" s="298"/>
      <c r="AD35" s="298"/>
      <c r="AE35" s="298"/>
      <c r="AF35" s="298"/>
      <c r="AG35" s="298"/>
      <c r="AH35" s="298"/>
      <c r="AI35" s="298"/>
      <c r="AJ35" s="298"/>
      <c r="AK35" s="298"/>
      <c r="AL35" s="298"/>
      <c r="AM35" s="298"/>
      <c r="AN35" s="298"/>
      <c r="AO35" s="298"/>
      <c r="AP35" s="298"/>
      <c r="AQ35" s="298"/>
      <c r="AR35" s="298"/>
      <c r="AS35" s="298"/>
      <c r="AT35" s="298"/>
      <c r="AU35" s="298"/>
      <c r="AV35" s="297"/>
      <c r="AW35" s="298"/>
      <c r="AX35" s="298"/>
      <c r="AY35" s="298"/>
      <c r="AZ35" s="298"/>
      <c r="BA35" s="298"/>
      <c r="BB35" s="298"/>
      <c r="BC35" s="298"/>
      <c r="BD35" s="298"/>
      <c r="BE35" s="298"/>
      <c r="BF35" s="298"/>
      <c r="BG35" s="298"/>
      <c r="BH35" s="298"/>
      <c r="BI35" s="298"/>
      <c r="BJ35" s="298"/>
      <c r="BK35" s="298"/>
      <c r="BL35" s="298"/>
      <c r="BM35" s="298"/>
      <c r="BN35" s="298"/>
      <c r="BO35" s="298"/>
      <c r="BP35" s="298"/>
      <c r="BQ35" s="298"/>
      <c r="BR35" s="298"/>
      <c r="BS35" s="298"/>
      <c r="BT35" s="298"/>
      <c r="BU35" s="298"/>
      <c r="BV35" s="297"/>
      <c r="BW35" s="298"/>
      <c r="BX35" s="298"/>
      <c r="BY35" s="298"/>
      <c r="BZ35" s="298"/>
      <c r="CA35" s="298"/>
      <c r="CB35" s="298"/>
      <c r="CC35" s="298"/>
      <c r="CD35" s="298"/>
      <c r="CE35" s="298"/>
      <c r="CF35" s="298"/>
      <c r="CG35" s="298"/>
      <c r="CH35" s="298"/>
      <c r="CI35" s="298"/>
      <c r="CJ35" s="298"/>
      <c r="CK35" s="298"/>
      <c r="CL35" s="298"/>
      <c r="CM35" s="298"/>
      <c r="CN35" s="298"/>
      <c r="CO35" s="298"/>
      <c r="CP35" s="298"/>
      <c r="CQ35" s="298"/>
      <c r="CR35" s="298"/>
      <c r="CS35" s="298"/>
      <c r="CT35" s="298"/>
      <c r="CU35" s="298"/>
      <c r="CV35" s="298"/>
      <c r="CW35" s="298"/>
      <c r="CX35" s="298"/>
      <c r="CY35" s="298"/>
      <c r="CZ35" s="298"/>
      <c r="DA35" s="298"/>
      <c r="DB35" s="297"/>
      <c r="DC35" s="298"/>
      <c r="DD35" s="298"/>
      <c r="DE35" s="298"/>
      <c r="DF35" s="298"/>
      <c r="DG35" s="298"/>
      <c r="DH35" s="298"/>
      <c r="DI35" s="298"/>
      <c r="DJ35" s="298"/>
      <c r="DK35" s="298"/>
      <c r="DL35" s="298"/>
      <c r="DM35" s="298"/>
      <c r="DN35" s="298"/>
      <c r="DO35" s="298"/>
      <c r="DP35" s="298"/>
      <c r="DQ35" s="298"/>
      <c r="DR35" s="298"/>
      <c r="DS35" s="298"/>
      <c r="DT35" s="298"/>
      <c r="DU35" s="298"/>
      <c r="DV35" s="298"/>
      <c r="DW35" s="298"/>
      <c r="DX35" s="298"/>
      <c r="DY35" s="298"/>
      <c r="DZ35" s="298"/>
      <c r="EA35" s="298"/>
      <c r="EB35" s="298"/>
      <c r="EC35" s="298"/>
      <c r="ED35" s="298"/>
      <c r="EE35" s="298"/>
      <c r="EF35" s="298"/>
      <c r="EG35" s="298"/>
      <c r="EH35" s="298"/>
      <c r="EI35" s="298"/>
      <c r="EJ35" s="298"/>
      <c r="EK35" s="298"/>
      <c r="EL35" s="298"/>
      <c r="EM35" s="298"/>
      <c r="EN35" s="298"/>
      <c r="EO35" s="298"/>
      <c r="EP35" s="298"/>
      <c r="EQ35" s="298"/>
      <c r="ER35" s="298"/>
      <c r="ES35" s="298"/>
      <c r="ET35" s="297"/>
      <c r="EU35" s="297"/>
      <c r="EV35" s="297"/>
      <c r="EW35" s="298"/>
      <c r="EX35" s="297"/>
      <c r="EY35" s="297"/>
      <c r="EZ35" s="297"/>
      <c r="FA35" s="297"/>
      <c r="FB35" s="298"/>
      <c r="FC35" s="297"/>
      <c r="FD35" s="297"/>
      <c r="FE35" s="297"/>
      <c r="FF35" s="298"/>
      <c r="FG35" s="298"/>
      <c r="FH35" s="298"/>
      <c r="FI35" s="298"/>
      <c r="FJ35" s="298"/>
      <c r="FK35" s="298"/>
      <c r="FL35" s="298"/>
      <c r="FM35" s="298"/>
      <c r="FN35" s="298"/>
      <c r="FO35" s="298"/>
      <c r="FP35" s="298"/>
      <c r="FQ35" s="298"/>
      <c r="FR35" s="298"/>
      <c r="FS35" s="298"/>
      <c r="FT35" s="298"/>
      <c r="FU35" s="298"/>
      <c r="FV35" s="298"/>
      <c r="FW35" s="298"/>
      <c r="FX35" s="298"/>
      <c r="FY35" s="298"/>
      <c r="FZ35" s="298"/>
      <c r="GA35" s="298"/>
      <c r="GB35" s="298"/>
      <c r="GC35" s="298"/>
      <c r="GD35" s="298"/>
      <c r="GE35" s="298"/>
      <c r="GF35" s="298"/>
      <c r="GG35" s="298"/>
      <c r="GH35" s="298"/>
      <c r="GI35" s="298"/>
      <c r="GJ35" s="298"/>
      <c r="GK35" s="298"/>
      <c r="GL35" s="298"/>
      <c r="GM35" s="298"/>
      <c r="GN35" s="298"/>
      <c r="GO35" s="298"/>
      <c r="GP35" s="298"/>
      <c r="GQ35" s="298"/>
      <c r="GR35" s="298"/>
      <c r="GS35" s="298"/>
      <c r="GT35" s="298"/>
      <c r="GU35" s="297"/>
      <c r="GV35" s="298"/>
      <c r="GW35" s="298"/>
      <c r="GX35" s="298"/>
      <c r="GY35" s="298"/>
      <c r="GZ35" s="298"/>
      <c r="HA35" s="298"/>
      <c r="HB35" s="298"/>
      <c r="HC35" s="298"/>
      <c r="HD35" s="297"/>
      <c r="HE35" s="298"/>
      <c r="HF35" s="298"/>
      <c r="HG35" s="298"/>
    </row>
    <row r="36" spans="1:215" ht="43.2">
      <c r="A36" s="296" t="s">
        <v>3224</v>
      </c>
      <c r="B36" s="296">
        <v>414060.2</v>
      </c>
      <c r="C36" s="297">
        <v>0</v>
      </c>
      <c r="D36" s="298">
        <v>60310.68</v>
      </c>
      <c r="E36" s="298">
        <v>701213.47</v>
      </c>
      <c r="F36" s="298">
        <v>485970.46</v>
      </c>
      <c r="G36" s="297">
        <v>0</v>
      </c>
      <c r="H36" s="298">
        <v>0</v>
      </c>
      <c r="I36" s="297"/>
      <c r="J36" s="297">
        <v>258.3</v>
      </c>
      <c r="K36" s="298">
        <v>59036.1</v>
      </c>
      <c r="L36" s="297"/>
      <c r="M36" s="298">
        <v>771649.6</v>
      </c>
      <c r="N36" s="298">
        <v>556569.79</v>
      </c>
      <c r="O36" s="298">
        <v>983742.27</v>
      </c>
      <c r="P36" s="298"/>
      <c r="Q36" s="297">
        <v>1186.52</v>
      </c>
      <c r="R36" s="298"/>
      <c r="S36" s="297">
        <v>1242215.3999999999</v>
      </c>
      <c r="T36" s="298">
        <v>231900</v>
      </c>
      <c r="U36" s="298">
        <v>1473305.4</v>
      </c>
      <c r="V36" s="297"/>
      <c r="W36" s="298"/>
      <c r="X36" s="298">
        <v>440734.91</v>
      </c>
      <c r="Y36" s="298">
        <v>237814.24</v>
      </c>
      <c r="Z36" s="298"/>
      <c r="AA36" s="298"/>
      <c r="AB36" s="298">
        <v>33148.620000000003</v>
      </c>
      <c r="AC36" s="297"/>
      <c r="AD36" s="297"/>
      <c r="AE36" s="297"/>
      <c r="AF36" s="297"/>
      <c r="AG36" s="297"/>
      <c r="AH36" s="297"/>
      <c r="AI36" s="297"/>
      <c r="AJ36" s="297"/>
      <c r="AK36" s="297"/>
      <c r="AL36" s="297"/>
      <c r="AM36" s="298"/>
      <c r="AN36" s="297"/>
      <c r="AO36" s="297"/>
      <c r="AP36" s="297"/>
      <c r="AQ36" s="297"/>
      <c r="AR36" s="298"/>
      <c r="AS36" s="298"/>
      <c r="AT36" s="298"/>
      <c r="AU36" s="297"/>
      <c r="AV36" s="297"/>
      <c r="AW36" s="297"/>
      <c r="AX36" s="298"/>
      <c r="AY36" s="298"/>
      <c r="AZ36" s="297"/>
      <c r="BA36" s="297"/>
      <c r="BB36" s="298"/>
      <c r="BC36" s="298"/>
      <c r="BD36" s="298"/>
      <c r="BE36" s="297"/>
      <c r="BF36" s="297"/>
      <c r="BG36" s="297"/>
      <c r="BH36" s="298"/>
      <c r="BI36" s="297"/>
      <c r="BJ36" s="297"/>
      <c r="BK36" s="298"/>
      <c r="BL36" s="297"/>
      <c r="BM36" s="297"/>
      <c r="BN36" s="297"/>
      <c r="BO36" s="298"/>
      <c r="BP36" s="298"/>
      <c r="BQ36" s="298"/>
      <c r="BR36" s="297"/>
      <c r="BS36" s="298"/>
      <c r="BT36" s="298"/>
      <c r="BU36" s="297"/>
      <c r="BV36" s="298"/>
      <c r="BW36" s="297"/>
      <c r="BX36" s="297"/>
      <c r="BY36" s="297"/>
      <c r="BZ36" s="297"/>
      <c r="CA36" s="297"/>
      <c r="CB36" s="297"/>
      <c r="CC36" s="297"/>
      <c r="CD36" s="297"/>
      <c r="CE36" s="297"/>
      <c r="CF36" s="297"/>
      <c r="CG36" s="297"/>
      <c r="CH36" s="297"/>
      <c r="CI36" s="297"/>
      <c r="CJ36" s="297"/>
      <c r="CK36" s="297"/>
      <c r="CL36" s="297"/>
      <c r="CM36" s="297"/>
      <c r="CN36" s="297"/>
      <c r="CO36" s="297"/>
      <c r="CP36" s="297"/>
      <c r="CQ36" s="297"/>
      <c r="CR36" s="297"/>
      <c r="CS36" s="297"/>
      <c r="CT36" s="297"/>
      <c r="CU36" s="297"/>
      <c r="CV36" s="297"/>
      <c r="CW36" s="297"/>
      <c r="CX36" s="297"/>
      <c r="CY36" s="297"/>
      <c r="CZ36" s="297"/>
      <c r="DA36" s="297"/>
      <c r="DB36" s="297"/>
      <c r="DC36" s="297"/>
      <c r="DD36" s="297"/>
      <c r="DE36" s="297"/>
      <c r="DF36" s="297"/>
      <c r="DG36" s="297"/>
      <c r="DH36" s="297"/>
      <c r="DI36" s="297"/>
      <c r="DJ36" s="297"/>
      <c r="DK36" s="297"/>
      <c r="DL36" s="297"/>
      <c r="DM36" s="297"/>
      <c r="DN36" s="297"/>
      <c r="DO36" s="297"/>
      <c r="DP36" s="297"/>
      <c r="DQ36" s="297"/>
      <c r="DR36" s="297"/>
      <c r="DS36" s="297"/>
      <c r="DT36" s="297"/>
      <c r="DU36" s="297"/>
      <c r="DV36" s="297"/>
      <c r="DW36" s="297"/>
      <c r="DX36" s="297"/>
      <c r="DY36" s="297"/>
      <c r="DZ36" s="297"/>
      <c r="EA36" s="297"/>
      <c r="EB36" s="297"/>
      <c r="EC36" s="297"/>
      <c r="ED36" s="297"/>
      <c r="EE36" s="297"/>
      <c r="EF36" s="297"/>
      <c r="EG36" s="297"/>
      <c r="EH36" s="297"/>
      <c r="EI36" s="298"/>
      <c r="EJ36" s="298"/>
      <c r="EK36" s="297"/>
      <c r="EL36" s="297"/>
      <c r="EM36" s="297"/>
      <c r="EN36" s="297"/>
      <c r="EO36" s="297"/>
      <c r="EP36" s="297"/>
      <c r="EQ36" s="297"/>
      <c r="ER36" s="297"/>
      <c r="ES36" s="297"/>
      <c r="ET36" s="297"/>
      <c r="EU36" s="297"/>
      <c r="EV36" s="297"/>
      <c r="EW36" s="297"/>
      <c r="EX36" s="297"/>
      <c r="EY36" s="297"/>
      <c r="EZ36" s="297"/>
      <c r="FA36" s="297"/>
      <c r="FB36" s="297"/>
      <c r="FC36" s="297"/>
      <c r="FD36" s="297"/>
      <c r="FE36" s="297"/>
      <c r="FF36" s="297"/>
      <c r="FG36" s="298"/>
      <c r="FH36" s="298"/>
      <c r="FI36" s="297"/>
      <c r="FJ36" s="297"/>
      <c r="FK36" s="298"/>
      <c r="FL36" s="297"/>
      <c r="FM36" s="297"/>
      <c r="FN36" s="298"/>
      <c r="FO36" s="297"/>
      <c r="FP36" s="298"/>
      <c r="FQ36" s="298"/>
      <c r="FR36" s="298"/>
      <c r="FS36" s="298"/>
      <c r="FT36" s="298"/>
      <c r="FU36" s="298"/>
      <c r="FV36" s="297"/>
      <c r="FW36" s="297"/>
      <c r="FX36" s="297"/>
      <c r="FY36" s="298"/>
      <c r="FZ36" s="298"/>
      <c r="GA36" s="297"/>
      <c r="GB36" s="298"/>
      <c r="GC36" s="298"/>
      <c r="GD36" s="298"/>
      <c r="GE36" s="298"/>
      <c r="GF36" s="297"/>
      <c r="GG36" s="297"/>
      <c r="GH36" s="297"/>
      <c r="GI36" s="297"/>
      <c r="GJ36" s="297"/>
      <c r="GK36" s="298"/>
      <c r="GL36" s="297"/>
      <c r="GM36" s="297"/>
      <c r="GN36" s="297"/>
      <c r="GO36" s="297"/>
      <c r="GP36" s="297"/>
      <c r="GQ36" s="297"/>
      <c r="GR36" s="298"/>
      <c r="GS36" s="298"/>
      <c r="GT36" s="297"/>
      <c r="GU36" s="297"/>
      <c r="GV36" s="297"/>
      <c r="GW36" s="297"/>
      <c r="GX36" s="297"/>
      <c r="GY36" s="297"/>
      <c r="GZ36" s="298"/>
      <c r="HA36" s="297"/>
      <c r="HB36" s="297"/>
      <c r="HC36" s="298"/>
      <c r="HD36" s="297"/>
      <c r="HE36" s="298"/>
      <c r="HF36" s="297"/>
      <c r="HG36" s="297"/>
    </row>
    <row r="37" spans="1:215">
      <c r="A37" t="s">
        <v>3225</v>
      </c>
      <c r="B37">
        <v>514478.54</v>
      </c>
      <c r="C37">
        <v>0</v>
      </c>
      <c r="D37">
        <v>152179.54999999999</v>
      </c>
      <c r="E37">
        <v>343938.63</v>
      </c>
      <c r="F37">
        <v>133335.34</v>
      </c>
      <c r="G37">
        <v>0</v>
      </c>
      <c r="H37">
        <v>23968.7</v>
      </c>
      <c r="J37">
        <v>211.14</v>
      </c>
      <c r="K37">
        <v>101071.98</v>
      </c>
      <c r="M37">
        <v>-630941.22</v>
      </c>
      <c r="N37">
        <v>1714982.69</v>
      </c>
      <c r="O37">
        <v>936019.24</v>
      </c>
      <c r="Q37">
        <v>1398.7</v>
      </c>
      <c r="S37">
        <v>1710404.1</v>
      </c>
      <c r="T37">
        <v>27100</v>
      </c>
      <c r="U37">
        <v>1994443.1</v>
      </c>
      <c r="X37">
        <v>554113.68999999994</v>
      </c>
      <c r="Y37">
        <v>176445.48</v>
      </c>
      <c r="AB37">
        <v>15281</v>
      </c>
    </row>
    <row r="38" spans="1:215">
      <c r="A38" t="s">
        <v>3226</v>
      </c>
      <c r="B38">
        <v>225094.7</v>
      </c>
      <c r="C38">
        <v>0</v>
      </c>
      <c r="D38">
        <v>79810.45</v>
      </c>
      <c r="E38">
        <v>691129.8</v>
      </c>
      <c r="F38">
        <v>310356.34999999998</v>
      </c>
      <c r="G38">
        <v>0</v>
      </c>
      <c r="H38">
        <v>15080</v>
      </c>
      <c r="J38">
        <v>304.68</v>
      </c>
      <c r="K38">
        <v>92900</v>
      </c>
      <c r="M38">
        <v>-880866.08</v>
      </c>
      <c r="N38">
        <v>2179663.7000000002</v>
      </c>
      <c r="O38">
        <v>947362.97</v>
      </c>
      <c r="P38">
        <v>45850</v>
      </c>
      <c r="Q38">
        <v>851.37</v>
      </c>
      <c r="S38">
        <v>904332</v>
      </c>
      <c r="T38">
        <v>202340</v>
      </c>
      <c r="U38">
        <v>1315687</v>
      </c>
      <c r="V38">
        <v>11128</v>
      </c>
      <c r="X38">
        <v>592127.37</v>
      </c>
      <c r="Y38">
        <v>267099.96999999997</v>
      </c>
      <c r="AA38">
        <v>9</v>
      </c>
      <c r="AB38">
        <v>15376</v>
      </c>
    </row>
    <row r="39" spans="1:215">
      <c r="A39" t="s">
        <v>3227</v>
      </c>
      <c r="B39">
        <v>896454.22</v>
      </c>
      <c r="C39">
        <v>0</v>
      </c>
      <c r="D39">
        <v>21607.08</v>
      </c>
      <c r="E39">
        <v>285388.71000000002</v>
      </c>
      <c r="F39">
        <v>614771.64</v>
      </c>
      <c r="G39">
        <v>0</v>
      </c>
      <c r="J39">
        <v>354.21</v>
      </c>
      <c r="K39">
        <v>13160</v>
      </c>
      <c r="M39">
        <v>-258245.06</v>
      </c>
      <c r="N39">
        <v>1994257.35</v>
      </c>
      <c r="O39">
        <v>984351.22</v>
      </c>
      <c r="Q39">
        <v>2607.83</v>
      </c>
      <c r="S39">
        <v>1263186.6000000001</v>
      </c>
      <c r="T39">
        <v>263210</v>
      </c>
      <c r="U39">
        <v>1525415.6</v>
      </c>
      <c r="X39">
        <v>568633.92000000004</v>
      </c>
      <c r="Y39">
        <v>334890.98</v>
      </c>
      <c r="AB39">
        <v>15720</v>
      </c>
    </row>
    <row r="40" spans="1:215">
      <c r="A40" t="s">
        <v>3228</v>
      </c>
      <c r="B40">
        <v>567503.49</v>
      </c>
      <c r="C40">
        <v>0</v>
      </c>
      <c r="D40">
        <v>73462.87</v>
      </c>
      <c r="E40">
        <v>529595.82999999996</v>
      </c>
      <c r="F40">
        <v>481853.59</v>
      </c>
      <c r="G40">
        <v>0</v>
      </c>
      <c r="H40">
        <v>25886.58</v>
      </c>
      <c r="I40">
        <v>310540</v>
      </c>
      <c r="J40">
        <v>487.83</v>
      </c>
      <c r="K40">
        <v>276910</v>
      </c>
      <c r="M40">
        <v>-199999.53</v>
      </c>
      <c r="N40">
        <v>1560653.49</v>
      </c>
      <c r="O40">
        <v>1137072.18</v>
      </c>
      <c r="Q40">
        <v>1726.7</v>
      </c>
      <c r="S40">
        <v>2025756.5</v>
      </c>
      <c r="T40">
        <v>175876</v>
      </c>
      <c r="U40">
        <v>2423946.5</v>
      </c>
      <c r="X40">
        <v>882978.82</v>
      </c>
      <c r="Y40">
        <v>332593.65000000002</v>
      </c>
      <c r="AB40">
        <v>22975</v>
      </c>
    </row>
    <row r="41" spans="1:215">
      <c r="A41" t="s">
        <v>3307</v>
      </c>
      <c r="B41">
        <v>502922.65</v>
      </c>
      <c r="C41">
        <v>0</v>
      </c>
      <c r="D41">
        <v>36732.080000000002</v>
      </c>
      <c r="E41">
        <v>418801.77</v>
      </c>
      <c r="F41">
        <v>454563.3</v>
      </c>
      <c r="H41">
        <v>13636.75</v>
      </c>
      <c r="I41">
        <v>35000</v>
      </c>
      <c r="J41">
        <v>4069.1</v>
      </c>
      <c r="K41">
        <v>72600</v>
      </c>
      <c r="M41">
        <v>-101955.3</v>
      </c>
      <c r="N41">
        <v>1367149.29</v>
      </c>
      <c r="O41">
        <v>901556.23</v>
      </c>
      <c r="Q41">
        <v>1499.08</v>
      </c>
      <c r="S41">
        <v>1987154.7</v>
      </c>
      <c r="T41">
        <v>210650</v>
      </c>
      <c r="U41">
        <v>2273327.7000000002</v>
      </c>
      <c r="W41">
        <v>21800</v>
      </c>
      <c r="X41">
        <v>541174.22</v>
      </c>
      <c r="Y41">
        <v>226838.13</v>
      </c>
      <c r="AB41">
        <v>15200</v>
      </c>
    </row>
    <row r="42" spans="1:215">
      <c r="A42" t="s">
        <v>3229</v>
      </c>
      <c r="B42">
        <v>407017.8</v>
      </c>
      <c r="C42">
        <v>0</v>
      </c>
      <c r="D42">
        <v>68964.13</v>
      </c>
      <c r="E42">
        <v>722564.41</v>
      </c>
      <c r="F42">
        <v>333137.44</v>
      </c>
      <c r="G42">
        <v>0</v>
      </c>
      <c r="H42">
        <v>18750</v>
      </c>
      <c r="J42">
        <v>8943.57</v>
      </c>
      <c r="K42">
        <v>194127.45</v>
      </c>
      <c r="M42">
        <v>-627915.72</v>
      </c>
      <c r="N42">
        <v>1747176.74</v>
      </c>
      <c r="O42">
        <v>1639030.01</v>
      </c>
      <c r="P42">
        <v>38897.660000000003</v>
      </c>
      <c r="Q42">
        <v>1142.06</v>
      </c>
      <c r="R42">
        <v>190</v>
      </c>
      <c r="S42">
        <v>1237086.98</v>
      </c>
      <c r="T42">
        <v>171312</v>
      </c>
      <c r="U42">
        <v>2181683.98</v>
      </c>
      <c r="V42">
        <v>19310</v>
      </c>
      <c r="W42">
        <v>8392</v>
      </c>
      <c r="X42">
        <v>500978.65</v>
      </c>
      <c r="Y42">
        <v>154248.5</v>
      </c>
      <c r="AB42">
        <v>32443.84</v>
      </c>
    </row>
    <row r="43" spans="1:215">
      <c r="A43" t="s">
        <v>3230</v>
      </c>
      <c r="B43">
        <v>730754.82</v>
      </c>
      <c r="C43">
        <v>0</v>
      </c>
      <c r="D43">
        <v>387149.22</v>
      </c>
      <c r="E43">
        <v>325785.02</v>
      </c>
      <c r="F43">
        <v>316562.99</v>
      </c>
      <c r="G43">
        <v>0</v>
      </c>
      <c r="H43">
        <v>15267.55</v>
      </c>
      <c r="J43">
        <v>1697.5</v>
      </c>
      <c r="K43">
        <v>129200</v>
      </c>
      <c r="M43">
        <v>-1246572.51</v>
      </c>
      <c r="N43">
        <v>2580473.12</v>
      </c>
      <c r="O43">
        <v>2844849.04</v>
      </c>
      <c r="P43">
        <v>110000</v>
      </c>
      <c r="Q43">
        <v>1815.37</v>
      </c>
      <c r="S43">
        <v>1641946</v>
      </c>
      <c r="T43">
        <v>62800</v>
      </c>
      <c r="U43">
        <v>2300151</v>
      </c>
      <c r="V43">
        <v>18260</v>
      </c>
      <c r="W43">
        <v>5050</v>
      </c>
      <c r="X43">
        <v>1702453.25</v>
      </c>
      <c r="Y43">
        <v>120670.77</v>
      </c>
      <c r="AB43">
        <v>234639</v>
      </c>
    </row>
    <row r="44" spans="1:215">
      <c r="A44" t="s">
        <v>3231</v>
      </c>
      <c r="B44">
        <v>737543.24</v>
      </c>
      <c r="C44">
        <v>0</v>
      </c>
      <c r="D44">
        <v>95432.8</v>
      </c>
      <c r="E44">
        <v>109041.35</v>
      </c>
      <c r="F44">
        <v>258422.61</v>
      </c>
      <c r="G44">
        <v>0</v>
      </c>
      <c r="H44">
        <v>23630.73</v>
      </c>
      <c r="J44">
        <v>0</v>
      </c>
      <c r="M44">
        <v>-523556.41</v>
      </c>
      <c r="N44">
        <v>1682922.85</v>
      </c>
      <c r="O44">
        <v>1674606.22</v>
      </c>
      <c r="Q44">
        <v>1850.19</v>
      </c>
      <c r="R44">
        <v>650</v>
      </c>
      <c r="S44">
        <v>1446106.5</v>
      </c>
      <c r="T44">
        <v>33930</v>
      </c>
      <c r="U44">
        <v>2317288.5</v>
      </c>
      <c r="V44">
        <v>1440</v>
      </c>
      <c r="W44">
        <v>1000</v>
      </c>
      <c r="X44">
        <v>631871.79</v>
      </c>
      <c r="Y44">
        <v>143984.29</v>
      </c>
      <c r="AB44">
        <v>44115.5</v>
      </c>
    </row>
    <row r="45" spans="1:215">
      <c r="A45" t="s">
        <v>3232</v>
      </c>
      <c r="B45">
        <v>504909.19</v>
      </c>
      <c r="C45">
        <v>21840</v>
      </c>
      <c r="D45">
        <v>130900.14</v>
      </c>
      <c r="E45">
        <v>554764.04</v>
      </c>
      <c r="F45">
        <v>193606.75</v>
      </c>
      <c r="G45">
        <v>0</v>
      </c>
      <c r="H45">
        <v>16050</v>
      </c>
      <c r="J45">
        <v>158.82</v>
      </c>
      <c r="M45">
        <v>-588595.67000000004</v>
      </c>
      <c r="N45">
        <v>1664645.88</v>
      </c>
      <c r="O45">
        <v>1010636.1</v>
      </c>
      <c r="P45">
        <v>260075</v>
      </c>
      <c r="Q45">
        <v>1570.38</v>
      </c>
      <c r="R45">
        <v>160</v>
      </c>
      <c r="S45">
        <v>935206.9</v>
      </c>
      <c r="T45">
        <v>96490</v>
      </c>
      <c r="U45">
        <v>1426218.9</v>
      </c>
      <c r="V45">
        <v>15840</v>
      </c>
      <c r="W45">
        <v>6880</v>
      </c>
      <c r="X45">
        <v>389304.81</v>
      </c>
      <c r="Y45">
        <v>148904.57999999999</v>
      </c>
      <c r="AB45">
        <v>3229</v>
      </c>
    </row>
    <row r="46" spans="1:215">
      <c r="A46" t="s">
        <v>3233</v>
      </c>
      <c r="B46">
        <v>393681.36</v>
      </c>
      <c r="C46">
        <v>0</v>
      </c>
      <c r="D46">
        <v>94184.46</v>
      </c>
      <c r="E46">
        <v>2748194.28</v>
      </c>
      <c r="F46">
        <v>564438.37</v>
      </c>
      <c r="G46">
        <v>0</v>
      </c>
      <c r="H46">
        <v>28709.1</v>
      </c>
      <c r="I46">
        <v>258000</v>
      </c>
      <c r="J46">
        <v>691.19</v>
      </c>
      <c r="M46">
        <v>2861895.36</v>
      </c>
      <c r="N46">
        <v>349948.56</v>
      </c>
      <c r="O46">
        <v>2070453.13</v>
      </c>
      <c r="Q46">
        <v>1273.3900000000001</v>
      </c>
      <c r="S46">
        <v>1691430.3</v>
      </c>
      <c r="T46">
        <v>118870</v>
      </c>
      <c r="U46">
        <v>2405040.2999999998</v>
      </c>
      <c r="V46">
        <v>23730</v>
      </c>
      <c r="W46">
        <v>2980</v>
      </c>
      <c r="X46">
        <v>771859.39</v>
      </c>
      <c r="Y46">
        <v>345480.47</v>
      </c>
      <c r="AB46">
        <v>31682.400000000001</v>
      </c>
    </row>
    <row r="47" spans="1:215">
      <c r="A47" t="s">
        <v>3234</v>
      </c>
      <c r="B47">
        <v>685460.16</v>
      </c>
      <c r="C47">
        <v>0</v>
      </c>
      <c r="D47">
        <v>86188.29</v>
      </c>
      <c r="E47">
        <v>955916.22</v>
      </c>
      <c r="F47">
        <v>173000</v>
      </c>
      <c r="G47">
        <v>0</v>
      </c>
      <c r="H47">
        <v>20550</v>
      </c>
      <c r="J47">
        <v>374.53</v>
      </c>
      <c r="M47">
        <v>132196.88</v>
      </c>
      <c r="N47">
        <v>1610762.41</v>
      </c>
      <c r="O47">
        <v>1417405.47</v>
      </c>
      <c r="P47">
        <v>181225</v>
      </c>
      <c r="Q47">
        <v>2017.73</v>
      </c>
      <c r="R47">
        <v>170</v>
      </c>
      <c r="S47">
        <v>1358804.1</v>
      </c>
      <c r="T47">
        <v>16590</v>
      </c>
      <c r="U47">
        <v>1927528.1</v>
      </c>
      <c r="V47">
        <v>6360</v>
      </c>
      <c r="W47">
        <v>8800</v>
      </c>
      <c r="X47">
        <v>594716.48</v>
      </c>
      <c r="Y47">
        <v>287479.37</v>
      </c>
      <c r="AA47">
        <v>1</v>
      </c>
      <c r="AB47">
        <v>14646.5</v>
      </c>
    </row>
    <row r="48" spans="1:215">
      <c r="A48" t="s">
        <v>3235</v>
      </c>
      <c r="B48">
        <v>716002.66</v>
      </c>
      <c r="C48">
        <v>0</v>
      </c>
      <c r="D48">
        <v>102682.2</v>
      </c>
      <c r="E48">
        <v>470250.74</v>
      </c>
      <c r="F48">
        <v>203877.75</v>
      </c>
      <c r="G48">
        <v>0</v>
      </c>
      <c r="H48">
        <v>21271</v>
      </c>
      <c r="J48">
        <v>60</v>
      </c>
      <c r="M48">
        <v>-1461507.42</v>
      </c>
      <c r="N48">
        <v>2707380.46</v>
      </c>
      <c r="O48">
        <v>1494552.58</v>
      </c>
      <c r="P48">
        <v>169100</v>
      </c>
      <c r="Q48">
        <v>1898.84</v>
      </c>
      <c r="R48">
        <v>2250</v>
      </c>
      <c r="S48">
        <v>1429642.9</v>
      </c>
      <c r="T48">
        <v>157769</v>
      </c>
      <c r="U48">
        <v>2243486.9</v>
      </c>
      <c r="V48">
        <v>10330</v>
      </c>
      <c r="W48">
        <v>11420</v>
      </c>
      <c r="X48">
        <v>587333.77</v>
      </c>
      <c r="Y48">
        <v>158407.44</v>
      </c>
      <c r="AA48">
        <v>1990</v>
      </c>
      <c r="AB48">
        <v>16635.900000000001</v>
      </c>
    </row>
    <row r="49" spans="1:28">
      <c r="A49" t="s">
        <v>3308</v>
      </c>
      <c r="B49">
        <v>544585.92000000004</v>
      </c>
      <c r="C49">
        <v>0</v>
      </c>
      <c r="D49">
        <v>8618.91</v>
      </c>
      <c r="E49">
        <v>352187.79</v>
      </c>
      <c r="F49">
        <v>223046.99</v>
      </c>
      <c r="G49">
        <v>0</v>
      </c>
      <c r="H49">
        <v>13150</v>
      </c>
      <c r="J49">
        <v>45</v>
      </c>
      <c r="K49">
        <v>121415</v>
      </c>
      <c r="M49">
        <v>-1301618.24</v>
      </c>
      <c r="N49">
        <v>2321309.19</v>
      </c>
      <c r="O49">
        <v>804100.48</v>
      </c>
      <c r="Q49">
        <v>1307.8</v>
      </c>
      <c r="R49">
        <v>480</v>
      </c>
      <c r="S49">
        <v>536884.19999999995</v>
      </c>
      <c r="T49">
        <v>76200</v>
      </c>
      <c r="U49">
        <v>845416.2</v>
      </c>
      <c r="V49">
        <v>11570</v>
      </c>
      <c r="W49">
        <v>2610</v>
      </c>
      <c r="X49">
        <v>347280.76</v>
      </c>
      <c r="Y49">
        <v>205888.86</v>
      </c>
      <c r="AB49">
        <v>32068</v>
      </c>
    </row>
    <row r="50" spans="1:28">
      <c r="A50" t="s">
        <v>3318</v>
      </c>
      <c r="B50">
        <v>692602.16</v>
      </c>
      <c r="C50">
        <v>0</v>
      </c>
      <c r="D50">
        <v>96541.13</v>
      </c>
      <c r="E50">
        <v>1258856.3799999999</v>
      </c>
      <c r="F50">
        <v>236671.32</v>
      </c>
      <c r="H50">
        <v>17848.240000000002</v>
      </c>
      <c r="J50">
        <v>0</v>
      </c>
      <c r="K50">
        <v>0</v>
      </c>
      <c r="M50">
        <v>1091637.3500000001</v>
      </c>
      <c r="N50">
        <v>991778.49</v>
      </c>
      <c r="O50">
        <v>1079033.0900000001</v>
      </c>
      <c r="Q50">
        <v>1555.44</v>
      </c>
      <c r="R50">
        <v>1500</v>
      </c>
      <c r="S50">
        <v>359558</v>
      </c>
      <c r="T50">
        <v>95004</v>
      </c>
      <c r="U50">
        <v>731803</v>
      </c>
      <c r="V50">
        <v>15240</v>
      </c>
      <c r="X50">
        <v>402596.91</v>
      </c>
      <c r="Y50">
        <v>176603.61</v>
      </c>
      <c r="AB50">
        <v>27000.1</v>
      </c>
    </row>
    <row r="51" spans="1:28">
      <c r="A51" t="s">
        <v>3319</v>
      </c>
      <c r="B51">
        <v>530922.62</v>
      </c>
      <c r="C51">
        <v>0</v>
      </c>
      <c r="D51">
        <v>91981.68</v>
      </c>
      <c r="E51">
        <v>2580002.23</v>
      </c>
      <c r="F51">
        <v>134981.31</v>
      </c>
      <c r="G51">
        <v>0</v>
      </c>
      <c r="H51">
        <v>37555.78</v>
      </c>
      <c r="J51">
        <v>233.64</v>
      </c>
      <c r="K51">
        <v>88630</v>
      </c>
      <c r="M51">
        <v>2583801.3199999998</v>
      </c>
      <c r="N51">
        <v>667821.93000000005</v>
      </c>
      <c r="O51">
        <v>753180.01</v>
      </c>
      <c r="Q51">
        <v>1233.1099999999999</v>
      </c>
      <c r="R51">
        <v>130</v>
      </c>
      <c r="S51">
        <v>1404885.42</v>
      </c>
      <c r="T51">
        <v>52000</v>
      </c>
      <c r="U51">
        <v>1634974.42</v>
      </c>
      <c r="V51">
        <v>1080</v>
      </c>
      <c r="W51">
        <v>400</v>
      </c>
      <c r="X51">
        <v>289206.23</v>
      </c>
      <c r="Y51">
        <v>210939.78</v>
      </c>
      <c r="AB51">
        <v>114982.94</v>
      </c>
    </row>
    <row r="52" spans="1:28">
      <c r="A52" t="s">
        <v>3236</v>
      </c>
      <c r="B52">
        <v>545639.85</v>
      </c>
      <c r="C52">
        <v>41173</v>
      </c>
      <c r="D52">
        <v>24500</v>
      </c>
      <c r="E52">
        <v>651780.97</v>
      </c>
      <c r="F52">
        <v>134982.46</v>
      </c>
      <c r="G52">
        <v>12400</v>
      </c>
      <c r="H52">
        <v>19723.189999999999</v>
      </c>
      <c r="J52">
        <v>2547</v>
      </c>
      <c r="M52">
        <v>-590983.57999999996</v>
      </c>
      <c r="N52">
        <v>2139773.89</v>
      </c>
      <c r="O52">
        <v>620263.4</v>
      </c>
      <c r="Q52">
        <v>1441.65</v>
      </c>
      <c r="S52">
        <v>806937.65</v>
      </c>
      <c r="T52">
        <v>190000</v>
      </c>
      <c r="U52">
        <v>909337.65</v>
      </c>
      <c r="X52">
        <v>646403.89</v>
      </c>
      <c r="Y52">
        <v>235728.38</v>
      </c>
      <c r="Z52">
        <v>2557</v>
      </c>
      <c r="AB52">
        <v>10000</v>
      </c>
    </row>
    <row r="53" spans="1:28">
      <c r="A53" t="s">
        <v>3237</v>
      </c>
      <c r="B53">
        <v>505670.63</v>
      </c>
      <c r="C53">
        <v>75108</v>
      </c>
      <c r="D53">
        <v>11342</v>
      </c>
      <c r="E53">
        <v>343863.2</v>
      </c>
      <c r="F53">
        <v>44696.26</v>
      </c>
      <c r="G53">
        <v>6500</v>
      </c>
      <c r="H53">
        <v>7485.6</v>
      </c>
      <c r="J53">
        <v>972</v>
      </c>
      <c r="M53">
        <v>671993.99</v>
      </c>
      <c r="N53">
        <v>293207.49</v>
      </c>
      <c r="O53">
        <v>606667.26</v>
      </c>
      <c r="Q53">
        <v>1210.73</v>
      </c>
      <c r="S53">
        <v>539506</v>
      </c>
      <c r="U53">
        <v>619906</v>
      </c>
      <c r="X53">
        <v>327547.02</v>
      </c>
      <c r="Y53">
        <v>98106.96</v>
      </c>
      <c r="Z53">
        <v>21303</v>
      </c>
      <c r="AB53">
        <v>80000</v>
      </c>
    </row>
    <row r="54" spans="1:28">
      <c r="A54" t="s">
        <v>3238</v>
      </c>
      <c r="B54">
        <v>361452.13</v>
      </c>
      <c r="C54">
        <v>74095</v>
      </c>
      <c r="D54">
        <v>41928.07</v>
      </c>
      <c r="E54">
        <v>658090.48</v>
      </c>
      <c r="F54">
        <v>119275.83</v>
      </c>
      <c r="G54">
        <v>11665.5</v>
      </c>
      <c r="H54">
        <v>21256</v>
      </c>
      <c r="J54">
        <v>8830</v>
      </c>
      <c r="M54">
        <v>-657229.57999999996</v>
      </c>
      <c r="N54">
        <v>1946315.03</v>
      </c>
      <c r="O54">
        <v>1157231.23</v>
      </c>
      <c r="P54">
        <v>31250</v>
      </c>
      <c r="Q54">
        <v>735.03</v>
      </c>
      <c r="S54">
        <v>1156528.5</v>
      </c>
      <c r="T54">
        <v>10000</v>
      </c>
      <c r="U54">
        <v>1497334.5</v>
      </c>
      <c r="V54">
        <v>1280</v>
      </c>
      <c r="W54">
        <v>300</v>
      </c>
      <c r="X54">
        <v>666511.91</v>
      </c>
      <c r="Y54">
        <v>228221.79</v>
      </c>
      <c r="Z54">
        <v>20160</v>
      </c>
      <c r="AB54">
        <v>17932</v>
      </c>
    </row>
    <row r="55" spans="1:28">
      <c r="A55" t="s">
        <v>3239</v>
      </c>
      <c r="B55">
        <v>788039.01</v>
      </c>
      <c r="C55">
        <v>79276.5</v>
      </c>
      <c r="D55">
        <v>82058.44</v>
      </c>
      <c r="E55">
        <v>752523.84</v>
      </c>
      <c r="F55">
        <v>265112.67</v>
      </c>
      <c r="G55">
        <v>11600</v>
      </c>
      <c r="H55">
        <v>31405.08</v>
      </c>
      <c r="J55">
        <v>6227</v>
      </c>
      <c r="M55">
        <v>-186385.12</v>
      </c>
      <c r="N55">
        <v>2217512.62</v>
      </c>
      <c r="O55">
        <v>1310352.3899999999</v>
      </c>
      <c r="Q55">
        <v>2124.56</v>
      </c>
      <c r="S55">
        <v>1775320</v>
      </c>
      <c r="U55">
        <v>2007525</v>
      </c>
      <c r="V55">
        <v>21800</v>
      </c>
      <c r="W55">
        <v>1386</v>
      </c>
      <c r="X55">
        <v>918508.89</v>
      </c>
      <c r="Y55">
        <v>191766.18</v>
      </c>
      <c r="Z55">
        <v>160</v>
      </c>
      <c r="AB55">
        <v>60000</v>
      </c>
    </row>
    <row r="56" spans="1:28">
      <c r="A56" t="s">
        <v>3240</v>
      </c>
      <c r="B56">
        <v>678899.11</v>
      </c>
      <c r="C56">
        <v>16934</v>
      </c>
      <c r="D56">
        <v>58444.39</v>
      </c>
      <c r="E56">
        <v>567885.42000000004</v>
      </c>
      <c r="F56">
        <v>88547.17</v>
      </c>
      <c r="G56">
        <v>12900</v>
      </c>
      <c r="H56">
        <v>18629.34</v>
      </c>
      <c r="J56">
        <v>6441</v>
      </c>
      <c r="M56">
        <v>-229365.45</v>
      </c>
      <c r="N56">
        <v>1921030.3</v>
      </c>
      <c r="O56">
        <v>1247041.49</v>
      </c>
      <c r="P56">
        <v>88815</v>
      </c>
      <c r="Q56">
        <v>1379.01</v>
      </c>
      <c r="S56">
        <v>1472877</v>
      </c>
      <c r="U56">
        <v>1722830</v>
      </c>
      <c r="V56">
        <v>3590</v>
      </c>
      <c r="W56">
        <v>600</v>
      </c>
      <c r="X56">
        <v>1158891.4099999999</v>
      </c>
      <c r="Y56">
        <v>231750.19</v>
      </c>
      <c r="Z56">
        <v>1376</v>
      </c>
      <c r="AB56">
        <v>10000</v>
      </c>
    </row>
    <row r="57" spans="1:28">
      <c r="A57" t="s">
        <v>3241</v>
      </c>
      <c r="B57">
        <v>414775.89</v>
      </c>
      <c r="C57">
        <v>4662</v>
      </c>
      <c r="D57">
        <v>66366.23</v>
      </c>
      <c r="E57">
        <v>561845.89</v>
      </c>
      <c r="F57">
        <v>99064.81</v>
      </c>
      <c r="G57">
        <v>12340</v>
      </c>
      <c r="H57">
        <v>20860.900000000001</v>
      </c>
      <c r="J57">
        <v>1218</v>
      </c>
      <c r="M57">
        <v>-712113.26</v>
      </c>
      <c r="N57">
        <v>1915444.77</v>
      </c>
      <c r="O57">
        <v>1365288.28</v>
      </c>
      <c r="P57">
        <v>47063.16</v>
      </c>
      <c r="Q57">
        <v>873.53</v>
      </c>
      <c r="S57">
        <v>1209297.6000000001</v>
      </c>
      <c r="U57">
        <v>1753189.6</v>
      </c>
      <c r="V57">
        <v>1900</v>
      </c>
      <c r="W57">
        <v>600</v>
      </c>
      <c r="X57">
        <v>748217.51</v>
      </c>
      <c r="Y57">
        <v>162395.04999999999</v>
      </c>
      <c r="Z57">
        <v>26645.5</v>
      </c>
      <c r="AB57">
        <v>20610.5</v>
      </c>
    </row>
    <row r="58" spans="1:28">
      <c r="A58" t="s">
        <v>3242</v>
      </c>
      <c r="B58">
        <v>374553.8</v>
      </c>
      <c r="C58">
        <v>48113</v>
      </c>
      <c r="D58">
        <v>27305.11</v>
      </c>
      <c r="E58">
        <v>509621.35</v>
      </c>
      <c r="F58">
        <v>72945.05</v>
      </c>
      <c r="G58">
        <v>5220</v>
      </c>
      <c r="H58">
        <v>17960</v>
      </c>
      <c r="J58">
        <v>1879</v>
      </c>
      <c r="M58">
        <v>-524289.06999999995</v>
      </c>
      <c r="N58">
        <v>1650781.62</v>
      </c>
      <c r="O58">
        <v>1168502.1299999999</v>
      </c>
      <c r="P58">
        <v>19861.650000000001</v>
      </c>
      <c r="Q58">
        <v>878.23</v>
      </c>
      <c r="S58">
        <v>336864.7</v>
      </c>
      <c r="U58">
        <v>831485.7</v>
      </c>
      <c r="V58">
        <v>1280</v>
      </c>
      <c r="W58">
        <v>300</v>
      </c>
      <c r="X58">
        <v>596412.94999999995</v>
      </c>
      <c r="Y58">
        <v>196281.3</v>
      </c>
      <c r="Z58">
        <v>7782</v>
      </c>
      <c r="AB58">
        <v>11578</v>
      </c>
    </row>
    <row r="59" spans="1:28">
      <c r="A59" t="s">
        <v>3243</v>
      </c>
      <c r="B59">
        <v>495449.67</v>
      </c>
      <c r="C59">
        <v>31990</v>
      </c>
      <c r="D59">
        <v>53574.58</v>
      </c>
      <c r="E59">
        <v>699177.93</v>
      </c>
      <c r="F59">
        <v>111104.78</v>
      </c>
      <c r="G59">
        <v>7945</v>
      </c>
      <c r="H59">
        <v>20095.53</v>
      </c>
      <c r="J59">
        <v>1647.31</v>
      </c>
      <c r="M59">
        <v>-642616.03</v>
      </c>
      <c r="N59">
        <v>2032099.69</v>
      </c>
      <c r="O59">
        <v>1002735.77</v>
      </c>
      <c r="P59">
        <v>91182.399999999994</v>
      </c>
      <c r="Q59">
        <v>1091.93</v>
      </c>
      <c r="S59">
        <v>689051.2</v>
      </c>
      <c r="U59">
        <v>946909.2</v>
      </c>
      <c r="V59">
        <v>4560</v>
      </c>
      <c r="W59">
        <v>600</v>
      </c>
      <c r="X59">
        <v>621449.31999999995</v>
      </c>
      <c r="Y59">
        <v>212979.52</v>
      </c>
      <c r="Z59">
        <v>9852.9</v>
      </c>
      <c r="AB59">
        <v>15584.9</v>
      </c>
    </row>
    <row r="60" spans="1:28">
      <c r="A60" t="s">
        <v>3244</v>
      </c>
      <c r="B60">
        <v>444998.5</v>
      </c>
      <c r="C60">
        <v>128400</v>
      </c>
      <c r="D60">
        <v>51000</v>
      </c>
      <c r="E60">
        <v>1352592.89</v>
      </c>
      <c r="F60">
        <v>186134.04</v>
      </c>
      <c r="G60">
        <v>25630</v>
      </c>
      <c r="H60">
        <v>37086.26</v>
      </c>
      <c r="J60">
        <v>7383</v>
      </c>
      <c r="M60">
        <v>908456.97</v>
      </c>
      <c r="N60">
        <v>1174038.5</v>
      </c>
      <c r="O60">
        <v>2625048.92</v>
      </c>
      <c r="P60">
        <v>151970</v>
      </c>
      <c r="Q60">
        <v>1085.5</v>
      </c>
      <c r="S60">
        <v>1987500.1</v>
      </c>
      <c r="T60">
        <v>110583</v>
      </c>
      <c r="U60">
        <v>2388517.1</v>
      </c>
      <c r="V60">
        <v>12400</v>
      </c>
      <c r="W60">
        <v>8081.5</v>
      </c>
      <c r="X60">
        <v>2192366.7000000002</v>
      </c>
      <c r="Y60">
        <v>174632.02</v>
      </c>
      <c r="Z60">
        <v>49659.5</v>
      </c>
      <c r="AB60">
        <v>40000</v>
      </c>
    </row>
    <row r="61" spans="1:28">
      <c r="A61" t="s">
        <v>3245</v>
      </c>
      <c r="B61">
        <v>973697.41</v>
      </c>
      <c r="C61">
        <v>366099.9</v>
      </c>
      <c r="D61">
        <v>82713.59</v>
      </c>
      <c r="E61">
        <v>713685.15</v>
      </c>
      <c r="F61">
        <v>414479.46</v>
      </c>
      <c r="G61">
        <v>14300</v>
      </c>
      <c r="H61">
        <v>34217.01</v>
      </c>
      <c r="J61">
        <v>7893</v>
      </c>
      <c r="M61">
        <v>-730817.77</v>
      </c>
      <c r="N61">
        <v>3795531.45</v>
      </c>
      <c r="O61">
        <v>2367532.38</v>
      </c>
      <c r="P61">
        <v>0</v>
      </c>
      <c r="Q61">
        <v>3002.59</v>
      </c>
      <c r="S61">
        <v>1867878.9</v>
      </c>
      <c r="T61">
        <v>69800</v>
      </c>
      <c r="U61">
        <v>2475385.9</v>
      </c>
      <c r="V61">
        <v>4000</v>
      </c>
      <c r="W61">
        <v>1200</v>
      </c>
      <c r="X61">
        <v>1939982.89</v>
      </c>
      <c r="Y61">
        <v>392135.36</v>
      </c>
      <c r="Z61">
        <v>5957.9</v>
      </c>
      <c r="AB61">
        <v>60000</v>
      </c>
    </row>
    <row r="62" spans="1:28">
      <c r="A62" t="s">
        <v>3246</v>
      </c>
      <c r="B62">
        <v>326550.01</v>
      </c>
      <c r="C62">
        <v>114408</v>
      </c>
      <c r="D62">
        <v>52823.95</v>
      </c>
      <c r="E62">
        <v>365783.23</v>
      </c>
      <c r="F62">
        <v>237179.42</v>
      </c>
      <c r="G62">
        <v>6960</v>
      </c>
      <c r="H62">
        <v>26513.29</v>
      </c>
      <c r="J62">
        <v>4532</v>
      </c>
      <c r="M62">
        <v>-583812.21</v>
      </c>
      <c r="N62">
        <v>1606269.64</v>
      </c>
      <c r="O62">
        <v>1165317.76</v>
      </c>
      <c r="Q62">
        <v>831.96</v>
      </c>
      <c r="S62">
        <v>1150097.7</v>
      </c>
      <c r="T62">
        <v>120800</v>
      </c>
      <c r="U62">
        <v>1405330.54</v>
      </c>
      <c r="V62">
        <v>2560</v>
      </c>
      <c r="W62">
        <v>600</v>
      </c>
      <c r="X62">
        <v>794496.09</v>
      </c>
      <c r="Y62">
        <v>187778.9</v>
      </c>
      <c r="AB62">
        <v>10000</v>
      </c>
    </row>
    <row r="63" spans="1:28">
      <c r="A63" t="s">
        <v>3247</v>
      </c>
      <c r="B63">
        <v>254951.86</v>
      </c>
      <c r="C63">
        <v>115506</v>
      </c>
      <c r="D63">
        <v>39505.599999999999</v>
      </c>
      <c r="E63">
        <v>453162.21</v>
      </c>
      <c r="F63">
        <v>196041.34</v>
      </c>
      <c r="G63">
        <v>12000</v>
      </c>
      <c r="H63">
        <v>25235.88</v>
      </c>
      <c r="J63">
        <v>11268.65</v>
      </c>
      <c r="M63">
        <v>-1637683.57</v>
      </c>
      <c r="N63">
        <v>2640334.33</v>
      </c>
      <c r="O63">
        <v>962325.91</v>
      </c>
      <c r="P63">
        <v>146373.74</v>
      </c>
      <c r="Q63">
        <v>801.56</v>
      </c>
      <c r="S63">
        <v>1119552</v>
      </c>
      <c r="T63">
        <v>69800</v>
      </c>
      <c r="U63">
        <v>1247952</v>
      </c>
      <c r="X63">
        <v>839011.57</v>
      </c>
      <c r="Y63">
        <v>128150.32</v>
      </c>
      <c r="Z63">
        <v>12295.6</v>
      </c>
      <c r="AB63">
        <v>63432</v>
      </c>
    </row>
    <row r="64" spans="1:28">
      <c r="A64" t="s">
        <v>3309</v>
      </c>
      <c r="B64">
        <v>445803.87</v>
      </c>
      <c r="C64">
        <v>65202</v>
      </c>
      <c r="D64">
        <v>16004.16</v>
      </c>
      <c r="E64">
        <v>1331648.69</v>
      </c>
      <c r="F64">
        <v>38859.21</v>
      </c>
      <c r="G64">
        <v>7500</v>
      </c>
      <c r="H64">
        <v>20361.919999999998</v>
      </c>
      <c r="J64">
        <v>2288</v>
      </c>
      <c r="M64">
        <v>-51373.54</v>
      </c>
      <c r="N64">
        <v>2029021.21</v>
      </c>
      <c r="O64">
        <v>982928.45</v>
      </c>
      <c r="P64">
        <v>66641</v>
      </c>
      <c r="Q64">
        <v>933.81</v>
      </c>
      <c r="S64">
        <v>779969.7</v>
      </c>
      <c r="U64">
        <v>1072799.22</v>
      </c>
      <c r="V64">
        <v>1280</v>
      </c>
      <c r="W64">
        <v>300</v>
      </c>
      <c r="X64">
        <v>595439.32999999996</v>
      </c>
      <c r="Y64">
        <v>252306.07</v>
      </c>
      <c r="Z64">
        <v>18308</v>
      </c>
      <c r="AB64">
        <v>320</v>
      </c>
    </row>
    <row r="65" spans="1:28">
      <c r="A65" t="s">
        <v>3248</v>
      </c>
      <c r="B65">
        <v>557997.54</v>
      </c>
      <c r="C65">
        <v>0</v>
      </c>
      <c r="D65">
        <v>31142.59</v>
      </c>
      <c r="E65">
        <v>2157890.4500000002</v>
      </c>
      <c r="F65">
        <v>17028</v>
      </c>
      <c r="G65">
        <v>16306</v>
      </c>
      <c r="H65">
        <v>25250</v>
      </c>
      <c r="J65">
        <v>0</v>
      </c>
      <c r="K65">
        <v>0</v>
      </c>
      <c r="M65">
        <v>1939697.1</v>
      </c>
      <c r="N65">
        <v>849648.43</v>
      </c>
      <c r="O65">
        <v>818415.5</v>
      </c>
      <c r="P65">
        <v>20900</v>
      </c>
      <c r="Q65">
        <v>1330.05</v>
      </c>
      <c r="S65">
        <v>1548975</v>
      </c>
      <c r="T65">
        <v>48000</v>
      </c>
      <c r="U65">
        <v>1800473</v>
      </c>
      <c r="V65">
        <v>7920</v>
      </c>
      <c r="W65">
        <v>2144</v>
      </c>
      <c r="X65">
        <v>551228.61</v>
      </c>
      <c r="Y65">
        <v>142697.89000000001</v>
      </c>
    </row>
    <row r="66" spans="1:28">
      <c r="A66" t="s">
        <v>3249</v>
      </c>
      <c r="B66">
        <v>630401.74</v>
      </c>
      <c r="C66">
        <v>0</v>
      </c>
      <c r="D66">
        <v>15179.32</v>
      </c>
      <c r="E66">
        <v>369702.18</v>
      </c>
      <c r="F66">
        <v>74782.25</v>
      </c>
      <c r="J66">
        <v>0</v>
      </c>
      <c r="K66">
        <v>0</v>
      </c>
      <c r="M66">
        <v>951092.06</v>
      </c>
      <c r="N66">
        <v>236925.61</v>
      </c>
      <c r="O66">
        <v>700001.3</v>
      </c>
      <c r="P66">
        <v>77400</v>
      </c>
      <c r="Q66">
        <v>1699.98</v>
      </c>
      <c r="S66">
        <v>1502722.5</v>
      </c>
      <c r="T66">
        <v>48000</v>
      </c>
      <c r="U66">
        <v>1717179.5</v>
      </c>
      <c r="V66">
        <v>9000</v>
      </c>
      <c r="X66">
        <v>518870.34</v>
      </c>
      <c r="Y66">
        <v>182726.12</v>
      </c>
    </row>
    <row r="67" spans="1:28">
      <c r="A67" t="s">
        <v>3250</v>
      </c>
      <c r="B67">
        <v>590469.91</v>
      </c>
      <c r="C67">
        <v>0</v>
      </c>
      <c r="D67">
        <v>122499.91</v>
      </c>
      <c r="E67">
        <v>461353.4</v>
      </c>
      <c r="F67">
        <v>14209.37</v>
      </c>
      <c r="G67">
        <v>16106</v>
      </c>
      <c r="H67">
        <v>27360.49</v>
      </c>
      <c r="J67">
        <v>0</v>
      </c>
      <c r="K67">
        <v>0</v>
      </c>
      <c r="M67">
        <v>-840377.3</v>
      </c>
      <c r="N67">
        <v>1982889.72</v>
      </c>
      <c r="O67">
        <v>938345.21</v>
      </c>
      <c r="P67">
        <v>54125</v>
      </c>
      <c r="Q67">
        <v>1399.3</v>
      </c>
      <c r="S67">
        <v>1502251.5</v>
      </c>
      <c r="T67">
        <v>48000</v>
      </c>
      <c r="U67">
        <v>1752982.5</v>
      </c>
      <c r="V67">
        <v>8880</v>
      </c>
      <c r="W67">
        <v>840</v>
      </c>
      <c r="X67">
        <v>647583.11</v>
      </c>
      <c r="Y67">
        <v>131281.72</v>
      </c>
    </row>
    <row r="68" spans="1:28">
      <c r="A68" t="s">
        <v>3251</v>
      </c>
      <c r="B68">
        <v>391178.5</v>
      </c>
      <c r="C68">
        <v>21840</v>
      </c>
      <c r="D68">
        <v>66580.3</v>
      </c>
      <c r="E68">
        <v>554119.82999999996</v>
      </c>
      <c r="F68">
        <v>16549.259999999998</v>
      </c>
      <c r="G68">
        <v>14656</v>
      </c>
      <c r="H68">
        <v>20050.7</v>
      </c>
      <c r="J68">
        <v>0</v>
      </c>
      <c r="K68">
        <v>0</v>
      </c>
      <c r="M68">
        <v>-1205091.0900000001</v>
      </c>
      <c r="N68">
        <v>2283492.7400000002</v>
      </c>
      <c r="O68">
        <v>1124072.1499999999</v>
      </c>
      <c r="P68">
        <v>82365</v>
      </c>
      <c r="Q68">
        <v>896.6</v>
      </c>
      <c r="S68">
        <v>1317336</v>
      </c>
      <c r="T68">
        <v>48000</v>
      </c>
      <c r="U68">
        <v>1880977</v>
      </c>
      <c r="V68">
        <v>4460</v>
      </c>
      <c r="W68">
        <v>5976</v>
      </c>
      <c r="X68">
        <v>566151.24</v>
      </c>
      <c r="Y68">
        <v>177945.97</v>
      </c>
    </row>
    <row r="69" spans="1:28">
      <c r="A69" t="s">
        <v>3306</v>
      </c>
      <c r="B69">
        <v>376729.92</v>
      </c>
      <c r="C69">
        <v>0</v>
      </c>
      <c r="D69">
        <v>17036.79</v>
      </c>
      <c r="E69">
        <v>447091.93</v>
      </c>
      <c r="F69">
        <v>32157.97</v>
      </c>
      <c r="G69">
        <v>24601</v>
      </c>
      <c r="H69">
        <v>14100.31</v>
      </c>
      <c r="K69">
        <v>0</v>
      </c>
      <c r="M69">
        <v>510386.79</v>
      </c>
      <c r="N69">
        <v>355552.49</v>
      </c>
      <c r="O69">
        <v>590010.37</v>
      </c>
      <c r="P69">
        <v>50610</v>
      </c>
      <c r="Q69">
        <v>838.46</v>
      </c>
      <c r="S69">
        <v>993915.67</v>
      </c>
      <c r="T69">
        <v>41516</v>
      </c>
      <c r="U69">
        <v>1082191.67</v>
      </c>
      <c r="V69">
        <v>2420</v>
      </c>
      <c r="W69">
        <v>4128</v>
      </c>
      <c r="X69">
        <v>480255.35</v>
      </c>
      <c r="Y69">
        <v>139519.46</v>
      </c>
    </row>
    <row r="70" spans="1:28">
      <c r="A70" t="s">
        <v>3252</v>
      </c>
      <c r="B70">
        <v>136893.67000000001</v>
      </c>
      <c r="C70">
        <v>0</v>
      </c>
      <c r="D70">
        <v>26069.08</v>
      </c>
      <c r="E70">
        <v>153982.60999999999</v>
      </c>
      <c r="F70">
        <v>172797.52</v>
      </c>
      <c r="G70">
        <v>4000</v>
      </c>
      <c r="H70">
        <v>30029.5</v>
      </c>
      <c r="I70">
        <v>0</v>
      </c>
      <c r="J70">
        <v>1051.3</v>
      </c>
      <c r="M70">
        <v>81842.320000000007</v>
      </c>
      <c r="N70">
        <v>547255.34</v>
      </c>
      <c r="O70">
        <v>1262270.52</v>
      </c>
      <c r="P70">
        <v>75279</v>
      </c>
      <c r="Q70">
        <v>555.04</v>
      </c>
      <c r="S70">
        <v>1442576</v>
      </c>
      <c r="T70">
        <v>104950</v>
      </c>
      <c r="U70">
        <v>1608436</v>
      </c>
      <c r="V70">
        <v>1280</v>
      </c>
      <c r="W70">
        <v>344</v>
      </c>
      <c r="X70">
        <v>1277936.31</v>
      </c>
      <c r="Y70">
        <v>150693.82999999999</v>
      </c>
      <c r="AB70">
        <v>21376</v>
      </c>
    </row>
    <row r="71" spans="1:28">
      <c r="A71" t="s">
        <v>3253</v>
      </c>
      <c r="B71">
        <v>331393.59999999998</v>
      </c>
      <c r="C71">
        <v>0</v>
      </c>
      <c r="D71">
        <v>47209.45</v>
      </c>
      <c r="E71">
        <v>573477.07999999996</v>
      </c>
      <c r="F71">
        <v>314166.98</v>
      </c>
      <c r="G71">
        <v>39580</v>
      </c>
      <c r="H71">
        <v>62445.83</v>
      </c>
      <c r="I71">
        <v>23110</v>
      </c>
      <c r="J71">
        <v>1332.79</v>
      </c>
      <c r="M71">
        <v>-1288732.3500000001</v>
      </c>
      <c r="N71">
        <v>2767861</v>
      </c>
      <c r="O71">
        <v>1980355.87</v>
      </c>
      <c r="P71">
        <v>42000</v>
      </c>
      <c r="Q71">
        <v>1726.34</v>
      </c>
      <c r="S71">
        <v>2059397.3</v>
      </c>
      <c r="T71">
        <v>42300</v>
      </c>
      <c r="U71">
        <v>2725802.14</v>
      </c>
      <c r="V71">
        <v>5200</v>
      </c>
      <c r="W71">
        <v>10760</v>
      </c>
      <c r="X71">
        <v>1346083.28</v>
      </c>
      <c r="Y71">
        <v>193873.25</v>
      </c>
      <c r="AB71">
        <v>183411</v>
      </c>
    </row>
    <row r="72" spans="1:28">
      <c r="A72" t="s">
        <v>3254</v>
      </c>
      <c r="B72">
        <v>218444.69</v>
      </c>
      <c r="C72">
        <v>0</v>
      </c>
      <c r="D72">
        <v>33908.75</v>
      </c>
      <c r="E72">
        <v>50496.23</v>
      </c>
      <c r="F72">
        <v>72169.039999999994</v>
      </c>
      <c r="G72">
        <v>3800</v>
      </c>
      <c r="H72">
        <v>26960.99</v>
      </c>
      <c r="J72">
        <v>600.51</v>
      </c>
      <c r="M72">
        <v>22094.17</v>
      </c>
      <c r="N72">
        <v>432862.99</v>
      </c>
      <c r="O72">
        <v>896067.24</v>
      </c>
      <c r="P72">
        <v>83754</v>
      </c>
      <c r="Q72">
        <v>921.58</v>
      </c>
      <c r="S72">
        <v>453225.5</v>
      </c>
      <c r="T72">
        <v>40500</v>
      </c>
      <c r="U72">
        <v>573725.5</v>
      </c>
      <c r="V72">
        <v>6320</v>
      </c>
      <c r="W72">
        <v>8846</v>
      </c>
      <c r="X72">
        <v>904530.35</v>
      </c>
      <c r="Y72">
        <v>79432.42</v>
      </c>
      <c r="AB72">
        <v>12914</v>
      </c>
    </row>
    <row r="73" spans="1:28">
      <c r="A73" t="s">
        <v>3255</v>
      </c>
      <c r="B73">
        <v>106105.36</v>
      </c>
      <c r="C73">
        <v>0</v>
      </c>
      <c r="D73">
        <v>29243.759999999998</v>
      </c>
      <c r="E73">
        <v>310492.34999999998</v>
      </c>
      <c r="F73">
        <v>80371.44</v>
      </c>
      <c r="G73">
        <v>2900</v>
      </c>
      <c r="H73">
        <v>25975.64</v>
      </c>
      <c r="J73">
        <v>6762.93</v>
      </c>
      <c r="M73">
        <v>-396698.2</v>
      </c>
      <c r="N73">
        <v>923490.75</v>
      </c>
      <c r="O73">
        <v>731861.96</v>
      </c>
      <c r="P73">
        <v>65000</v>
      </c>
      <c r="Q73">
        <v>626.38</v>
      </c>
      <c r="S73">
        <v>1546284.6</v>
      </c>
      <c r="T73">
        <v>286841</v>
      </c>
      <c r="U73">
        <v>1714722.6</v>
      </c>
      <c r="V73">
        <v>2080</v>
      </c>
      <c r="W73">
        <v>5694</v>
      </c>
      <c r="X73">
        <v>847065.58</v>
      </c>
      <c r="Y73">
        <v>93965.97</v>
      </c>
      <c r="AB73">
        <v>3304</v>
      </c>
    </row>
    <row r="74" spans="1:28">
      <c r="A74" t="s">
        <v>3256</v>
      </c>
      <c r="B74">
        <v>405140.69</v>
      </c>
      <c r="C74">
        <v>0</v>
      </c>
      <c r="D74">
        <v>21383.8</v>
      </c>
      <c r="E74">
        <v>79933.929999999993</v>
      </c>
      <c r="F74">
        <v>108565.11</v>
      </c>
      <c r="G74">
        <v>314500</v>
      </c>
      <c r="H74">
        <v>30661.21</v>
      </c>
      <c r="I74">
        <v>21000</v>
      </c>
      <c r="J74">
        <v>7677.1</v>
      </c>
      <c r="M74">
        <v>-265084.32</v>
      </c>
      <c r="N74">
        <v>606181.84</v>
      </c>
      <c r="O74">
        <v>967029.41</v>
      </c>
      <c r="P74">
        <v>14000</v>
      </c>
      <c r="Q74">
        <v>899</v>
      </c>
      <c r="S74">
        <v>1352326</v>
      </c>
      <c r="T74">
        <v>318060</v>
      </c>
      <c r="U74">
        <v>1526251.84</v>
      </c>
      <c r="V74">
        <v>16330</v>
      </c>
      <c r="W74">
        <v>3688</v>
      </c>
      <c r="X74">
        <v>1111467.44</v>
      </c>
      <c r="Y74">
        <v>77220.429999999993</v>
      </c>
      <c r="Z74">
        <v>0</v>
      </c>
      <c r="AB74">
        <v>17269</v>
      </c>
    </row>
    <row r="75" spans="1:28">
      <c r="A75" t="s">
        <v>3257</v>
      </c>
      <c r="B75">
        <v>384571.62</v>
      </c>
      <c r="C75">
        <v>23340</v>
      </c>
      <c r="D75">
        <v>46507.61</v>
      </c>
      <c r="E75">
        <v>264309.52</v>
      </c>
      <c r="F75">
        <v>299420.79999999999</v>
      </c>
      <c r="G75">
        <v>5000</v>
      </c>
      <c r="H75">
        <v>89540.38</v>
      </c>
      <c r="I75">
        <v>0</v>
      </c>
      <c r="J75">
        <v>19497.87</v>
      </c>
      <c r="K75">
        <v>0</v>
      </c>
      <c r="M75">
        <v>-900215.59</v>
      </c>
      <c r="N75">
        <v>1832865.74</v>
      </c>
      <c r="O75">
        <v>1465036.04</v>
      </c>
      <c r="P75">
        <v>208195</v>
      </c>
      <c r="Q75">
        <v>2069.5500000000002</v>
      </c>
      <c r="S75">
        <v>1756756.8</v>
      </c>
      <c r="T75">
        <v>430177</v>
      </c>
      <c r="U75">
        <v>2053922.56</v>
      </c>
      <c r="V75">
        <v>15040</v>
      </c>
      <c r="W75">
        <v>4432</v>
      </c>
      <c r="X75">
        <v>1663552.95</v>
      </c>
      <c r="Y75">
        <v>153755.73000000001</v>
      </c>
      <c r="AB75">
        <v>70</v>
      </c>
    </row>
    <row r="76" spans="1:28">
      <c r="A76" t="s">
        <v>3258</v>
      </c>
      <c r="B76">
        <v>421154.01</v>
      </c>
      <c r="C76">
        <v>0</v>
      </c>
      <c r="D76">
        <v>61175.46</v>
      </c>
      <c r="E76">
        <v>666410.31999999995</v>
      </c>
      <c r="F76">
        <v>48203.43</v>
      </c>
      <c r="H76">
        <v>28315.99</v>
      </c>
      <c r="I76">
        <v>128300</v>
      </c>
      <c r="J76">
        <v>550.9</v>
      </c>
      <c r="M76">
        <v>-728698.64</v>
      </c>
      <c r="N76">
        <v>1701541.88</v>
      </c>
      <c r="O76">
        <v>771473.51</v>
      </c>
      <c r="P76">
        <v>135420</v>
      </c>
      <c r="Q76">
        <v>469.33</v>
      </c>
      <c r="S76">
        <v>395240</v>
      </c>
      <c r="T76">
        <v>5400</v>
      </c>
      <c r="U76">
        <v>625777.67000000004</v>
      </c>
      <c r="W76">
        <v>3422</v>
      </c>
      <c r="X76">
        <v>516225.27</v>
      </c>
      <c r="Y76">
        <v>86383.81</v>
      </c>
      <c r="AB76">
        <v>9261</v>
      </c>
    </row>
    <row r="77" spans="1:28">
      <c r="A77" t="s">
        <v>3259</v>
      </c>
      <c r="B77">
        <v>677158.49</v>
      </c>
      <c r="C77">
        <v>0</v>
      </c>
      <c r="D77">
        <v>141474.57</v>
      </c>
      <c r="E77">
        <v>107120.12</v>
      </c>
      <c r="F77">
        <v>45891.67</v>
      </c>
      <c r="G77">
        <v>6000</v>
      </c>
      <c r="H77">
        <v>39990.31</v>
      </c>
      <c r="I77">
        <v>51075</v>
      </c>
      <c r="J77">
        <v>322.22000000000003</v>
      </c>
      <c r="M77">
        <v>-768662.46</v>
      </c>
      <c r="N77">
        <v>2052419.41</v>
      </c>
      <c r="O77">
        <v>1509969.86</v>
      </c>
      <c r="P77">
        <v>135939.95000000001</v>
      </c>
      <c r="Q77">
        <v>1224.72</v>
      </c>
      <c r="S77">
        <v>1626996</v>
      </c>
      <c r="T77">
        <v>2160</v>
      </c>
      <c r="U77">
        <v>1977813.99</v>
      </c>
      <c r="V77">
        <v>1660</v>
      </c>
      <c r="W77">
        <v>1520</v>
      </c>
      <c r="X77">
        <v>559363.34</v>
      </c>
      <c r="Y77">
        <v>991247.83</v>
      </c>
      <c r="AB77">
        <v>154185</v>
      </c>
    </row>
    <row r="78" spans="1:28">
      <c r="A78" t="s">
        <v>3260</v>
      </c>
      <c r="B78">
        <v>723937.06</v>
      </c>
      <c r="C78">
        <v>0</v>
      </c>
      <c r="D78">
        <v>4438.5</v>
      </c>
      <c r="E78">
        <v>263325.2</v>
      </c>
      <c r="F78">
        <v>85386.37</v>
      </c>
      <c r="G78">
        <v>0</v>
      </c>
      <c r="H78">
        <v>55977.46</v>
      </c>
      <c r="I78">
        <v>496400</v>
      </c>
      <c r="J78">
        <v>145.5</v>
      </c>
      <c r="M78">
        <v>-1480730.31</v>
      </c>
      <c r="N78">
        <v>2038156.59</v>
      </c>
      <c r="O78">
        <v>910489.07</v>
      </c>
      <c r="P78">
        <v>273080</v>
      </c>
      <c r="Q78">
        <v>991.9</v>
      </c>
      <c r="S78">
        <v>838070</v>
      </c>
      <c r="T78">
        <v>111700</v>
      </c>
      <c r="U78">
        <v>1249654.33</v>
      </c>
      <c r="V78">
        <v>23360</v>
      </c>
      <c r="W78">
        <v>580</v>
      </c>
      <c r="X78">
        <v>724013.26</v>
      </c>
      <c r="Y78">
        <v>152754.49</v>
      </c>
      <c r="AB78">
        <v>16831</v>
      </c>
    </row>
    <row r="79" spans="1:28">
      <c r="A79" t="s">
        <v>3261</v>
      </c>
      <c r="B79">
        <v>732560.47</v>
      </c>
      <c r="C79">
        <v>23340</v>
      </c>
      <c r="D79">
        <v>39116.019999999997</v>
      </c>
      <c r="E79">
        <v>660645.84</v>
      </c>
      <c r="F79">
        <v>75850.11</v>
      </c>
      <c r="H79">
        <v>59776.99</v>
      </c>
      <c r="I79">
        <v>0</v>
      </c>
      <c r="J79">
        <v>291.89999999999998</v>
      </c>
      <c r="M79">
        <v>-584737.69999999995</v>
      </c>
      <c r="N79">
        <v>2089445.48</v>
      </c>
      <c r="O79">
        <v>861145.86</v>
      </c>
      <c r="P79">
        <v>57830</v>
      </c>
      <c r="Q79">
        <v>1901.14</v>
      </c>
      <c r="S79">
        <v>1224950</v>
      </c>
      <c r="T79">
        <v>150112.5</v>
      </c>
      <c r="U79">
        <v>1520929</v>
      </c>
      <c r="W79">
        <v>540</v>
      </c>
      <c r="X79">
        <v>631210.63</v>
      </c>
      <c r="Y79">
        <v>163642.1</v>
      </c>
      <c r="AB79">
        <v>12882</v>
      </c>
    </row>
    <row r="80" spans="1:28">
      <c r="A80" t="s">
        <v>3262</v>
      </c>
      <c r="B80">
        <v>835724.84</v>
      </c>
      <c r="C80">
        <v>53297</v>
      </c>
      <c r="D80">
        <v>7300.5</v>
      </c>
      <c r="E80">
        <v>237250</v>
      </c>
      <c r="F80">
        <v>39710.5</v>
      </c>
      <c r="G80">
        <v>14000</v>
      </c>
      <c r="J80">
        <v>648.58000000000004</v>
      </c>
      <c r="M80">
        <v>-621377.43000000005</v>
      </c>
      <c r="N80">
        <v>1725194.64</v>
      </c>
      <c r="O80">
        <v>794126.42</v>
      </c>
      <c r="Q80">
        <v>1111.23</v>
      </c>
      <c r="T80">
        <v>168560</v>
      </c>
      <c r="U80">
        <v>277098</v>
      </c>
      <c r="V80">
        <v>4180</v>
      </c>
      <c r="W80">
        <v>1260</v>
      </c>
      <c r="X80">
        <v>505289.42</v>
      </c>
      <c r="Y80">
        <v>121153.18</v>
      </c>
    </row>
    <row r="81" spans="1:28">
      <c r="A81" t="s">
        <v>3263</v>
      </c>
      <c r="B81">
        <v>662654.54</v>
      </c>
      <c r="C81">
        <v>0</v>
      </c>
      <c r="D81">
        <v>13423.01</v>
      </c>
      <c r="E81">
        <v>106517.33</v>
      </c>
      <c r="F81">
        <v>5188.5600000000004</v>
      </c>
      <c r="G81">
        <v>9500</v>
      </c>
      <c r="H81">
        <v>33757.75</v>
      </c>
      <c r="J81">
        <v>287.94</v>
      </c>
      <c r="M81">
        <v>193930.02</v>
      </c>
      <c r="N81">
        <v>613262.28</v>
      </c>
      <c r="O81">
        <v>750641.99</v>
      </c>
      <c r="Q81">
        <v>1753.51</v>
      </c>
      <c r="S81">
        <v>1507890</v>
      </c>
      <c r="U81">
        <v>1703484</v>
      </c>
      <c r="W81">
        <v>4500</v>
      </c>
      <c r="X81">
        <v>547208.63</v>
      </c>
      <c r="Y81">
        <v>62787.42</v>
      </c>
      <c r="AB81">
        <v>5260</v>
      </c>
    </row>
    <row r="82" spans="1:28">
      <c r="A82" t="s">
        <v>3264</v>
      </c>
      <c r="B82">
        <v>510556.91</v>
      </c>
      <c r="C82">
        <v>0</v>
      </c>
      <c r="D82">
        <v>14176.09</v>
      </c>
      <c r="E82">
        <v>378380.76</v>
      </c>
      <c r="F82">
        <v>158046.26</v>
      </c>
      <c r="G82">
        <v>2000</v>
      </c>
      <c r="H82">
        <v>19248.47</v>
      </c>
      <c r="I82">
        <v>8700</v>
      </c>
      <c r="J82">
        <v>518.20000000000005</v>
      </c>
      <c r="K82">
        <v>-4700</v>
      </c>
      <c r="M82">
        <v>-413885.66</v>
      </c>
      <c r="N82">
        <v>788047.76</v>
      </c>
      <c r="O82">
        <v>593534.59</v>
      </c>
      <c r="Q82">
        <v>829.57</v>
      </c>
      <c r="S82">
        <v>747370</v>
      </c>
      <c r="T82">
        <v>28800</v>
      </c>
      <c r="U82">
        <v>955704</v>
      </c>
      <c r="W82">
        <v>4210</v>
      </c>
      <c r="X82">
        <v>345563.2</v>
      </c>
      <c r="Y82">
        <v>-596674.29</v>
      </c>
      <c r="AB82">
        <v>500</v>
      </c>
    </row>
    <row r="83" spans="1:28">
      <c r="A83" t="s">
        <v>3265</v>
      </c>
      <c r="B83">
        <v>551109.86</v>
      </c>
      <c r="C83">
        <v>0</v>
      </c>
      <c r="D83">
        <v>74632.5</v>
      </c>
      <c r="E83">
        <v>267778.88</v>
      </c>
      <c r="F83">
        <v>89166.16</v>
      </c>
      <c r="H83">
        <v>24860.26</v>
      </c>
      <c r="I83">
        <v>0</v>
      </c>
      <c r="J83">
        <v>1603</v>
      </c>
      <c r="M83">
        <v>760069.73</v>
      </c>
      <c r="N83">
        <v>123193.16</v>
      </c>
      <c r="O83">
        <v>560553.34</v>
      </c>
      <c r="P83">
        <v>0</v>
      </c>
      <c r="Q83">
        <v>1421.27</v>
      </c>
      <c r="S83">
        <v>85158.1</v>
      </c>
      <c r="T83">
        <v>2190</v>
      </c>
      <c r="U83">
        <v>238107.1</v>
      </c>
      <c r="X83">
        <v>226146.12</v>
      </c>
      <c r="Y83">
        <v>112108.24</v>
      </c>
    </row>
    <row r="84" spans="1:28">
      <c r="A84" t="s">
        <v>3310</v>
      </c>
      <c r="B84">
        <v>417719.02</v>
      </c>
      <c r="C84">
        <v>0</v>
      </c>
      <c r="D84">
        <v>37450</v>
      </c>
      <c r="E84">
        <v>202841.26</v>
      </c>
      <c r="F84">
        <v>18401.12</v>
      </c>
      <c r="H84">
        <v>31236.74</v>
      </c>
      <c r="I84">
        <v>33515</v>
      </c>
      <c r="J84">
        <v>7.9</v>
      </c>
      <c r="M84">
        <v>-1423193.04</v>
      </c>
      <c r="N84">
        <v>2101746.27</v>
      </c>
      <c r="O84">
        <v>596384.97</v>
      </c>
      <c r="Q84">
        <v>1153.75</v>
      </c>
      <c r="S84">
        <v>870240</v>
      </c>
      <c r="U84">
        <v>1076083</v>
      </c>
      <c r="W84">
        <v>1780</v>
      </c>
      <c r="X84">
        <v>332340.52</v>
      </c>
      <c r="Y84">
        <v>96669.67</v>
      </c>
      <c r="AB84">
        <v>27807</v>
      </c>
    </row>
    <row r="85" spans="1:28">
      <c r="A85" t="s">
        <v>3266</v>
      </c>
      <c r="B85">
        <v>348353.06</v>
      </c>
      <c r="C85">
        <v>0</v>
      </c>
      <c r="D85">
        <v>40254.26</v>
      </c>
      <c r="E85">
        <v>1062665.94</v>
      </c>
      <c r="F85">
        <v>190680.78</v>
      </c>
      <c r="G85">
        <v>0</v>
      </c>
      <c r="I85">
        <v>21</v>
      </c>
      <c r="J85">
        <v>0</v>
      </c>
      <c r="M85">
        <v>691282.03</v>
      </c>
      <c r="N85">
        <v>1047464</v>
      </c>
      <c r="O85">
        <v>748890.46</v>
      </c>
      <c r="P85">
        <v>318050</v>
      </c>
      <c r="Q85">
        <v>1108.45</v>
      </c>
      <c r="S85">
        <v>1598620</v>
      </c>
      <c r="U85">
        <v>1858893</v>
      </c>
      <c r="X85">
        <v>760824.48</v>
      </c>
      <c r="Y85">
        <v>143764.42000000001</v>
      </c>
    </row>
    <row r="86" spans="1:28">
      <c r="A86" t="s">
        <v>3267</v>
      </c>
      <c r="B86">
        <v>494659.28</v>
      </c>
      <c r="C86">
        <v>23497.599999999999</v>
      </c>
      <c r="D86">
        <v>108770.39</v>
      </c>
      <c r="E86">
        <v>3396072.52</v>
      </c>
      <c r="F86">
        <v>371998.39</v>
      </c>
      <c r="G86">
        <v>5314.6</v>
      </c>
      <c r="H86">
        <v>-8740</v>
      </c>
      <c r="J86">
        <v>-5735.96</v>
      </c>
      <c r="K86">
        <v>466365</v>
      </c>
      <c r="M86">
        <v>-9293948.6400000006</v>
      </c>
      <c r="N86">
        <v>14214425</v>
      </c>
      <c r="O86">
        <v>2023266.93</v>
      </c>
      <c r="Q86">
        <v>1705.37</v>
      </c>
      <c r="U86">
        <v>1001258</v>
      </c>
      <c r="V86">
        <v>16472</v>
      </c>
      <c r="X86">
        <v>1620550.7</v>
      </c>
      <c r="Y86">
        <v>369373.42</v>
      </c>
    </row>
    <row r="87" spans="1:28">
      <c r="A87" t="s">
        <v>3268</v>
      </c>
      <c r="B87">
        <v>1472762.07</v>
      </c>
      <c r="C87">
        <v>0</v>
      </c>
      <c r="D87">
        <v>69945.509999999995</v>
      </c>
      <c r="E87">
        <v>1184586.8700000001</v>
      </c>
      <c r="F87">
        <v>333715.64</v>
      </c>
      <c r="H87">
        <v>74987</v>
      </c>
      <c r="J87">
        <v>3431</v>
      </c>
      <c r="K87">
        <v>409980</v>
      </c>
      <c r="M87">
        <v>1774683.16</v>
      </c>
      <c r="N87">
        <v>1212550.31</v>
      </c>
      <c r="O87">
        <v>1661819.45</v>
      </c>
      <c r="Q87">
        <v>3202.03</v>
      </c>
      <c r="S87">
        <v>2270604</v>
      </c>
      <c r="U87">
        <v>3192552</v>
      </c>
      <c r="V87">
        <v>15900</v>
      </c>
      <c r="W87">
        <v>9754</v>
      </c>
      <c r="X87">
        <v>1075439.28</v>
      </c>
      <c r="Y87">
        <v>56601.58</v>
      </c>
    </row>
    <row r="88" spans="1:28">
      <c r="A88" t="s">
        <v>3269</v>
      </c>
      <c r="B88">
        <v>708266.67</v>
      </c>
      <c r="C88">
        <v>0</v>
      </c>
      <c r="D88">
        <v>98664.83</v>
      </c>
      <c r="E88">
        <v>2974689.43</v>
      </c>
      <c r="F88">
        <v>92214.95</v>
      </c>
      <c r="I88">
        <v>487661</v>
      </c>
      <c r="J88">
        <v>-5608</v>
      </c>
      <c r="M88">
        <v>2693726.26</v>
      </c>
      <c r="N88">
        <v>1047464</v>
      </c>
      <c r="O88">
        <v>1005331.71</v>
      </c>
      <c r="Q88">
        <v>1582.06</v>
      </c>
      <c r="S88">
        <v>1898054</v>
      </c>
      <c r="U88">
        <v>2347554</v>
      </c>
      <c r="X88">
        <v>632182.09</v>
      </c>
      <c r="Y88">
        <v>266379.06</v>
      </c>
      <c r="AB88">
        <v>8260</v>
      </c>
    </row>
    <row r="89" spans="1:28">
      <c r="A89" t="s">
        <v>3270</v>
      </c>
      <c r="B89">
        <v>510272.57</v>
      </c>
      <c r="C89">
        <v>0</v>
      </c>
      <c r="D89">
        <v>418996.42</v>
      </c>
      <c r="E89">
        <v>1586264.67</v>
      </c>
      <c r="F89">
        <v>255595.56</v>
      </c>
      <c r="G89">
        <v>0</v>
      </c>
      <c r="I89">
        <v>132335</v>
      </c>
      <c r="J89">
        <v>1683.07</v>
      </c>
      <c r="K89">
        <v>178684</v>
      </c>
      <c r="M89">
        <v>166119.72</v>
      </c>
      <c r="N89">
        <v>2617329.11</v>
      </c>
      <c r="O89">
        <v>717995.43</v>
      </c>
      <c r="Q89">
        <v>1026.27</v>
      </c>
      <c r="S89">
        <v>1206790</v>
      </c>
      <c r="U89">
        <v>1576835</v>
      </c>
      <c r="W89">
        <v>11618</v>
      </c>
      <c r="X89">
        <v>462538.05</v>
      </c>
      <c r="Y89">
        <v>199842.33</v>
      </c>
    </row>
    <row r="90" spans="1:28">
      <c r="A90" t="s">
        <v>3271</v>
      </c>
      <c r="B90">
        <v>225916.28</v>
      </c>
      <c r="C90">
        <v>11176.25</v>
      </c>
      <c r="D90">
        <v>19455.03</v>
      </c>
      <c r="E90">
        <v>450661.86</v>
      </c>
      <c r="F90">
        <v>53933.69</v>
      </c>
      <c r="G90">
        <v>123038.51</v>
      </c>
      <c r="J90">
        <v>-1109.95</v>
      </c>
      <c r="K90">
        <v>53140</v>
      </c>
      <c r="M90">
        <v>-380165.89</v>
      </c>
      <c r="N90">
        <v>1047464</v>
      </c>
      <c r="O90">
        <v>574350.28</v>
      </c>
      <c r="Q90">
        <v>1017.27</v>
      </c>
      <c r="S90">
        <v>600240</v>
      </c>
      <c r="U90">
        <v>877345</v>
      </c>
      <c r="V90">
        <v>12371</v>
      </c>
      <c r="X90">
        <v>268171.21999999997</v>
      </c>
      <c r="Y90">
        <v>98943.89</v>
      </c>
    </row>
    <row r="91" spans="1:28">
      <c r="A91" t="s">
        <v>3272</v>
      </c>
      <c r="B91">
        <v>348078.43</v>
      </c>
      <c r="C91">
        <v>0</v>
      </c>
      <c r="D91">
        <v>696205.5</v>
      </c>
      <c r="E91">
        <v>8577146.1500000004</v>
      </c>
      <c r="F91">
        <v>302244.11</v>
      </c>
      <c r="G91">
        <v>31913.25</v>
      </c>
      <c r="H91">
        <v>46654</v>
      </c>
      <c r="I91">
        <v>640693</v>
      </c>
      <c r="J91">
        <v>-1279.71</v>
      </c>
      <c r="M91">
        <v>8257419.2199999997</v>
      </c>
      <c r="N91">
        <v>1215671.21</v>
      </c>
      <c r="O91">
        <v>1304924.74</v>
      </c>
      <c r="Q91">
        <v>840.53</v>
      </c>
      <c r="S91">
        <v>2286570</v>
      </c>
      <c r="T91">
        <v>30000</v>
      </c>
      <c r="U91">
        <v>3329448</v>
      </c>
      <c r="V91">
        <v>15200</v>
      </c>
      <c r="W91">
        <v>5819</v>
      </c>
      <c r="X91">
        <v>396477.47</v>
      </c>
      <c r="Y91">
        <v>142787.57999999999</v>
      </c>
    </row>
    <row r="92" spans="1:28">
      <c r="A92" t="s">
        <v>3273</v>
      </c>
      <c r="B92">
        <v>367484.27</v>
      </c>
      <c r="C92">
        <v>0</v>
      </c>
      <c r="D92">
        <v>57725.48</v>
      </c>
      <c r="E92">
        <v>952895.83</v>
      </c>
      <c r="F92">
        <v>216058</v>
      </c>
      <c r="G92">
        <v>212461.26</v>
      </c>
      <c r="H92">
        <v>5886.26</v>
      </c>
      <c r="I92">
        <v>18</v>
      </c>
      <c r="J92">
        <v>13043.71</v>
      </c>
      <c r="K92">
        <v>58290</v>
      </c>
      <c r="L92">
        <v>-134642.35</v>
      </c>
      <c r="M92">
        <v>-508861.44</v>
      </c>
      <c r="N92">
        <v>1849378.08</v>
      </c>
      <c r="O92">
        <v>1102081.56</v>
      </c>
      <c r="Q92">
        <v>479.91</v>
      </c>
      <c r="S92">
        <v>1558270</v>
      </c>
      <c r="U92">
        <v>1817199</v>
      </c>
      <c r="X92">
        <v>585605</v>
      </c>
      <c r="Y92">
        <v>159437.41</v>
      </c>
    </row>
    <row r="93" spans="1:28">
      <c r="A93" t="s">
        <v>3274</v>
      </c>
      <c r="B93">
        <v>529635.07999999996</v>
      </c>
      <c r="C93">
        <v>0</v>
      </c>
      <c r="D93">
        <v>55161.22</v>
      </c>
      <c r="E93">
        <v>1216827.43</v>
      </c>
      <c r="F93">
        <v>88883.58</v>
      </c>
      <c r="G93">
        <v>129855</v>
      </c>
      <c r="J93">
        <v>-290.08999999999997</v>
      </c>
      <c r="K93">
        <v>256650</v>
      </c>
      <c r="L93">
        <v>111.4</v>
      </c>
      <c r="M93">
        <v>1756294.97</v>
      </c>
      <c r="N93">
        <v>281440</v>
      </c>
      <c r="O93">
        <v>775021.94</v>
      </c>
      <c r="Q93">
        <v>1278.18</v>
      </c>
      <c r="U93">
        <v>434127</v>
      </c>
      <c r="W93">
        <v>-1480</v>
      </c>
      <c r="X93">
        <v>553100.42000000004</v>
      </c>
      <c r="Y93">
        <v>324106.67</v>
      </c>
    </row>
    <row r="94" spans="1:28">
      <c r="A94" t="s">
        <v>3275</v>
      </c>
      <c r="B94">
        <v>252533.3</v>
      </c>
      <c r="C94">
        <v>0</v>
      </c>
      <c r="D94">
        <v>44647.86</v>
      </c>
      <c r="E94">
        <v>3503004.67</v>
      </c>
      <c r="F94">
        <v>257752.82</v>
      </c>
      <c r="G94">
        <v>-1684.11</v>
      </c>
      <c r="I94">
        <v>72670</v>
      </c>
      <c r="J94">
        <v>8255.11</v>
      </c>
      <c r="M94">
        <v>1608433.28</v>
      </c>
      <c r="N94">
        <v>2812906.16</v>
      </c>
      <c r="O94">
        <v>720045.89</v>
      </c>
      <c r="Q94">
        <v>800.59</v>
      </c>
      <c r="S94">
        <v>1337680</v>
      </c>
      <c r="U94">
        <v>1639170</v>
      </c>
      <c r="X94">
        <v>509761.58</v>
      </c>
      <c r="Y94">
        <v>352236.69</v>
      </c>
    </row>
    <row r="95" spans="1:28">
      <c r="A95" t="s">
        <v>3276</v>
      </c>
      <c r="B95">
        <v>364146.05</v>
      </c>
      <c r="C95">
        <v>0</v>
      </c>
      <c r="D95">
        <v>3900.05</v>
      </c>
      <c r="E95">
        <v>2823717.27</v>
      </c>
      <c r="F95">
        <v>31000</v>
      </c>
      <c r="G95">
        <v>0</v>
      </c>
      <c r="I95">
        <v>30000</v>
      </c>
      <c r="J95">
        <v>-276.62</v>
      </c>
      <c r="K95">
        <v>86380</v>
      </c>
      <c r="M95">
        <v>2289071.06</v>
      </c>
      <c r="N95">
        <v>1047464</v>
      </c>
      <c r="O95">
        <v>631267.44999999995</v>
      </c>
      <c r="Q95">
        <v>796.76</v>
      </c>
      <c r="S95">
        <v>1142670</v>
      </c>
      <c r="U95">
        <v>1495911</v>
      </c>
      <c r="X95">
        <v>328725.05</v>
      </c>
      <c r="Y95">
        <v>179973.23</v>
      </c>
    </row>
    <row r="96" spans="1:28">
      <c r="A96" t="s">
        <v>3277</v>
      </c>
      <c r="B96">
        <v>315451</v>
      </c>
      <c r="C96">
        <v>0</v>
      </c>
      <c r="D96">
        <v>42643.48</v>
      </c>
      <c r="E96">
        <v>799949.97</v>
      </c>
      <c r="F96">
        <v>1090379.26</v>
      </c>
      <c r="G96">
        <v>2803.75</v>
      </c>
      <c r="I96">
        <v>23615</v>
      </c>
      <c r="J96">
        <v>-2803.75</v>
      </c>
      <c r="K96">
        <v>240480</v>
      </c>
      <c r="M96">
        <v>771673.57</v>
      </c>
      <c r="N96">
        <v>1334838.29</v>
      </c>
      <c r="O96">
        <v>1166945.78</v>
      </c>
      <c r="Q96">
        <v>1285.74</v>
      </c>
      <c r="U96">
        <v>376973</v>
      </c>
      <c r="W96">
        <v>1640</v>
      </c>
      <c r="X96">
        <v>633016.31999999995</v>
      </c>
      <c r="Y96">
        <v>278785.34999999998</v>
      </c>
    </row>
    <row r="97" spans="1:28">
      <c r="A97" t="s">
        <v>3278</v>
      </c>
      <c r="B97">
        <v>305810.82</v>
      </c>
      <c r="C97">
        <v>0</v>
      </c>
      <c r="D97">
        <v>34801.58</v>
      </c>
      <c r="E97">
        <v>1287003.19</v>
      </c>
      <c r="F97">
        <v>1185131.94</v>
      </c>
      <c r="G97">
        <v>0</v>
      </c>
      <c r="H97">
        <v>924</v>
      </c>
      <c r="J97">
        <v>-545.88</v>
      </c>
      <c r="K97">
        <v>70219</v>
      </c>
      <c r="M97">
        <v>2948082.7</v>
      </c>
      <c r="N97">
        <v>613325.81999999995</v>
      </c>
      <c r="O97">
        <v>596101.55000000005</v>
      </c>
      <c r="Q97">
        <v>1337.62</v>
      </c>
      <c r="S97">
        <v>1000410</v>
      </c>
      <c r="T97">
        <v>-13746</v>
      </c>
      <c r="U97">
        <v>1402345</v>
      </c>
      <c r="V97">
        <v>4000</v>
      </c>
      <c r="X97">
        <v>968408.28</v>
      </c>
      <c r="Y97">
        <v>1238</v>
      </c>
      <c r="AB97">
        <v>27370</v>
      </c>
    </row>
    <row r="98" spans="1:28">
      <c r="A98" t="s">
        <v>3279</v>
      </c>
      <c r="B98">
        <v>300138.23</v>
      </c>
      <c r="C98">
        <v>0</v>
      </c>
      <c r="D98">
        <v>135372.95000000001</v>
      </c>
      <c r="E98">
        <v>858879.01</v>
      </c>
      <c r="F98">
        <v>36703.75</v>
      </c>
      <c r="J98">
        <v>-4773</v>
      </c>
      <c r="K98">
        <v>47464</v>
      </c>
      <c r="M98">
        <v>-233433.11</v>
      </c>
      <c r="N98">
        <v>1790978.12</v>
      </c>
      <c r="O98">
        <v>999110.84</v>
      </c>
      <c r="Q98">
        <v>648.23</v>
      </c>
      <c r="S98">
        <v>1575212.4</v>
      </c>
      <c r="U98">
        <v>1924423.4</v>
      </c>
      <c r="X98">
        <v>498778.29</v>
      </c>
      <c r="Y98">
        <v>164672.71</v>
      </c>
      <c r="AB98">
        <v>256239.14</v>
      </c>
    </row>
    <row r="99" spans="1:28">
      <c r="A99" t="s">
        <v>3280</v>
      </c>
      <c r="B99">
        <v>875898.69</v>
      </c>
      <c r="C99">
        <v>0</v>
      </c>
      <c r="D99">
        <v>66985.56</v>
      </c>
      <c r="E99">
        <v>3957603.59</v>
      </c>
      <c r="F99">
        <v>1780564.02</v>
      </c>
      <c r="G99">
        <v>0</v>
      </c>
      <c r="J99">
        <v>0</v>
      </c>
      <c r="K99">
        <v>164284</v>
      </c>
      <c r="M99">
        <v>6588141.9900000002</v>
      </c>
      <c r="N99">
        <v>1047464</v>
      </c>
      <c r="O99">
        <v>1125308.45</v>
      </c>
      <c r="P99">
        <v>196680</v>
      </c>
      <c r="Q99">
        <v>4964.6000000000004</v>
      </c>
      <c r="S99">
        <v>2551140</v>
      </c>
      <c r="T99">
        <v>193500</v>
      </c>
      <c r="U99">
        <v>3273118</v>
      </c>
      <c r="V99">
        <v>13760</v>
      </c>
      <c r="W99">
        <v>1376</v>
      </c>
      <c r="X99">
        <v>1230625.6200000001</v>
      </c>
      <c r="Y99">
        <v>671551.56</v>
      </c>
    </row>
    <row r="100" spans="1:28">
      <c r="A100" t="s">
        <v>3281</v>
      </c>
      <c r="B100">
        <v>248007.2</v>
      </c>
      <c r="C100">
        <v>14800</v>
      </c>
      <c r="D100">
        <v>19172.759999999998</v>
      </c>
      <c r="E100">
        <v>1026253.09</v>
      </c>
      <c r="F100">
        <v>67417.91</v>
      </c>
      <c r="I100">
        <v>174920</v>
      </c>
      <c r="J100">
        <v>0</v>
      </c>
      <c r="M100">
        <v>-141675.54999999999</v>
      </c>
      <c r="N100">
        <v>1768225.65</v>
      </c>
      <c r="O100">
        <v>821450.63</v>
      </c>
      <c r="Q100">
        <v>372.57</v>
      </c>
      <c r="U100">
        <v>332851</v>
      </c>
      <c r="X100">
        <v>746119.3</v>
      </c>
      <c r="Y100">
        <v>168672.04</v>
      </c>
    </row>
    <row r="101" spans="1:28">
      <c r="A101" t="s">
        <v>3311</v>
      </c>
      <c r="B101">
        <v>80538.570000000007</v>
      </c>
      <c r="C101">
        <v>0</v>
      </c>
      <c r="D101">
        <v>49716.92</v>
      </c>
      <c r="E101">
        <v>548518.9</v>
      </c>
      <c r="F101">
        <v>134919.69</v>
      </c>
      <c r="I101">
        <v>190705</v>
      </c>
      <c r="J101">
        <v>-517</v>
      </c>
      <c r="M101">
        <v>-147252.23000000001</v>
      </c>
      <c r="N101">
        <v>1440650.38</v>
      </c>
      <c r="O101">
        <v>880671.5</v>
      </c>
      <c r="Q101">
        <v>336.91</v>
      </c>
      <c r="S101">
        <v>2096040</v>
      </c>
      <c r="U101">
        <v>2548790</v>
      </c>
      <c r="V101">
        <v>1600</v>
      </c>
      <c r="X101">
        <v>905271.69</v>
      </c>
      <c r="Y101">
        <v>200614.44</v>
      </c>
      <c r="AB101">
        <v>-9335.65</v>
      </c>
    </row>
    <row r="102" spans="1:28">
      <c r="A102" t="s">
        <v>3282</v>
      </c>
      <c r="B102">
        <v>767234.24</v>
      </c>
      <c r="C102">
        <v>0</v>
      </c>
      <c r="D102">
        <v>20293.04</v>
      </c>
      <c r="E102">
        <v>1228075.4099999999</v>
      </c>
      <c r="F102">
        <v>393535.67</v>
      </c>
      <c r="G102">
        <v>118120</v>
      </c>
      <c r="H102">
        <v>27200</v>
      </c>
      <c r="J102">
        <v>2037.11</v>
      </c>
      <c r="M102">
        <v>-441586.93</v>
      </c>
      <c r="N102">
        <v>2439714</v>
      </c>
      <c r="O102">
        <v>1210951.67</v>
      </c>
      <c r="Q102">
        <v>473.43</v>
      </c>
      <c r="S102">
        <v>1202800</v>
      </c>
      <c r="U102">
        <v>1315692</v>
      </c>
      <c r="X102">
        <v>498368.67</v>
      </c>
      <c r="Y102">
        <v>316525.5</v>
      </c>
      <c r="AB102">
        <v>19984.75</v>
      </c>
    </row>
    <row r="103" spans="1:28">
      <c r="A103" t="s">
        <v>3283</v>
      </c>
      <c r="B103">
        <v>372722.15</v>
      </c>
      <c r="C103">
        <v>0</v>
      </c>
      <c r="D103">
        <v>89102.15</v>
      </c>
      <c r="E103">
        <v>870582.74</v>
      </c>
      <c r="F103">
        <v>234403.67</v>
      </c>
      <c r="G103">
        <v>0</v>
      </c>
      <c r="H103">
        <v>28650</v>
      </c>
      <c r="J103">
        <v>-320</v>
      </c>
      <c r="M103">
        <v>-1592654.36</v>
      </c>
      <c r="N103">
        <v>3137825</v>
      </c>
      <c r="O103">
        <v>997698.48</v>
      </c>
      <c r="Q103">
        <v>815.47</v>
      </c>
      <c r="T103">
        <v>70000</v>
      </c>
      <c r="U103">
        <v>329932</v>
      </c>
      <c r="V103">
        <v>6664</v>
      </c>
      <c r="W103">
        <v>712</v>
      </c>
      <c r="X103">
        <v>472893.93</v>
      </c>
      <c r="Y103">
        <v>255269.95</v>
      </c>
      <c r="AB103">
        <v>9732</v>
      </c>
    </row>
    <row r="104" spans="1:28">
      <c r="A104" t="s">
        <v>3286</v>
      </c>
      <c r="B104">
        <v>119116</v>
      </c>
      <c r="C104">
        <v>0</v>
      </c>
      <c r="D104">
        <v>30552.3</v>
      </c>
      <c r="E104">
        <v>533821.67000000004</v>
      </c>
      <c r="F104">
        <v>450812.78</v>
      </c>
      <c r="G104">
        <v>0</v>
      </c>
      <c r="H104">
        <v>8411.0400000000009</v>
      </c>
      <c r="J104">
        <v>6182.77</v>
      </c>
      <c r="M104">
        <v>207028.43</v>
      </c>
      <c r="N104">
        <v>1499736.2</v>
      </c>
      <c r="O104">
        <v>931490.66</v>
      </c>
      <c r="Q104">
        <v>279.07</v>
      </c>
      <c r="S104">
        <v>1419230</v>
      </c>
      <c r="T104">
        <v>86500</v>
      </c>
      <c r="U104">
        <v>1737193.5</v>
      </c>
      <c r="W104">
        <v>4608</v>
      </c>
      <c r="X104">
        <v>507064.72</v>
      </c>
      <c r="Y104">
        <v>717475.39</v>
      </c>
      <c r="Z104">
        <v>9665.9500000000007</v>
      </c>
      <c r="AB104">
        <v>48547.86</v>
      </c>
    </row>
    <row r="105" spans="1:28">
      <c r="A105" t="s">
        <v>3287</v>
      </c>
      <c r="B105">
        <v>417333.45</v>
      </c>
      <c r="C105">
        <v>0</v>
      </c>
      <c r="D105">
        <v>108460.58</v>
      </c>
      <c r="E105">
        <v>613015</v>
      </c>
      <c r="F105">
        <v>275705.03000000003</v>
      </c>
      <c r="H105">
        <v>34346</v>
      </c>
      <c r="J105">
        <v>693.65</v>
      </c>
      <c r="M105">
        <v>-816325.35</v>
      </c>
      <c r="N105">
        <v>2219622</v>
      </c>
      <c r="O105">
        <v>1204857.26</v>
      </c>
      <c r="Q105">
        <v>947.55</v>
      </c>
      <c r="S105">
        <v>961260</v>
      </c>
      <c r="T105">
        <v>16500</v>
      </c>
      <c r="U105">
        <v>1294750</v>
      </c>
      <c r="V105">
        <v>23340</v>
      </c>
      <c r="X105">
        <v>590471.98</v>
      </c>
      <c r="Y105">
        <v>210806.22</v>
      </c>
      <c r="AB105">
        <v>88018.85</v>
      </c>
    </row>
    <row r="106" spans="1:28">
      <c r="A106" t="s">
        <v>3289</v>
      </c>
      <c r="B106">
        <v>507410.86</v>
      </c>
      <c r="C106">
        <v>0</v>
      </c>
      <c r="D106">
        <v>26594.59</v>
      </c>
      <c r="E106">
        <v>792717.17</v>
      </c>
      <c r="F106">
        <v>61729.82</v>
      </c>
      <c r="H106">
        <v>52788.11</v>
      </c>
      <c r="J106">
        <v>-10669.15</v>
      </c>
      <c r="K106">
        <v>2000</v>
      </c>
      <c r="M106">
        <v>1648076.19</v>
      </c>
      <c r="N106">
        <v>57641</v>
      </c>
      <c r="O106">
        <v>1270050.02</v>
      </c>
      <c r="Q106">
        <v>914.98</v>
      </c>
      <c r="S106">
        <v>554480</v>
      </c>
      <c r="T106">
        <v>35950</v>
      </c>
      <c r="U106">
        <v>1063866</v>
      </c>
      <c r="V106">
        <v>3760</v>
      </c>
      <c r="W106">
        <v>8904</v>
      </c>
      <c r="X106">
        <v>456120.71</v>
      </c>
      <c r="Y106">
        <v>633773.25</v>
      </c>
      <c r="AB106">
        <v>56354.75</v>
      </c>
    </row>
    <row r="107" spans="1:28">
      <c r="A107" t="s">
        <v>3291</v>
      </c>
      <c r="B107">
        <v>658812.35</v>
      </c>
      <c r="C107">
        <v>21800</v>
      </c>
      <c r="D107">
        <v>85260.68</v>
      </c>
      <c r="E107">
        <v>895928.71</v>
      </c>
      <c r="F107">
        <v>187837.45</v>
      </c>
      <c r="G107">
        <v>0</v>
      </c>
      <c r="H107">
        <v>39258.28</v>
      </c>
      <c r="J107">
        <v>2519.4299999999998</v>
      </c>
      <c r="M107">
        <v>-2543718.88</v>
      </c>
      <c r="N107">
        <v>4303318.3099999996</v>
      </c>
      <c r="O107">
        <v>1626014.73</v>
      </c>
      <c r="P107">
        <v>128000</v>
      </c>
      <c r="Q107">
        <v>2313.0300000000002</v>
      </c>
      <c r="S107">
        <v>5793408</v>
      </c>
      <c r="U107">
        <v>6188864</v>
      </c>
      <c r="V107">
        <v>14798</v>
      </c>
      <c r="W107">
        <v>3440</v>
      </c>
      <c r="X107">
        <v>1159537.19</v>
      </c>
      <c r="Y107">
        <v>134834.51999999999</v>
      </c>
    </row>
    <row r="108" spans="1:28">
      <c r="A108" t="s">
        <v>3292</v>
      </c>
      <c r="B108">
        <v>420780.77</v>
      </c>
      <c r="C108">
        <v>0</v>
      </c>
      <c r="D108">
        <v>15149.48</v>
      </c>
      <c r="E108">
        <v>511060.94</v>
      </c>
      <c r="F108">
        <v>195483.61</v>
      </c>
      <c r="G108">
        <v>0</v>
      </c>
      <c r="H108">
        <v>19940</v>
      </c>
      <c r="J108">
        <v>326.64999999999998</v>
      </c>
      <c r="M108">
        <v>-1225763.6200000001</v>
      </c>
      <c r="N108">
        <v>2346487</v>
      </c>
      <c r="O108">
        <v>912663.27</v>
      </c>
      <c r="Q108">
        <v>814.58</v>
      </c>
      <c r="S108">
        <v>1405225.8</v>
      </c>
      <c r="U108">
        <v>1632225.8</v>
      </c>
      <c r="X108">
        <v>485600.69</v>
      </c>
      <c r="Y108">
        <v>199392.39</v>
      </c>
    </row>
    <row r="109" spans="1:28">
      <c r="A109" t="s">
        <v>3293</v>
      </c>
      <c r="B109">
        <v>779347.79</v>
      </c>
      <c r="C109">
        <v>0</v>
      </c>
      <c r="D109">
        <v>89613.26</v>
      </c>
      <c r="E109">
        <v>814330.51</v>
      </c>
      <c r="F109">
        <v>227338.69</v>
      </c>
      <c r="G109">
        <v>0</v>
      </c>
      <c r="H109">
        <v>29373.62</v>
      </c>
      <c r="J109">
        <v>173.04</v>
      </c>
      <c r="M109">
        <v>-88525.28</v>
      </c>
      <c r="N109">
        <v>2125037.4300000002</v>
      </c>
      <c r="O109">
        <v>1506628.02</v>
      </c>
      <c r="Q109">
        <v>1725.81</v>
      </c>
      <c r="S109">
        <v>1984692</v>
      </c>
      <c r="T109">
        <v>81424</v>
      </c>
      <c r="U109">
        <v>2331818</v>
      </c>
      <c r="V109">
        <v>12756</v>
      </c>
      <c r="W109">
        <v>2350</v>
      </c>
      <c r="X109">
        <v>1193941.3999999999</v>
      </c>
      <c r="Y109">
        <v>189032.99</v>
      </c>
    </row>
    <row r="110" spans="1:28">
      <c r="A110" t="s">
        <v>3294</v>
      </c>
      <c r="B110">
        <v>730746.75</v>
      </c>
      <c r="C110">
        <v>21840</v>
      </c>
      <c r="D110">
        <v>34035.870000000003</v>
      </c>
      <c r="E110">
        <v>2906803.47</v>
      </c>
      <c r="F110">
        <v>516723.85</v>
      </c>
      <c r="G110">
        <v>0</v>
      </c>
      <c r="H110">
        <v>36092.76</v>
      </c>
      <c r="I110">
        <v>12000</v>
      </c>
      <c r="J110">
        <v>1905.34</v>
      </c>
      <c r="M110">
        <v>2671271.17</v>
      </c>
      <c r="N110">
        <v>1196485.3400000001</v>
      </c>
      <c r="O110">
        <v>1636665.76</v>
      </c>
      <c r="Q110">
        <v>2134.02</v>
      </c>
      <c r="S110">
        <v>1254090</v>
      </c>
      <c r="T110">
        <v>180383.67</v>
      </c>
      <c r="U110">
        <v>1730310</v>
      </c>
      <c r="V110">
        <v>13290</v>
      </c>
      <c r="X110">
        <v>768716.64</v>
      </c>
      <c r="Y110">
        <v>266867.53000000003</v>
      </c>
      <c r="AB110">
        <v>1693.95</v>
      </c>
    </row>
    <row r="111" spans="1:28">
      <c r="A111" t="s">
        <v>3312</v>
      </c>
      <c r="B111">
        <v>381721.02</v>
      </c>
      <c r="C111">
        <v>23340</v>
      </c>
      <c r="D111">
        <v>27797.62</v>
      </c>
      <c r="E111">
        <v>382225.37</v>
      </c>
      <c r="F111">
        <v>168151.02</v>
      </c>
      <c r="H111">
        <v>18795.53</v>
      </c>
      <c r="J111">
        <v>156</v>
      </c>
      <c r="M111">
        <v>-100784.98</v>
      </c>
      <c r="N111">
        <v>1169693.49</v>
      </c>
      <c r="O111">
        <v>929664.18</v>
      </c>
      <c r="Q111">
        <v>917.68</v>
      </c>
      <c r="S111">
        <v>752446</v>
      </c>
      <c r="U111">
        <v>1158001</v>
      </c>
      <c r="V111">
        <v>4440</v>
      </c>
      <c r="W111">
        <v>6104</v>
      </c>
      <c r="X111">
        <v>436578.44</v>
      </c>
      <c r="Y111">
        <v>182029.43</v>
      </c>
      <c r="AB111">
        <v>500</v>
      </c>
    </row>
    <row r="112" spans="1:28">
      <c r="A112" t="s">
        <v>3295</v>
      </c>
      <c r="B112">
        <v>516263.59</v>
      </c>
      <c r="C112">
        <v>0</v>
      </c>
      <c r="D112">
        <v>57945.72</v>
      </c>
      <c r="E112">
        <v>1456294.36</v>
      </c>
      <c r="F112">
        <v>1256316.24</v>
      </c>
      <c r="G112">
        <v>0</v>
      </c>
      <c r="H112">
        <v>48240</v>
      </c>
      <c r="I112">
        <v>116400</v>
      </c>
      <c r="J112">
        <v>1461.73</v>
      </c>
      <c r="M112">
        <v>2042456.77</v>
      </c>
      <c r="N112">
        <v>620039.24</v>
      </c>
      <c r="O112">
        <v>2502676.63</v>
      </c>
      <c r="Q112">
        <v>2606.71</v>
      </c>
      <c r="R112">
        <v>630</v>
      </c>
      <c r="S112">
        <v>2207091.5</v>
      </c>
      <c r="T112">
        <v>1066296.1599999999</v>
      </c>
      <c r="U112">
        <v>2854884.18</v>
      </c>
      <c r="V112">
        <v>21236</v>
      </c>
      <c r="W112">
        <v>3388</v>
      </c>
      <c r="X112">
        <v>1968622.83</v>
      </c>
      <c r="Y112">
        <v>348392.69</v>
      </c>
      <c r="AA112">
        <v>6</v>
      </c>
      <c r="AB112">
        <v>124549.13</v>
      </c>
    </row>
    <row r="113" spans="1:28">
      <c r="A113" t="s">
        <v>3296</v>
      </c>
      <c r="B113">
        <v>1372283.37</v>
      </c>
      <c r="C113">
        <v>0</v>
      </c>
      <c r="D113">
        <v>33399.370000000003</v>
      </c>
      <c r="E113">
        <v>947149.01</v>
      </c>
      <c r="F113">
        <v>70791.55</v>
      </c>
      <c r="H113">
        <v>0</v>
      </c>
      <c r="I113">
        <v>648255</v>
      </c>
      <c r="J113">
        <v>-8858.7000000000007</v>
      </c>
      <c r="K113">
        <v>0</v>
      </c>
      <c r="M113">
        <v>-965374.51</v>
      </c>
      <c r="N113">
        <v>3271774.09</v>
      </c>
      <c r="O113">
        <v>2687596.66</v>
      </c>
      <c r="P113">
        <v>-85295</v>
      </c>
      <c r="Q113">
        <v>3325.1</v>
      </c>
      <c r="R113">
        <v>860</v>
      </c>
      <c r="S113">
        <v>914619</v>
      </c>
      <c r="T113">
        <v>16200</v>
      </c>
      <c r="U113">
        <v>1735609</v>
      </c>
      <c r="V113">
        <v>500</v>
      </c>
      <c r="W113">
        <v>7568</v>
      </c>
      <c r="X113">
        <v>1849135.5</v>
      </c>
      <c r="Y113">
        <v>466665.84</v>
      </c>
    </row>
    <row r="114" spans="1:28">
      <c r="A114" t="s">
        <v>3297</v>
      </c>
      <c r="B114">
        <v>905389.69</v>
      </c>
      <c r="C114">
        <v>0</v>
      </c>
      <c r="D114">
        <v>26994</v>
      </c>
      <c r="E114">
        <v>734591.02</v>
      </c>
      <c r="F114">
        <v>467910.35</v>
      </c>
      <c r="G114">
        <v>0</v>
      </c>
      <c r="I114">
        <v>65000</v>
      </c>
      <c r="J114">
        <v>0</v>
      </c>
      <c r="M114">
        <v>535829.82999999996</v>
      </c>
      <c r="N114">
        <v>1131001.29</v>
      </c>
      <c r="O114">
        <v>1456985.02</v>
      </c>
      <c r="P114">
        <v>0</v>
      </c>
      <c r="Q114">
        <v>1698.41</v>
      </c>
      <c r="R114">
        <v>830</v>
      </c>
      <c r="S114">
        <v>903660</v>
      </c>
      <c r="U114">
        <v>1292046</v>
      </c>
      <c r="V114">
        <v>15072</v>
      </c>
      <c r="W114">
        <v>1288</v>
      </c>
      <c r="X114">
        <v>561281.18000000005</v>
      </c>
      <c r="Y114">
        <v>90432.31</v>
      </c>
    </row>
    <row r="115" spans="1:28">
      <c r="A115" t="s">
        <v>3298</v>
      </c>
      <c r="B115">
        <v>280532.83</v>
      </c>
      <c r="C115">
        <v>32985.47</v>
      </c>
      <c r="D115">
        <v>9836.86</v>
      </c>
      <c r="E115">
        <v>767374.35</v>
      </c>
      <c r="F115">
        <v>1178741.79</v>
      </c>
      <c r="I115">
        <v>81260</v>
      </c>
      <c r="J115">
        <v>0</v>
      </c>
      <c r="M115">
        <v>424546.92</v>
      </c>
      <c r="N115">
        <v>1731639.01</v>
      </c>
      <c r="O115">
        <v>2620424.0499999998</v>
      </c>
      <c r="P115">
        <v>20080</v>
      </c>
      <c r="Q115">
        <v>1188.29</v>
      </c>
      <c r="R115">
        <v>1140</v>
      </c>
      <c r="S115">
        <v>1870800</v>
      </c>
      <c r="T115">
        <v>135600</v>
      </c>
      <c r="U115">
        <v>2658089</v>
      </c>
      <c r="W115">
        <v>13028</v>
      </c>
      <c r="X115">
        <v>1654276.31</v>
      </c>
      <c r="Y115">
        <v>291813.65999999997</v>
      </c>
    </row>
    <row r="116" spans="1:28">
      <c r="A116" t="s">
        <v>3299</v>
      </c>
      <c r="B116">
        <v>397192.27</v>
      </c>
      <c r="C116">
        <v>0</v>
      </c>
      <c r="D116">
        <v>11646.61</v>
      </c>
      <c r="E116">
        <v>480774.38</v>
      </c>
      <c r="F116">
        <v>292558</v>
      </c>
      <c r="G116">
        <v>0</v>
      </c>
      <c r="I116">
        <v>0</v>
      </c>
      <c r="M116">
        <v>-1203534.57</v>
      </c>
      <c r="N116">
        <v>2353915.73</v>
      </c>
      <c r="O116">
        <v>630206.07999999996</v>
      </c>
      <c r="P116">
        <v>48600</v>
      </c>
      <c r="Q116">
        <v>783.09</v>
      </c>
      <c r="S116">
        <v>16500</v>
      </c>
      <c r="T116">
        <v>117500</v>
      </c>
      <c r="U116">
        <v>126240</v>
      </c>
      <c r="V116">
        <v>500</v>
      </c>
      <c r="W116">
        <v>14916</v>
      </c>
      <c r="X116">
        <v>452161.98</v>
      </c>
      <c r="Y116">
        <v>187981.09</v>
      </c>
    </row>
    <row r="117" spans="1:28">
      <c r="A117" t="s">
        <v>3300</v>
      </c>
      <c r="B117">
        <v>756780.5</v>
      </c>
      <c r="C117">
        <v>28022.28</v>
      </c>
      <c r="D117">
        <v>85103.7</v>
      </c>
      <c r="E117">
        <v>107529.13</v>
      </c>
      <c r="F117">
        <v>560410.25</v>
      </c>
      <c r="G117">
        <v>0</v>
      </c>
      <c r="I117">
        <v>224096.5</v>
      </c>
      <c r="J117">
        <v>30.47</v>
      </c>
      <c r="M117">
        <v>-235716.56</v>
      </c>
      <c r="N117">
        <v>1221990.08</v>
      </c>
      <c r="O117">
        <v>1336758.51</v>
      </c>
      <c r="P117">
        <v>604521.25</v>
      </c>
      <c r="Q117">
        <v>2405.21</v>
      </c>
      <c r="R117">
        <v>1280</v>
      </c>
      <c r="S117">
        <v>1856400</v>
      </c>
      <c r="T117">
        <v>1071087.08</v>
      </c>
      <c r="U117">
        <v>2578841</v>
      </c>
      <c r="V117">
        <v>500</v>
      </c>
      <c r="W117">
        <v>14848</v>
      </c>
      <c r="X117">
        <v>1697646.92</v>
      </c>
      <c r="Y117">
        <v>250275.05</v>
      </c>
      <c r="AA117">
        <v>29</v>
      </c>
      <c r="AB117">
        <v>2866.71</v>
      </c>
    </row>
    <row r="118" spans="1:28">
      <c r="A118" t="s">
        <v>3301</v>
      </c>
      <c r="B118">
        <v>823415.53</v>
      </c>
      <c r="C118">
        <v>21840</v>
      </c>
      <c r="D118">
        <v>143148.09</v>
      </c>
      <c r="E118">
        <v>788075.81</v>
      </c>
      <c r="F118">
        <v>69465.149999999994</v>
      </c>
      <c r="H118">
        <v>45252.98</v>
      </c>
      <c r="I118">
        <v>154417</v>
      </c>
      <c r="J118">
        <v>5671</v>
      </c>
      <c r="K118">
        <v>54451</v>
      </c>
      <c r="M118">
        <v>193408.92</v>
      </c>
      <c r="N118">
        <v>1488507.55</v>
      </c>
      <c r="O118">
        <v>972068.85</v>
      </c>
      <c r="Q118">
        <v>1935.21</v>
      </c>
      <c r="S118">
        <v>1314522</v>
      </c>
      <c r="U118">
        <v>1644000</v>
      </c>
      <c r="W118">
        <v>904</v>
      </c>
      <c r="X118">
        <v>567379.44999999995</v>
      </c>
      <c r="Y118">
        <v>156951.48000000001</v>
      </c>
      <c r="AB118">
        <v>15055</v>
      </c>
    </row>
    <row r="119" spans="1:28">
      <c r="A119" t="s">
        <v>3302</v>
      </c>
      <c r="B119">
        <v>1064474.76</v>
      </c>
      <c r="C119">
        <v>0</v>
      </c>
      <c r="D119">
        <v>98887.14</v>
      </c>
      <c r="E119">
        <v>583764.16</v>
      </c>
      <c r="F119">
        <v>108049.16</v>
      </c>
      <c r="H119">
        <v>9000</v>
      </c>
      <c r="J119">
        <v>0</v>
      </c>
      <c r="K119">
        <v>119800</v>
      </c>
      <c r="M119">
        <v>518960.03</v>
      </c>
      <c r="N119">
        <v>1247302.3600000001</v>
      </c>
      <c r="O119">
        <v>1152973.6299999999</v>
      </c>
      <c r="P119">
        <v>136885</v>
      </c>
      <c r="Q119">
        <v>2564.2399999999998</v>
      </c>
      <c r="S119">
        <v>1529563</v>
      </c>
      <c r="U119">
        <v>1972783</v>
      </c>
      <c r="X119">
        <v>756204.41</v>
      </c>
      <c r="Y119">
        <v>102885.63</v>
      </c>
      <c r="AB119">
        <v>30000</v>
      </c>
    </row>
    <row r="120" spans="1:28">
      <c r="A120" t="s">
        <v>3303</v>
      </c>
      <c r="B120">
        <v>770318.66</v>
      </c>
      <c r="C120">
        <v>0</v>
      </c>
      <c r="D120">
        <v>14457.24</v>
      </c>
      <c r="E120">
        <v>498537.36</v>
      </c>
      <c r="F120">
        <v>98595.7</v>
      </c>
      <c r="G120">
        <v>0</v>
      </c>
      <c r="H120">
        <v>72017.05</v>
      </c>
      <c r="I120">
        <v>12000</v>
      </c>
      <c r="J120">
        <v>6340.4</v>
      </c>
      <c r="K120">
        <v>112518.9</v>
      </c>
      <c r="M120">
        <v>-346621.88</v>
      </c>
      <c r="N120">
        <v>1693308.65</v>
      </c>
      <c r="O120">
        <v>974263</v>
      </c>
      <c r="Q120">
        <v>2148.16</v>
      </c>
      <c r="S120">
        <v>1410911.5</v>
      </c>
      <c r="U120">
        <v>1791935.5</v>
      </c>
      <c r="V120">
        <v>840</v>
      </c>
      <c r="W120">
        <v>1008</v>
      </c>
      <c r="X120">
        <v>661681.71</v>
      </c>
      <c r="Y120">
        <v>99511.61</v>
      </c>
    </row>
    <row r="121" spans="1:28">
      <c r="A121" t="s">
        <v>3304</v>
      </c>
      <c r="B121">
        <v>798558.26</v>
      </c>
      <c r="C121">
        <v>0</v>
      </c>
      <c r="D121">
        <v>217755.38</v>
      </c>
      <c r="E121">
        <v>797120.09</v>
      </c>
      <c r="F121">
        <v>234581.21</v>
      </c>
      <c r="H121">
        <v>51530.3</v>
      </c>
      <c r="I121">
        <v>51444</v>
      </c>
      <c r="J121">
        <v>0</v>
      </c>
      <c r="K121">
        <v>28860</v>
      </c>
      <c r="M121">
        <v>-47355.24</v>
      </c>
      <c r="N121">
        <v>2084116.46</v>
      </c>
      <c r="O121">
        <v>1203696.53</v>
      </c>
      <c r="Q121">
        <v>1850.95</v>
      </c>
      <c r="S121">
        <v>2141112</v>
      </c>
      <c r="U121">
        <v>2731412</v>
      </c>
      <c r="V121">
        <v>4304</v>
      </c>
      <c r="X121">
        <v>439973.96</v>
      </c>
      <c r="Y121">
        <v>230302.1</v>
      </c>
      <c r="AB121">
        <v>61248</v>
      </c>
    </row>
    <row r="122" spans="1:28">
      <c r="A122" t="s">
        <v>3305</v>
      </c>
      <c r="B122">
        <v>427601.19</v>
      </c>
      <c r="C122">
        <v>0</v>
      </c>
      <c r="D122">
        <v>129593.43</v>
      </c>
      <c r="E122">
        <v>265680.56</v>
      </c>
      <c r="F122">
        <v>92168.77</v>
      </c>
      <c r="H122">
        <v>70753.990000000005</v>
      </c>
      <c r="I122">
        <v>29400</v>
      </c>
      <c r="J122">
        <v>2449</v>
      </c>
      <c r="K122">
        <v>81000</v>
      </c>
      <c r="M122">
        <v>416282.88</v>
      </c>
      <c r="N122">
        <v>345503.07</v>
      </c>
      <c r="O122">
        <v>781248.08</v>
      </c>
      <c r="Q122">
        <v>897.95</v>
      </c>
      <c r="S122">
        <v>785142.4</v>
      </c>
      <c r="T122">
        <v>1351</v>
      </c>
      <c r="U122">
        <v>1161157.6000000001</v>
      </c>
      <c r="V122">
        <v>1532</v>
      </c>
      <c r="X122">
        <v>341619.69</v>
      </c>
      <c r="Y122">
        <v>93878.13</v>
      </c>
      <c r="AB122">
        <v>797</v>
      </c>
    </row>
    <row r="123" spans="1:28">
      <c r="A123" t="s">
        <v>3313</v>
      </c>
      <c r="B123">
        <v>447391.74</v>
      </c>
      <c r="C123">
        <v>0</v>
      </c>
      <c r="D123">
        <v>108087.21</v>
      </c>
      <c r="E123">
        <v>463379.91</v>
      </c>
      <c r="F123">
        <v>134817.03</v>
      </c>
      <c r="G123">
        <v>0</v>
      </c>
      <c r="H123">
        <v>35200</v>
      </c>
      <c r="J123">
        <v>0</v>
      </c>
      <c r="M123">
        <v>-1307541.75</v>
      </c>
      <c r="N123">
        <v>2439641.09</v>
      </c>
      <c r="O123">
        <v>713188.45</v>
      </c>
      <c r="Q123">
        <v>1209.8900000000001</v>
      </c>
      <c r="S123">
        <v>853556.5</v>
      </c>
      <c r="U123">
        <v>1116656.5</v>
      </c>
      <c r="X123">
        <v>365590.75</v>
      </c>
      <c r="Y123">
        <v>86930.04</v>
      </c>
      <c r="AB123">
        <v>12401</v>
      </c>
    </row>
    <row r="124" spans="1:28">
      <c r="A124" t="s">
        <v>3315</v>
      </c>
      <c r="B124">
        <v>655629.89</v>
      </c>
      <c r="C124">
        <v>0</v>
      </c>
      <c r="D124">
        <v>243341.93</v>
      </c>
      <c r="E124">
        <v>536255.16</v>
      </c>
      <c r="F124">
        <v>112354.51</v>
      </c>
      <c r="H124">
        <v>25900</v>
      </c>
      <c r="I124">
        <v>48550</v>
      </c>
      <c r="J124">
        <v>3868.01</v>
      </c>
      <c r="K124">
        <v>108000</v>
      </c>
      <c r="M124">
        <v>-1491330.92</v>
      </c>
      <c r="N124">
        <v>3028722.67</v>
      </c>
      <c r="O124">
        <v>748912.51</v>
      </c>
      <c r="Q124">
        <v>1470.67</v>
      </c>
      <c r="S124">
        <v>1188707.2</v>
      </c>
      <c r="U124">
        <v>1489313.2</v>
      </c>
      <c r="V124">
        <v>16560</v>
      </c>
      <c r="X124">
        <v>289103.40999999997</v>
      </c>
      <c r="Y124">
        <v>281665.03999999998</v>
      </c>
      <c r="AB124">
        <v>38577</v>
      </c>
    </row>
    <row r="125" spans="1:28">
      <c r="A125" t="s">
        <v>3317</v>
      </c>
      <c r="B125">
        <v>345887.16</v>
      </c>
      <c r="C125">
        <v>0</v>
      </c>
      <c r="D125">
        <v>36017.300000000003</v>
      </c>
      <c r="E125">
        <v>893267.51</v>
      </c>
      <c r="F125">
        <v>-25296.76</v>
      </c>
      <c r="H125">
        <v>43262.18</v>
      </c>
      <c r="J125">
        <v>0</v>
      </c>
      <c r="K125">
        <v>31000</v>
      </c>
      <c r="M125">
        <v>-1850437.28</v>
      </c>
      <c r="N125">
        <v>3118920.11</v>
      </c>
      <c r="O125">
        <v>876729.94</v>
      </c>
      <c r="Q125">
        <v>876.02</v>
      </c>
      <c r="S125">
        <v>1333226.42</v>
      </c>
      <c r="T125">
        <v>30000</v>
      </c>
      <c r="U125">
        <v>1652853.42</v>
      </c>
      <c r="V125">
        <v>25632</v>
      </c>
      <c r="W125">
        <v>376</v>
      </c>
      <c r="X125">
        <v>355766.76</v>
      </c>
      <c r="Y125">
        <v>298824</v>
      </c>
      <c r="AB125">
        <v>250</v>
      </c>
    </row>
    <row r="126" spans="1:28">
      <c r="A126" t="s">
        <v>3284</v>
      </c>
      <c r="B126">
        <v>343380.22</v>
      </c>
      <c r="C126">
        <v>0</v>
      </c>
      <c r="D126">
        <v>27854.83</v>
      </c>
      <c r="E126">
        <v>697032.18</v>
      </c>
      <c r="F126">
        <v>325296.14</v>
      </c>
      <c r="G126">
        <v>0</v>
      </c>
      <c r="H126">
        <v>63310</v>
      </c>
      <c r="J126">
        <v>3674.39</v>
      </c>
      <c r="K126">
        <v>85640</v>
      </c>
      <c r="L126">
        <v>1515497.8</v>
      </c>
      <c r="M126">
        <v>-2651367.98</v>
      </c>
      <c r="N126">
        <v>2656385</v>
      </c>
      <c r="O126">
        <v>1638443.77</v>
      </c>
      <c r="Q126">
        <v>1263.4100000000001</v>
      </c>
      <c r="S126">
        <v>2143333.7999999998</v>
      </c>
      <c r="T126">
        <v>102970</v>
      </c>
      <c r="U126">
        <v>3137598.8</v>
      </c>
      <c r="X126">
        <v>739290.99</v>
      </c>
      <c r="Y126">
        <v>245007.93</v>
      </c>
      <c r="AB126">
        <v>43689.1</v>
      </c>
    </row>
    <row r="127" spans="1:28">
      <c r="A127" t="s">
        <v>3285</v>
      </c>
      <c r="B127">
        <v>710223.43</v>
      </c>
      <c r="C127">
        <v>0</v>
      </c>
      <c r="D127">
        <v>20309.25</v>
      </c>
      <c r="E127">
        <v>216149.11</v>
      </c>
      <c r="F127">
        <v>258993.65</v>
      </c>
      <c r="G127">
        <v>0</v>
      </c>
      <c r="H127">
        <v>39834</v>
      </c>
      <c r="J127">
        <v>1065.96</v>
      </c>
      <c r="L127">
        <v>9622.33</v>
      </c>
      <c r="M127">
        <v>-1522959.18</v>
      </c>
      <c r="N127">
        <v>2668500</v>
      </c>
      <c r="O127">
        <v>1064314.98</v>
      </c>
      <c r="P127">
        <v>102668</v>
      </c>
      <c r="Q127">
        <v>1684.58</v>
      </c>
      <c r="S127">
        <v>1920021.4</v>
      </c>
      <c r="T127">
        <v>12400</v>
      </c>
      <c r="U127">
        <v>2428586.4</v>
      </c>
      <c r="V127">
        <v>2000</v>
      </c>
      <c r="W127">
        <v>8800</v>
      </c>
      <c r="X127">
        <v>497227.42</v>
      </c>
      <c r="Y127">
        <v>133046.35999999999</v>
      </c>
      <c r="AB127">
        <v>21816.45</v>
      </c>
    </row>
    <row r="128" spans="1:28">
      <c r="A128" t="s">
        <v>3288</v>
      </c>
      <c r="B128">
        <v>1166422.56</v>
      </c>
      <c r="C128">
        <v>0</v>
      </c>
      <c r="D128">
        <v>15036.26</v>
      </c>
      <c r="E128">
        <v>4380777.47</v>
      </c>
      <c r="F128">
        <v>498286.43</v>
      </c>
      <c r="G128">
        <v>0</v>
      </c>
      <c r="H128">
        <v>66897</v>
      </c>
      <c r="J128">
        <v>1173.5</v>
      </c>
      <c r="L128">
        <v>1543363.98</v>
      </c>
      <c r="M128">
        <v>-5423881.4400000004</v>
      </c>
      <c r="N128">
        <v>9526566.6699999999</v>
      </c>
      <c r="O128">
        <v>2605870.37</v>
      </c>
      <c r="P128">
        <v>564575</v>
      </c>
      <c r="Q128">
        <v>2706.09</v>
      </c>
      <c r="S128">
        <v>3539325.76</v>
      </c>
      <c r="T128">
        <v>141990</v>
      </c>
      <c r="U128">
        <v>4460388.76</v>
      </c>
      <c r="V128">
        <v>7300.1</v>
      </c>
      <c r="X128">
        <v>1412134.39</v>
      </c>
      <c r="Y128">
        <v>538235.36</v>
      </c>
      <c r="AB128">
        <v>90005.6</v>
      </c>
    </row>
    <row r="129" spans="1:28">
      <c r="A129" t="s">
        <v>3290</v>
      </c>
      <c r="B129">
        <v>706073.48</v>
      </c>
      <c r="C129">
        <v>0</v>
      </c>
      <c r="D129">
        <v>0</v>
      </c>
      <c r="E129">
        <v>344049.37</v>
      </c>
      <c r="F129">
        <v>217195.45</v>
      </c>
      <c r="G129">
        <v>0</v>
      </c>
      <c r="H129">
        <v>42722.19</v>
      </c>
      <c r="J129">
        <v>343.93</v>
      </c>
      <c r="K129">
        <v>155940</v>
      </c>
      <c r="L129">
        <v>683695.8</v>
      </c>
      <c r="M129">
        <v>-2117877.1800000002</v>
      </c>
      <c r="N129">
        <v>2647000</v>
      </c>
      <c r="O129">
        <v>1006373.46</v>
      </c>
      <c r="Q129">
        <v>1910.46</v>
      </c>
      <c r="S129">
        <v>1802755.5</v>
      </c>
      <c r="T129">
        <v>200</v>
      </c>
      <c r="U129">
        <v>2194316.58</v>
      </c>
      <c r="V129">
        <v>3132</v>
      </c>
      <c r="X129">
        <v>515585.3</v>
      </c>
      <c r="Y129">
        <v>142771.53</v>
      </c>
      <c r="AB129">
        <v>99940.45</v>
      </c>
    </row>
    <row r="130" spans="1:28">
      <c r="A130" t="s">
        <v>3316</v>
      </c>
      <c r="B130">
        <v>283795.46999999997</v>
      </c>
      <c r="C130">
        <v>0</v>
      </c>
      <c r="D130">
        <v>4670.42</v>
      </c>
      <c r="E130">
        <v>289196.90999999997</v>
      </c>
      <c r="F130">
        <v>178098.78</v>
      </c>
      <c r="G130">
        <v>0</v>
      </c>
      <c r="H130">
        <v>44664</v>
      </c>
      <c r="J130">
        <v>358.93</v>
      </c>
      <c r="L130">
        <v>672092.68</v>
      </c>
      <c r="M130">
        <v>-1876851.89</v>
      </c>
      <c r="N130">
        <v>1913700</v>
      </c>
      <c r="O130">
        <v>881211.62</v>
      </c>
      <c r="P130">
        <v>124700</v>
      </c>
      <c r="Q130">
        <v>574.41</v>
      </c>
      <c r="S130">
        <v>696114</v>
      </c>
      <c r="T130">
        <v>300</v>
      </c>
      <c r="U130">
        <v>1018749</v>
      </c>
      <c r="V130">
        <v>1664</v>
      </c>
      <c r="X130">
        <v>478356.17</v>
      </c>
      <c r="Y130">
        <v>160239</v>
      </c>
      <c r="AB130">
        <v>42094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L130"/>
  <sheetViews>
    <sheetView topLeftCell="AD1" zoomScaleNormal="100" workbookViewId="0">
      <pane ySplit="2" topLeftCell="A108" activePane="bottomLeft" state="frozen"/>
      <selection activeCell="AE1" sqref="AE1"/>
      <selection pane="bottomLeft" activeCell="AK108" sqref="AK108:AK130"/>
    </sheetView>
  </sheetViews>
  <sheetFormatPr defaultColWidth="9" defaultRowHeight="13.8"/>
  <cols>
    <col min="1" max="1" width="6.5" style="38" customWidth="1"/>
    <col min="2" max="2" width="8.59765625" style="38" customWidth="1"/>
    <col min="3" max="3" width="6.5" style="45" customWidth="1"/>
    <col min="4" max="4" width="26.59765625" style="45" customWidth="1"/>
    <col min="5" max="5" width="35.3984375" customWidth="1"/>
    <col min="6" max="6" width="8.69921875" style="301"/>
    <col min="7" max="7" width="13.19921875" style="301" bestFit="1" customWidth="1"/>
    <col min="8" max="8" width="8.69921875" style="301"/>
    <col min="9" max="10" width="8.69921875"/>
    <col min="11" max="14" width="8.69921875" style="301"/>
    <col min="15" max="18" width="8.69921875"/>
    <col min="19" max="19" width="8.69921875" style="299"/>
    <col min="20" max="24" width="14.5" style="299" bestFit="1" customWidth="1"/>
    <col min="25" max="30" width="14.5" style="300" bestFit="1" customWidth="1"/>
    <col min="31" max="31" width="8.69921875" style="300"/>
    <col min="32" max="32" width="14.5" style="300" bestFit="1" customWidth="1"/>
    <col min="33" max="33" width="20.5" style="72" bestFit="1" customWidth="1"/>
    <col min="34" max="34" width="17.8984375" style="50" bestFit="1" customWidth="1"/>
    <col min="35" max="35" width="17.3984375" style="51" bestFit="1" customWidth="1"/>
    <col min="36" max="36" width="17.59765625" style="48" bestFit="1" customWidth="1"/>
    <col min="37" max="37" width="19.09765625" style="47" bestFit="1" customWidth="1"/>
    <col min="38" max="38" width="23.59765625" style="51" bestFit="1" customWidth="1"/>
    <col min="39" max="16384" width="9" style="55"/>
  </cols>
  <sheetData>
    <row r="1" spans="1:38" ht="14.4">
      <c r="A1" s="221"/>
      <c r="B1" s="221"/>
      <c r="E1" s="295" t="s">
        <v>2448</v>
      </c>
      <c r="F1" s="302" t="s">
        <v>2449</v>
      </c>
      <c r="G1" s="302" t="s">
        <v>2450</v>
      </c>
      <c r="H1" s="302" t="s">
        <v>2451</v>
      </c>
      <c r="I1" s="295" t="s">
        <v>2453</v>
      </c>
      <c r="J1" s="295" t="s">
        <v>2454</v>
      </c>
      <c r="K1" s="302" t="s">
        <v>2456</v>
      </c>
      <c r="L1" s="302" t="s">
        <v>2457</v>
      </c>
      <c r="M1" s="302" t="s">
        <v>2460</v>
      </c>
      <c r="N1" s="302" t="s">
        <v>2461</v>
      </c>
      <c r="O1" s="295" t="s">
        <v>2462</v>
      </c>
      <c r="P1" s="295" t="s">
        <v>2463</v>
      </c>
      <c r="Q1" s="295" t="s">
        <v>2464</v>
      </c>
      <c r="R1" s="295" t="s">
        <v>2465</v>
      </c>
      <c r="S1" s="306" t="s">
        <v>2467</v>
      </c>
      <c r="T1" s="306" t="s">
        <v>2468</v>
      </c>
      <c r="U1" s="306" t="s">
        <v>2469</v>
      </c>
      <c r="V1" s="306" t="s">
        <v>2470</v>
      </c>
      <c r="W1" s="306" t="s">
        <v>2471</v>
      </c>
      <c r="X1" s="306" t="s">
        <v>2472</v>
      </c>
      <c r="Y1" s="309" t="s">
        <v>2473</v>
      </c>
      <c r="Z1" s="309" t="s">
        <v>2474</v>
      </c>
      <c r="AA1" s="309" t="s">
        <v>2475</v>
      </c>
      <c r="AB1" s="309" t="s">
        <v>2476</v>
      </c>
      <c r="AC1" s="309" t="s">
        <v>2477</v>
      </c>
      <c r="AD1" s="309" t="s">
        <v>2479</v>
      </c>
      <c r="AE1" s="309" t="s">
        <v>2605</v>
      </c>
      <c r="AF1" s="309" t="s">
        <v>2480</v>
      </c>
      <c r="AG1" s="72" t="s">
        <v>6</v>
      </c>
      <c r="AH1" s="50" t="s">
        <v>7</v>
      </c>
      <c r="AI1" s="51" t="s">
        <v>8</v>
      </c>
      <c r="AJ1" s="52" t="s">
        <v>9</v>
      </c>
      <c r="AK1" s="53" t="s">
        <v>10</v>
      </c>
      <c r="AL1" s="54" t="s">
        <v>11</v>
      </c>
    </row>
    <row r="2" spans="1:38" ht="129.6">
      <c r="A2" s="221"/>
      <c r="B2" s="221"/>
      <c r="C2" s="45" t="s">
        <v>806</v>
      </c>
      <c r="E2" s="296" t="s">
        <v>2481</v>
      </c>
      <c r="F2" s="303" t="s">
        <v>2482</v>
      </c>
      <c r="G2" s="304" t="s">
        <v>2483</v>
      </c>
      <c r="H2" s="304" t="s">
        <v>2484</v>
      </c>
      <c r="I2" s="297" t="s">
        <v>2486</v>
      </c>
      <c r="J2" s="297" t="s">
        <v>2487</v>
      </c>
      <c r="K2" s="304" t="s">
        <v>2489</v>
      </c>
      <c r="L2" s="304" t="s">
        <v>2490</v>
      </c>
      <c r="M2" s="304" t="s">
        <v>2493</v>
      </c>
      <c r="N2" s="304" t="s">
        <v>2494</v>
      </c>
      <c r="O2" s="297" t="s">
        <v>2495</v>
      </c>
      <c r="P2" s="297" t="s">
        <v>2496</v>
      </c>
      <c r="Q2" s="297" t="s">
        <v>2497</v>
      </c>
      <c r="R2" s="297" t="s">
        <v>2498</v>
      </c>
      <c r="S2" s="307" t="s">
        <v>2500</v>
      </c>
      <c r="T2" s="307" t="s">
        <v>2501</v>
      </c>
      <c r="U2" s="307" t="s">
        <v>2502</v>
      </c>
      <c r="V2" s="307" t="s">
        <v>2503</v>
      </c>
      <c r="W2" s="307" t="s">
        <v>2504</v>
      </c>
      <c r="X2" s="307" t="s">
        <v>2505</v>
      </c>
      <c r="Y2" s="310" t="s">
        <v>2506</v>
      </c>
      <c r="Z2" s="310" t="s">
        <v>2507</v>
      </c>
      <c r="AA2" s="310" t="s">
        <v>2508</v>
      </c>
      <c r="AB2" s="310" t="s">
        <v>2509</v>
      </c>
      <c r="AC2" s="310" t="s">
        <v>2510</v>
      </c>
      <c r="AD2" s="310" t="s">
        <v>2512</v>
      </c>
      <c r="AE2" s="310" t="s">
        <v>2609</v>
      </c>
      <c r="AF2" s="310" t="s">
        <v>2513</v>
      </c>
    </row>
    <row r="3" spans="1:38" ht="43.8" thickBot="1">
      <c r="A3" s="221"/>
      <c r="B3" s="221"/>
      <c r="E3" s="296" t="s">
        <v>2514</v>
      </c>
      <c r="F3" s="303">
        <v>69445683.140000001</v>
      </c>
      <c r="G3" s="304">
        <v>1635774.4</v>
      </c>
      <c r="H3" s="305">
        <v>9508114.8000000007</v>
      </c>
      <c r="I3" s="297">
        <v>118813224.62</v>
      </c>
      <c r="J3" s="297">
        <v>34070304.159999996</v>
      </c>
      <c r="K3" s="304">
        <v>1299383.76</v>
      </c>
      <c r="L3" s="304">
        <v>2759478.42</v>
      </c>
      <c r="M3" s="304">
        <v>5021385.8499999996</v>
      </c>
      <c r="N3" s="304">
        <v>178693.46</v>
      </c>
      <c r="O3" s="297">
        <v>6500314.54</v>
      </c>
      <c r="P3" s="297">
        <v>4289741.6399999997</v>
      </c>
      <c r="Q3" s="297">
        <v>102975.86</v>
      </c>
      <c r="R3" s="297">
        <v>226041235.83000001</v>
      </c>
      <c r="S3" s="307">
        <v>147482732.06999999</v>
      </c>
      <c r="T3" s="307">
        <v>9166042.3100000005</v>
      </c>
      <c r="U3" s="307">
        <v>190166.54</v>
      </c>
      <c r="V3" s="307">
        <v>16345</v>
      </c>
      <c r="W3" s="307">
        <v>181067564.72999999</v>
      </c>
      <c r="X3" s="307">
        <v>17780180.059999999</v>
      </c>
      <c r="Y3" s="310">
        <v>233820540.77000001</v>
      </c>
      <c r="Z3" s="310">
        <v>1037367.6</v>
      </c>
      <c r="AA3" s="310">
        <v>463968.59</v>
      </c>
      <c r="AB3" s="310">
        <v>99820156.980000004</v>
      </c>
      <c r="AC3" s="310">
        <v>29213590.050000001</v>
      </c>
      <c r="AD3" s="310">
        <v>185723.35</v>
      </c>
      <c r="AE3" s="310">
        <v>4436.12</v>
      </c>
      <c r="AF3" s="310">
        <v>3877355.49</v>
      </c>
      <c r="AG3" s="72">
        <f t="shared" ref="AG3:AL3" si="0">SUM(AG4:AG130)</f>
        <v>80589572.340000004</v>
      </c>
      <c r="AH3" s="50">
        <f t="shared" si="0"/>
        <v>9258941.4900000002</v>
      </c>
      <c r="AI3" s="51">
        <f t="shared" si="0"/>
        <v>71330630.849999979</v>
      </c>
      <c r="AJ3" s="48">
        <f t="shared" si="0"/>
        <v>355703030.71000004</v>
      </c>
      <c r="AK3" s="47">
        <f t="shared" si="0"/>
        <v>368423138.95000005</v>
      </c>
      <c r="AL3" s="56">
        <f t="shared" si="0"/>
        <v>-12720108.240000004</v>
      </c>
    </row>
    <row r="4" spans="1:38" ht="43.8" thickBot="1">
      <c r="A4" s="38" t="s">
        <v>358</v>
      </c>
      <c r="B4" s="38" t="s">
        <v>360</v>
      </c>
      <c r="C4" s="63">
        <v>6411</v>
      </c>
      <c r="D4" s="64" t="s">
        <v>679</v>
      </c>
      <c r="E4" s="296" t="s">
        <v>3193</v>
      </c>
      <c r="F4" s="303">
        <v>802089.46</v>
      </c>
      <c r="G4" s="304">
        <v>0</v>
      </c>
      <c r="H4" s="304">
        <v>84455.48</v>
      </c>
      <c r="I4" s="297">
        <v>4489176.0999999996</v>
      </c>
      <c r="J4" s="297">
        <v>783786.26</v>
      </c>
      <c r="K4" s="304">
        <v>0</v>
      </c>
      <c r="L4" s="304">
        <v>0</v>
      </c>
      <c r="M4" s="304"/>
      <c r="N4" s="304">
        <v>5630.47</v>
      </c>
      <c r="O4" s="297">
        <v>829859</v>
      </c>
      <c r="P4" s="297"/>
      <c r="Q4" s="297">
        <v>4132167.78</v>
      </c>
      <c r="R4" s="297">
        <v>1723269</v>
      </c>
      <c r="S4" s="307">
        <v>1876324.2</v>
      </c>
      <c r="T4" s="307">
        <v>1</v>
      </c>
      <c r="U4" s="307">
        <v>4485.05</v>
      </c>
      <c r="V4" s="307"/>
      <c r="W4" s="307">
        <v>2104191</v>
      </c>
      <c r="X4" s="307">
        <v>598250</v>
      </c>
      <c r="Y4" s="310">
        <v>3082440.79</v>
      </c>
      <c r="Z4" s="310">
        <v>53890</v>
      </c>
      <c r="AA4" s="310">
        <v>45518</v>
      </c>
      <c r="AB4" s="310">
        <v>1537771.37</v>
      </c>
      <c r="AC4" s="310">
        <v>360050.04</v>
      </c>
      <c r="AD4" s="310"/>
      <c r="AE4" s="310"/>
      <c r="AF4" s="310">
        <v>35000</v>
      </c>
      <c r="AG4" s="72">
        <f>SUM(F4:H4)</f>
        <v>886544.94</v>
      </c>
      <c r="AH4" s="312">
        <f>SUM(K4:N4)</f>
        <v>5630.47</v>
      </c>
      <c r="AI4" s="51">
        <f t="shared" ref="AI4:AI35" si="1">AG4-AH4</f>
        <v>880914.47</v>
      </c>
      <c r="AJ4" s="313">
        <f t="shared" ref="AJ4:AJ35" si="2">SUM(S4:X4)</f>
        <v>4583251.25</v>
      </c>
      <c r="AK4" s="314">
        <f t="shared" ref="AK4:AK35" si="3">SUM(Y4:AF4)</f>
        <v>5114670.2</v>
      </c>
      <c r="AL4" s="56">
        <f>AJ4-AK4</f>
        <v>-531418.95000000019</v>
      </c>
    </row>
    <row r="5" spans="1:38" ht="15" thickBot="1">
      <c r="A5" s="38" t="s">
        <v>358</v>
      </c>
      <c r="B5" s="38" t="s">
        <v>360</v>
      </c>
      <c r="C5" s="63">
        <v>2059</v>
      </c>
      <c r="D5" s="64" t="s">
        <v>680</v>
      </c>
      <c r="E5" s="296" t="s">
        <v>3194</v>
      </c>
      <c r="F5" s="303">
        <v>132318.49</v>
      </c>
      <c r="G5" s="304">
        <v>8915.9</v>
      </c>
      <c r="H5" s="305">
        <v>121045.77</v>
      </c>
      <c r="I5" s="298">
        <v>479084.39</v>
      </c>
      <c r="J5" s="298">
        <v>139443.84</v>
      </c>
      <c r="K5" s="305"/>
      <c r="L5" s="305">
        <v>0</v>
      </c>
      <c r="M5" s="305"/>
      <c r="N5" s="305">
        <v>1440.84</v>
      </c>
      <c r="O5" s="298">
        <v>500</v>
      </c>
      <c r="P5" s="298"/>
      <c r="Q5" s="298">
        <v>-684201.81</v>
      </c>
      <c r="R5" s="298">
        <v>1740746.12</v>
      </c>
      <c r="S5" s="308">
        <v>908145.56</v>
      </c>
      <c r="T5" s="308">
        <v>138495</v>
      </c>
      <c r="U5" s="308">
        <v>606.71</v>
      </c>
      <c r="V5" s="308">
        <v>1150</v>
      </c>
      <c r="W5" s="308">
        <v>1419045.1</v>
      </c>
      <c r="X5" s="308">
        <v>174150</v>
      </c>
      <c r="Y5" s="311">
        <v>1721650.1</v>
      </c>
      <c r="Z5" s="311"/>
      <c r="AA5" s="311"/>
      <c r="AB5" s="311">
        <v>684653.62</v>
      </c>
      <c r="AC5" s="311">
        <v>407086.41</v>
      </c>
      <c r="AD5" s="311"/>
      <c r="AE5" s="311">
        <v>9</v>
      </c>
      <c r="AF5" s="311">
        <v>5870</v>
      </c>
      <c r="AG5" s="72">
        <f t="shared" ref="AG5:AG68" si="4">SUM(F5:H5)</f>
        <v>262280.15999999997</v>
      </c>
      <c r="AH5" s="312">
        <f t="shared" ref="AH5:AH68" si="5">SUM(K5:N5)</f>
        <v>1440.84</v>
      </c>
      <c r="AI5" s="51">
        <f t="shared" si="1"/>
        <v>260839.31999999998</v>
      </c>
      <c r="AJ5" s="313">
        <f t="shared" si="2"/>
        <v>2641592.37</v>
      </c>
      <c r="AK5" s="314">
        <f t="shared" si="3"/>
        <v>2819269.1300000004</v>
      </c>
      <c r="AL5" s="56">
        <f t="shared" ref="AL5:AL68" si="6">AJ5-AK5</f>
        <v>-177676.76000000024</v>
      </c>
    </row>
    <row r="6" spans="1:38" ht="15" thickBot="1">
      <c r="A6" s="38" t="s">
        <v>358</v>
      </c>
      <c r="B6" s="38" t="s">
        <v>360</v>
      </c>
      <c r="C6" s="63">
        <v>6691</v>
      </c>
      <c r="D6" s="64" t="s">
        <v>681</v>
      </c>
      <c r="E6" s="296" t="s">
        <v>3195</v>
      </c>
      <c r="F6" s="303">
        <v>710713.57</v>
      </c>
      <c r="G6" s="304">
        <v>18558</v>
      </c>
      <c r="H6" s="305">
        <v>141954.72</v>
      </c>
      <c r="I6" s="298">
        <v>551774.48</v>
      </c>
      <c r="J6" s="298">
        <v>91192.79</v>
      </c>
      <c r="K6" s="305">
        <v>0</v>
      </c>
      <c r="L6" s="305">
        <v>1759.62</v>
      </c>
      <c r="M6" s="305">
        <v>73100</v>
      </c>
      <c r="N6" s="305">
        <v>1737.34</v>
      </c>
      <c r="O6" s="298">
        <v>89300</v>
      </c>
      <c r="P6" s="298"/>
      <c r="Q6" s="298">
        <v>-362820.06</v>
      </c>
      <c r="R6" s="298">
        <v>2169071.4500000002</v>
      </c>
      <c r="S6" s="308">
        <v>2140634.09</v>
      </c>
      <c r="T6" s="308">
        <v>175148</v>
      </c>
      <c r="U6" s="308">
        <v>1989.18</v>
      </c>
      <c r="V6" s="308"/>
      <c r="W6" s="308">
        <v>2289798.6</v>
      </c>
      <c r="X6" s="308">
        <v>377390</v>
      </c>
      <c r="Y6" s="311">
        <v>3528016.6</v>
      </c>
      <c r="Z6" s="311">
        <v>86330</v>
      </c>
      <c r="AA6" s="311">
        <v>1288</v>
      </c>
      <c r="AB6" s="311">
        <v>1223066.24</v>
      </c>
      <c r="AC6" s="311">
        <v>418422.82</v>
      </c>
      <c r="AD6" s="311"/>
      <c r="AE6" s="311"/>
      <c r="AF6" s="311">
        <v>185791</v>
      </c>
      <c r="AG6" s="72">
        <f t="shared" si="4"/>
        <v>871226.28999999992</v>
      </c>
      <c r="AH6" s="312">
        <f t="shared" si="5"/>
        <v>76596.959999999992</v>
      </c>
      <c r="AI6" s="51">
        <f t="shared" si="1"/>
        <v>794629.33</v>
      </c>
      <c r="AJ6" s="313">
        <f t="shared" si="2"/>
        <v>4984959.87</v>
      </c>
      <c r="AK6" s="314">
        <f t="shared" si="3"/>
        <v>5442914.6600000001</v>
      </c>
      <c r="AL6" s="56">
        <f t="shared" si="6"/>
        <v>-457954.79000000004</v>
      </c>
    </row>
    <row r="7" spans="1:38" ht="43.8" thickBot="1">
      <c r="A7" s="38" t="s">
        <v>358</v>
      </c>
      <c r="B7" s="38" t="s">
        <v>360</v>
      </c>
      <c r="C7" s="63">
        <v>3434</v>
      </c>
      <c r="D7" s="64" t="s">
        <v>682</v>
      </c>
      <c r="E7" s="296" t="s">
        <v>3196</v>
      </c>
      <c r="F7" s="303">
        <v>596990.81999999995</v>
      </c>
      <c r="G7" s="304">
        <v>0</v>
      </c>
      <c r="H7" s="304">
        <v>143333.79</v>
      </c>
      <c r="I7" s="297">
        <v>332521.26</v>
      </c>
      <c r="J7" s="297">
        <v>158831.74</v>
      </c>
      <c r="K7" s="304">
        <v>14352</v>
      </c>
      <c r="L7" s="304">
        <v>42912.85</v>
      </c>
      <c r="M7" s="304">
        <v>2700</v>
      </c>
      <c r="N7" s="304">
        <v>249.54</v>
      </c>
      <c r="O7" s="297"/>
      <c r="P7" s="297"/>
      <c r="Q7" s="297">
        <v>1316408.1200000001</v>
      </c>
      <c r="R7" s="297">
        <v>235221.96</v>
      </c>
      <c r="S7" s="307">
        <v>1203837.0900000001</v>
      </c>
      <c r="T7" s="307">
        <v>413009</v>
      </c>
      <c r="U7" s="307">
        <v>1750.13</v>
      </c>
      <c r="V7" s="307">
        <v>130</v>
      </c>
      <c r="W7" s="307">
        <v>2359090.7000000002</v>
      </c>
      <c r="X7" s="307">
        <v>250854</v>
      </c>
      <c r="Y7" s="310">
        <v>2638154.7000000002</v>
      </c>
      <c r="Z7" s="310"/>
      <c r="AA7" s="310">
        <v>3832</v>
      </c>
      <c r="AB7" s="310">
        <v>1612532.13</v>
      </c>
      <c r="AC7" s="310">
        <v>312778.95</v>
      </c>
      <c r="AD7" s="310"/>
      <c r="AE7" s="310"/>
      <c r="AF7" s="310">
        <v>41540</v>
      </c>
      <c r="AG7" s="72">
        <f t="shared" si="4"/>
        <v>740324.61</v>
      </c>
      <c r="AH7" s="312">
        <f t="shared" si="5"/>
        <v>60214.39</v>
      </c>
      <c r="AI7" s="51">
        <f t="shared" si="1"/>
        <v>680110.22</v>
      </c>
      <c r="AJ7" s="313">
        <f t="shared" si="2"/>
        <v>4228670.92</v>
      </c>
      <c r="AK7" s="314">
        <f t="shared" si="3"/>
        <v>4608837.78</v>
      </c>
      <c r="AL7" s="56">
        <f t="shared" si="6"/>
        <v>-380166.86000000034</v>
      </c>
    </row>
    <row r="8" spans="1:38" ht="43.8" thickBot="1">
      <c r="A8" s="38" t="s">
        <v>358</v>
      </c>
      <c r="B8" s="38" t="s">
        <v>360</v>
      </c>
      <c r="C8" s="63">
        <v>3172</v>
      </c>
      <c r="D8" s="64" t="s">
        <v>683</v>
      </c>
      <c r="E8" s="296" t="s">
        <v>3197</v>
      </c>
      <c r="F8" s="303">
        <v>110927.39</v>
      </c>
      <c r="G8" s="304">
        <v>1500</v>
      </c>
      <c r="H8" s="304">
        <v>82596.12</v>
      </c>
      <c r="I8" s="297">
        <v>648702.06999999995</v>
      </c>
      <c r="J8" s="297">
        <v>453636.3</v>
      </c>
      <c r="K8" s="304">
        <v>0</v>
      </c>
      <c r="L8" s="304">
        <v>0</v>
      </c>
      <c r="M8" s="304">
        <v>50970</v>
      </c>
      <c r="N8" s="304">
        <v>2535.15</v>
      </c>
      <c r="O8" s="297"/>
      <c r="P8" s="297"/>
      <c r="Q8" s="297">
        <v>-47847.45</v>
      </c>
      <c r="R8" s="297">
        <v>1649277.25</v>
      </c>
      <c r="S8" s="307">
        <v>1127848.92</v>
      </c>
      <c r="T8" s="307">
        <v>77915</v>
      </c>
      <c r="U8" s="307">
        <v>1943.22</v>
      </c>
      <c r="V8" s="307"/>
      <c r="W8" s="307">
        <v>1049727</v>
      </c>
      <c r="X8" s="307">
        <v>224660</v>
      </c>
      <c r="Y8" s="310">
        <v>1311250</v>
      </c>
      <c r="Z8" s="310"/>
      <c r="AA8" s="310"/>
      <c r="AB8" s="310">
        <v>1466930.91</v>
      </c>
      <c r="AC8" s="310">
        <v>61486.3</v>
      </c>
      <c r="AD8" s="310"/>
      <c r="AE8" s="310"/>
      <c r="AF8" s="310"/>
      <c r="AG8" s="72">
        <f t="shared" si="4"/>
        <v>195023.51</v>
      </c>
      <c r="AH8" s="312">
        <f t="shared" si="5"/>
        <v>53505.15</v>
      </c>
      <c r="AI8" s="51">
        <f t="shared" si="1"/>
        <v>141518.36000000002</v>
      </c>
      <c r="AJ8" s="313">
        <f t="shared" si="2"/>
        <v>2482094.1399999997</v>
      </c>
      <c r="AK8" s="314">
        <f t="shared" si="3"/>
        <v>2839667.21</v>
      </c>
      <c r="AL8" s="56">
        <f t="shared" si="6"/>
        <v>-357573.0700000003</v>
      </c>
    </row>
    <row r="9" spans="1:38" ht="15" thickBot="1">
      <c r="A9" s="38" t="s">
        <v>358</v>
      </c>
      <c r="B9" s="38" t="s">
        <v>360</v>
      </c>
      <c r="C9" s="63">
        <v>3172</v>
      </c>
      <c r="D9" s="64" t="s">
        <v>684</v>
      </c>
      <c r="E9" s="296" t="s">
        <v>3198</v>
      </c>
      <c r="F9" s="303">
        <v>664141.68999999994</v>
      </c>
      <c r="G9" s="304">
        <v>3460</v>
      </c>
      <c r="H9" s="305">
        <v>74370.44</v>
      </c>
      <c r="I9" s="298">
        <v>271506.17</v>
      </c>
      <c r="J9" s="298">
        <v>230844.09</v>
      </c>
      <c r="K9" s="305">
        <v>0</v>
      </c>
      <c r="L9" s="305">
        <v>26492</v>
      </c>
      <c r="M9" s="305"/>
      <c r="N9" s="305">
        <v>46.36</v>
      </c>
      <c r="O9" s="298">
        <v>0</v>
      </c>
      <c r="P9" s="298"/>
      <c r="Q9" s="298">
        <v>338616.27</v>
      </c>
      <c r="R9" s="298">
        <v>991159.3</v>
      </c>
      <c r="S9" s="308">
        <v>862363.84</v>
      </c>
      <c r="T9" s="308">
        <v>106150</v>
      </c>
      <c r="U9" s="308">
        <v>1766.51</v>
      </c>
      <c r="V9" s="308"/>
      <c r="W9" s="308">
        <v>1411071.9</v>
      </c>
      <c r="X9" s="308">
        <v>241220</v>
      </c>
      <c r="Y9" s="311">
        <v>1866727.9</v>
      </c>
      <c r="Z9" s="311">
        <v>2000</v>
      </c>
      <c r="AA9" s="311"/>
      <c r="AB9" s="311">
        <v>635526</v>
      </c>
      <c r="AC9" s="311">
        <v>189809.89</v>
      </c>
      <c r="AD9" s="311"/>
      <c r="AE9" s="311"/>
      <c r="AF9" s="311">
        <v>40500</v>
      </c>
      <c r="AG9" s="72">
        <f t="shared" si="4"/>
        <v>741972.12999999989</v>
      </c>
      <c r="AH9" s="312">
        <f t="shared" si="5"/>
        <v>26538.36</v>
      </c>
      <c r="AI9" s="51">
        <f t="shared" si="1"/>
        <v>715433.7699999999</v>
      </c>
      <c r="AJ9" s="313">
        <f t="shared" si="2"/>
        <v>2622572.25</v>
      </c>
      <c r="AK9" s="314">
        <f t="shared" si="3"/>
        <v>2734563.79</v>
      </c>
      <c r="AL9" s="56">
        <f t="shared" si="6"/>
        <v>-111991.54000000004</v>
      </c>
    </row>
    <row r="10" spans="1:38" ht="15" thickBot="1">
      <c r="A10" s="38" t="s">
        <v>358</v>
      </c>
      <c r="B10" s="38" t="s">
        <v>360</v>
      </c>
      <c r="C10" s="63">
        <v>1819</v>
      </c>
      <c r="D10" s="64" t="s">
        <v>685</v>
      </c>
      <c r="E10" s="296" t="s">
        <v>3199</v>
      </c>
      <c r="F10" s="303">
        <v>398293.25</v>
      </c>
      <c r="G10" s="304">
        <v>3270</v>
      </c>
      <c r="H10" s="305">
        <v>129176.72</v>
      </c>
      <c r="I10" s="298">
        <v>791799.34</v>
      </c>
      <c r="J10" s="298">
        <v>20</v>
      </c>
      <c r="K10" s="305">
        <v>0</v>
      </c>
      <c r="L10" s="305">
        <v>22928.36</v>
      </c>
      <c r="M10" s="305"/>
      <c r="N10" s="305">
        <v>268.62</v>
      </c>
      <c r="O10" s="298">
        <v>180900</v>
      </c>
      <c r="P10" s="298"/>
      <c r="Q10" s="298">
        <v>852677.98</v>
      </c>
      <c r="R10" s="298">
        <v>169383.81</v>
      </c>
      <c r="S10" s="308">
        <v>801396.49</v>
      </c>
      <c r="T10" s="308">
        <v>166334</v>
      </c>
      <c r="U10" s="308">
        <v>1193.33</v>
      </c>
      <c r="V10" s="308"/>
      <c r="W10" s="308">
        <v>2059438.4</v>
      </c>
      <c r="X10" s="308">
        <v>186400</v>
      </c>
      <c r="Y10" s="311">
        <v>2333118.4</v>
      </c>
      <c r="Z10" s="311"/>
      <c r="AA10" s="311"/>
      <c r="AB10" s="311">
        <v>678924.43</v>
      </c>
      <c r="AC10" s="311">
        <v>105818.85</v>
      </c>
      <c r="AD10" s="311"/>
      <c r="AE10" s="311"/>
      <c r="AF10" s="311">
        <v>500</v>
      </c>
      <c r="AG10" s="72">
        <f t="shared" si="4"/>
        <v>530739.97</v>
      </c>
      <c r="AH10" s="312">
        <f t="shared" si="5"/>
        <v>23196.98</v>
      </c>
      <c r="AI10" s="51">
        <f t="shared" si="1"/>
        <v>507542.99</v>
      </c>
      <c r="AJ10" s="313">
        <f t="shared" si="2"/>
        <v>3214762.2199999997</v>
      </c>
      <c r="AK10" s="314">
        <f t="shared" si="3"/>
        <v>3118361.68</v>
      </c>
      <c r="AL10" s="56">
        <f t="shared" si="6"/>
        <v>96400.539999999572</v>
      </c>
    </row>
    <row r="11" spans="1:38" ht="43.8" thickBot="1">
      <c r="A11" s="38" t="s">
        <v>358</v>
      </c>
      <c r="B11" s="38" t="s">
        <v>360</v>
      </c>
      <c r="C11" s="63">
        <v>6183</v>
      </c>
      <c r="D11" s="64" t="s">
        <v>686</v>
      </c>
      <c r="E11" s="296" t="s">
        <v>3200</v>
      </c>
      <c r="F11" s="303">
        <v>1093421.8999999999</v>
      </c>
      <c r="G11" s="304">
        <v>5415</v>
      </c>
      <c r="H11" s="305">
        <v>44000.5</v>
      </c>
      <c r="I11" s="297">
        <v>756835.19</v>
      </c>
      <c r="J11" s="298">
        <v>893104.4</v>
      </c>
      <c r="K11" s="305">
        <v>0</v>
      </c>
      <c r="L11" s="304">
        <v>18108</v>
      </c>
      <c r="M11" s="305"/>
      <c r="N11" s="305">
        <v>625.39</v>
      </c>
      <c r="O11" s="298">
        <v>54600</v>
      </c>
      <c r="P11" s="298"/>
      <c r="Q11" s="297">
        <v>3019002.95</v>
      </c>
      <c r="R11" s="298">
        <v>668274.24</v>
      </c>
      <c r="S11" s="307">
        <v>1506309.27</v>
      </c>
      <c r="T11" s="307">
        <v>404150</v>
      </c>
      <c r="U11" s="308">
        <v>4012.55</v>
      </c>
      <c r="V11" s="308">
        <v>130</v>
      </c>
      <c r="W11" s="307">
        <v>3193479.18</v>
      </c>
      <c r="X11" s="307">
        <v>483976</v>
      </c>
      <c r="Y11" s="311">
        <v>4023423.18</v>
      </c>
      <c r="Z11" s="311">
        <v>22000</v>
      </c>
      <c r="AA11" s="311"/>
      <c r="AB11" s="310">
        <v>1463573.07</v>
      </c>
      <c r="AC11" s="310">
        <v>990891.34</v>
      </c>
      <c r="AD11" s="310"/>
      <c r="AE11" s="311">
        <v>3</v>
      </c>
      <c r="AF11" s="311">
        <v>60000</v>
      </c>
      <c r="AG11" s="72">
        <f t="shared" si="4"/>
        <v>1142837.3999999999</v>
      </c>
      <c r="AH11" s="312">
        <f t="shared" si="5"/>
        <v>18733.39</v>
      </c>
      <c r="AI11" s="51">
        <f t="shared" si="1"/>
        <v>1124104.01</v>
      </c>
      <c r="AJ11" s="313">
        <f t="shared" si="2"/>
        <v>5592057</v>
      </c>
      <c r="AK11" s="314">
        <f t="shared" si="3"/>
        <v>6559890.5899999999</v>
      </c>
      <c r="AL11" s="56">
        <f t="shared" si="6"/>
        <v>-967833.58999999985</v>
      </c>
    </row>
    <row r="12" spans="1:38" ht="43.8" thickBot="1">
      <c r="A12" s="38" t="s">
        <v>358</v>
      </c>
      <c r="B12" s="38" t="s">
        <v>360</v>
      </c>
      <c r="C12" s="63">
        <v>2360</v>
      </c>
      <c r="D12" s="64" t="s">
        <v>687</v>
      </c>
      <c r="E12" s="296" t="s">
        <v>3201</v>
      </c>
      <c r="F12" s="303">
        <v>624159.98</v>
      </c>
      <c r="G12" s="304">
        <v>2919</v>
      </c>
      <c r="H12" s="305">
        <v>71922.850000000006</v>
      </c>
      <c r="I12" s="297">
        <v>889936.44</v>
      </c>
      <c r="J12" s="297">
        <v>245369.27</v>
      </c>
      <c r="K12" s="304">
        <v>0</v>
      </c>
      <c r="L12" s="304">
        <v>17541.62</v>
      </c>
      <c r="M12" s="304">
        <v>0</v>
      </c>
      <c r="N12" s="304">
        <v>308.83999999999997</v>
      </c>
      <c r="O12" s="297">
        <v>8500</v>
      </c>
      <c r="P12" s="297"/>
      <c r="Q12" s="297">
        <v>-231297.79</v>
      </c>
      <c r="R12" s="297">
        <v>2102009.77</v>
      </c>
      <c r="S12" s="307">
        <v>1050552.1000000001</v>
      </c>
      <c r="T12" s="307"/>
      <c r="U12" s="307">
        <v>1932.22</v>
      </c>
      <c r="V12" s="307">
        <v>65</v>
      </c>
      <c r="W12" s="307">
        <v>2328241</v>
      </c>
      <c r="X12" s="307">
        <v>725728</v>
      </c>
      <c r="Y12" s="310">
        <v>3347172</v>
      </c>
      <c r="Z12" s="310"/>
      <c r="AA12" s="310"/>
      <c r="AB12" s="310">
        <v>519606</v>
      </c>
      <c r="AC12" s="310">
        <v>182848.22</v>
      </c>
      <c r="AD12" s="310"/>
      <c r="AE12" s="310">
        <v>1</v>
      </c>
      <c r="AF12" s="310">
        <v>119646</v>
      </c>
      <c r="AG12" s="72">
        <f t="shared" si="4"/>
        <v>699001.83</v>
      </c>
      <c r="AH12" s="312">
        <f t="shared" si="5"/>
        <v>17850.46</v>
      </c>
      <c r="AI12" s="51">
        <f t="shared" si="1"/>
        <v>681151.37</v>
      </c>
      <c r="AJ12" s="313">
        <f t="shared" si="2"/>
        <v>4106518.3200000003</v>
      </c>
      <c r="AK12" s="314">
        <f t="shared" si="3"/>
        <v>4169273.22</v>
      </c>
      <c r="AL12" s="56">
        <f t="shared" si="6"/>
        <v>-62754.899999999907</v>
      </c>
    </row>
    <row r="13" spans="1:38" ht="43.8" thickBot="1">
      <c r="A13" s="38" t="s">
        <v>358</v>
      </c>
      <c r="B13" s="38" t="s">
        <v>360</v>
      </c>
      <c r="C13" s="63">
        <v>5028</v>
      </c>
      <c r="D13" s="64" t="s">
        <v>688</v>
      </c>
      <c r="E13" s="296" t="s">
        <v>3202</v>
      </c>
      <c r="F13" s="303">
        <v>895377.49</v>
      </c>
      <c r="G13" s="304">
        <v>26520</v>
      </c>
      <c r="H13" s="305">
        <v>116140.95</v>
      </c>
      <c r="I13" s="298">
        <v>1089121.3600000001</v>
      </c>
      <c r="J13" s="298">
        <v>206866.78</v>
      </c>
      <c r="K13" s="305">
        <v>7500</v>
      </c>
      <c r="L13" s="305">
        <v>43257</v>
      </c>
      <c r="M13" s="305"/>
      <c r="N13" s="304">
        <v>648.04999999999995</v>
      </c>
      <c r="O13" s="297">
        <v>0</v>
      </c>
      <c r="P13" s="298"/>
      <c r="Q13" s="298">
        <v>1179987.76</v>
      </c>
      <c r="R13" s="297">
        <v>1442563.02</v>
      </c>
      <c r="S13" s="308">
        <v>1091043.27</v>
      </c>
      <c r="T13" s="308">
        <v>53311.5</v>
      </c>
      <c r="U13" s="308">
        <v>2392.0700000000002</v>
      </c>
      <c r="V13" s="307">
        <v>1900</v>
      </c>
      <c r="W13" s="308">
        <v>1659809</v>
      </c>
      <c r="X13" s="307">
        <v>342710</v>
      </c>
      <c r="Y13" s="311">
        <v>2177649</v>
      </c>
      <c r="Z13" s="311"/>
      <c r="AA13" s="310"/>
      <c r="AB13" s="311">
        <v>1087400.76</v>
      </c>
      <c r="AC13" s="311">
        <v>193537.33</v>
      </c>
      <c r="AD13" s="311"/>
      <c r="AE13" s="310">
        <v>8</v>
      </c>
      <c r="AF13" s="310">
        <v>32500</v>
      </c>
      <c r="AG13" s="72">
        <f t="shared" si="4"/>
        <v>1038038.44</v>
      </c>
      <c r="AH13" s="312">
        <f t="shared" si="5"/>
        <v>51405.05</v>
      </c>
      <c r="AI13" s="51">
        <f t="shared" si="1"/>
        <v>986633.3899999999</v>
      </c>
      <c r="AJ13" s="313">
        <f t="shared" si="2"/>
        <v>3151165.84</v>
      </c>
      <c r="AK13" s="314">
        <f t="shared" si="3"/>
        <v>3491095.09</v>
      </c>
      <c r="AL13" s="56">
        <f t="shared" si="6"/>
        <v>-339929.25</v>
      </c>
    </row>
    <row r="14" spans="1:38" ht="43.8" thickBot="1">
      <c r="A14" s="38" t="s">
        <v>358</v>
      </c>
      <c r="B14" s="38" t="s">
        <v>360</v>
      </c>
      <c r="C14" s="63">
        <v>3227</v>
      </c>
      <c r="D14" s="64" t="s">
        <v>689</v>
      </c>
      <c r="E14" s="296" t="s">
        <v>3203</v>
      </c>
      <c r="F14" s="303">
        <v>231790.14</v>
      </c>
      <c r="G14" s="304">
        <v>1739</v>
      </c>
      <c r="H14" s="304">
        <v>35172.300000000003</v>
      </c>
      <c r="I14" s="297">
        <v>893794.23</v>
      </c>
      <c r="J14" s="297">
        <v>79609.070000000007</v>
      </c>
      <c r="K14" s="304">
        <v>8500</v>
      </c>
      <c r="L14" s="304">
        <v>50547.87</v>
      </c>
      <c r="M14" s="304">
        <v>10200</v>
      </c>
      <c r="N14" s="304">
        <v>339.5</v>
      </c>
      <c r="O14" s="297">
        <v>10200</v>
      </c>
      <c r="P14" s="297"/>
      <c r="Q14" s="297">
        <v>771677.16</v>
      </c>
      <c r="R14" s="297">
        <v>484200</v>
      </c>
      <c r="S14" s="307">
        <v>1031835.29</v>
      </c>
      <c r="T14" s="307">
        <v>345090</v>
      </c>
      <c r="U14" s="307">
        <v>1002.38</v>
      </c>
      <c r="V14" s="307"/>
      <c r="W14" s="307">
        <v>2144551.1</v>
      </c>
      <c r="X14" s="307">
        <v>280150</v>
      </c>
      <c r="Y14" s="310">
        <v>2487837.1</v>
      </c>
      <c r="Z14" s="310"/>
      <c r="AA14" s="310"/>
      <c r="AB14" s="310">
        <v>1225240.1399999999</v>
      </c>
      <c r="AC14" s="310">
        <v>182611.32</v>
      </c>
      <c r="AD14" s="310"/>
      <c r="AE14" s="310"/>
      <c r="AF14" s="310">
        <v>500</v>
      </c>
      <c r="AG14" s="72">
        <f t="shared" si="4"/>
        <v>268701.44</v>
      </c>
      <c r="AH14" s="312">
        <f t="shared" si="5"/>
        <v>69587.37</v>
      </c>
      <c r="AI14" s="51">
        <f t="shared" si="1"/>
        <v>199114.07</v>
      </c>
      <c r="AJ14" s="313">
        <f t="shared" si="2"/>
        <v>3802628.77</v>
      </c>
      <c r="AK14" s="314">
        <f t="shared" si="3"/>
        <v>3896188.56</v>
      </c>
      <c r="AL14" s="56">
        <f t="shared" si="6"/>
        <v>-93559.790000000037</v>
      </c>
    </row>
    <row r="15" spans="1:38" ht="15" thickBot="1">
      <c r="A15" s="38" t="s">
        <v>358</v>
      </c>
      <c r="B15" s="38" t="s">
        <v>360</v>
      </c>
      <c r="C15" s="63">
        <v>5146</v>
      </c>
      <c r="D15" s="64" t="s">
        <v>690</v>
      </c>
      <c r="E15" s="296" t="s">
        <v>3204</v>
      </c>
      <c r="F15" s="303">
        <v>997721</v>
      </c>
      <c r="G15" s="304">
        <v>25350</v>
      </c>
      <c r="H15" s="305">
        <v>254802.16</v>
      </c>
      <c r="I15" s="298">
        <v>514646.19</v>
      </c>
      <c r="J15" s="298">
        <v>160685.6</v>
      </c>
      <c r="K15" s="305">
        <v>0</v>
      </c>
      <c r="L15" s="305">
        <v>26168.71</v>
      </c>
      <c r="M15" s="305">
        <v>90000</v>
      </c>
      <c r="N15" s="305">
        <v>2458.89</v>
      </c>
      <c r="O15" s="298">
        <v>133635</v>
      </c>
      <c r="P15" s="298"/>
      <c r="Q15" s="298">
        <v>648899.23</v>
      </c>
      <c r="R15" s="298">
        <v>1884119.29</v>
      </c>
      <c r="S15" s="308">
        <v>1837569.14</v>
      </c>
      <c r="T15" s="308"/>
      <c r="U15" s="308">
        <v>3313.11</v>
      </c>
      <c r="V15" s="308"/>
      <c r="W15" s="308">
        <v>2261566.7999999998</v>
      </c>
      <c r="X15" s="308">
        <v>273300</v>
      </c>
      <c r="Y15" s="311">
        <v>2749654.8</v>
      </c>
      <c r="Z15" s="311">
        <v>16330</v>
      </c>
      <c r="AA15" s="311">
        <v>3218</v>
      </c>
      <c r="AB15" s="311">
        <v>1988811.55</v>
      </c>
      <c r="AC15" s="311">
        <v>288060.87</v>
      </c>
      <c r="AD15" s="311"/>
      <c r="AE15" s="311"/>
      <c r="AF15" s="311">
        <v>161750</v>
      </c>
      <c r="AG15" s="72">
        <f t="shared" si="4"/>
        <v>1277873.1599999999</v>
      </c>
      <c r="AH15" s="312">
        <f t="shared" si="5"/>
        <v>118627.59999999999</v>
      </c>
      <c r="AI15" s="51">
        <f t="shared" si="1"/>
        <v>1159245.5599999998</v>
      </c>
      <c r="AJ15" s="313">
        <f t="shared" si="2"/>
        <v>4375749.05</v>
      </c>
      <c r="AK15" s="314">
        <f t="shared" si="3"/>
        <v>5207825.22</v>
      </c>
      <c r="AL15" s="56">
        <f t="shared" si="6"/>
        <v>-832076.16999999993</v>
      </c>
    </row>
    <row r="16" spans="1:38" ht="43.8" thickBot="1">
      <c r="A16" s="38" t="s">
        <v>358</v>
      </c>
      <c r="B16" s="38" t="s">
        <v>360</v>
      </c>
      <c r="C16" s="63">
        <v>3255</v>
      </c>
      <c r="D16" s="64" t="s">
        <v>691</v>
      </c>
      <c r="E16" s="296" t="s">
        <v>3205</v>
      </c>
      <c r="F16" s="303">
        <v>383741.41</v>
      </c>
      <c r="G16" s="304">
        <v>0</v>
      </c>
      <c r="H16" s="305">
        <v>76096.02</v>
      </c>
      <c r="I16" s="298">
        <v>582652.19999999995</v>
      </c>
      <c r="J16" s="298">
        <v>232624.58</v>
      </c>
      <c r="K16" s="305">
        <v>0</v>
      </c>
      <c r="L16" s="305"/>
      <c r="M16" s="305"/>
      <c r="N16" s="305">
        <v>281.60000000000002</v>
      </c>
      <c r="O16" s="298">
        <v>0</v>
      </c>
      <c r="P16" s="298"/>
      <c r="Q16" s="298">
        <v>-1013368.14</v>
      </c>
      <c r="R16" s="298">
        <v>2403607</v>
      </c>
      <c r="S16" s="307">
        <v>988153.06</v>
      </c>
      <c r="T16" s="308">
        <v>190115</v>
      </c>
      <c r="U16" s="308">
        <v>991.18</v>
      </c>
      <c r="V16" s="308">
        <v>50</v>
      </c>
      <c r="W16" s="308">
        <v>2543261.7999999998</v>
      </c>
      <c r="X16" s="308">
        <v>175726</v>
      </c>
      <c r="Y16" s="311">
        <v>2894220.8</v>
      </c>
      <c r="Z16" s="311">
        <v>19000</v>
      </c>
      <c r="AA16" s="311"/>
      <c r="AB16" s="311">
        <v>841217.55</v>
      </c>
      <c r="AC16" s="311">
        <v>233764.94</v>
      </c>
      <c r="AD16" s="311"/>
      <c r="AE16" s="311"/>
      <c r="AF16" s="311">
        <v>25500</v>
      </c>
      <c r="AG16" s="72">
        <f t="shared" si="4"/>
        <v>459837.43</v>
      </c>
      <c r="AH16" s="312">
        <f t="shared" si="5"/>
        <v>281.60000000000002</v>
      </c>
      <c r="AI16" s="51">
        <f t="shared" si="1"/>
        <v>459555.83</v>
      </c>
      <c r="AJ16" s="313">
        <f t="shared" si="2"/>
        <v>3898297.04</v>
      </c>
      <c r="AK16" s="314">
        <f t="shared" si="3"/>
        <v>4013703.2899999996</v>
      </c>
      <c r="AL16" s="56">
        <f t="shared" si="6"/>
        <v>-115406.24999999953</v>
      </c>
    </row>
    <row r="17" spans="1:38" ht="43.8" thickBot="1">
      <c r="A17" s="38" t="s">
        <v>358</v>
      </c>
      <c r="B17" s="38" t="s">
        <v>360</v>
      </c>
      <c r="C17" s="63">
        <v>4631</v>
      </c>
      <c r="D17" s="64" t="s">
        <v>692</v>
      </c>
      <c r="E17" s="296" t="s">
        <v>3206</v>
      </c>
      <c r="F17" s="303">
        <v>873174.67</v>
      </c>
      <c r="G17" s="304">
        <v>140</v>
      </c>
      <c r="H17" s="304">
        <v>238628</v>
      </c>
      <c r="I17" s="298">
        <v>339188.84</v>
      </c>
      <c r="J17" s="298">
        <v>341996</v>
      </c>
      <c r="K17" s="305">
        <v>8000</v>
      </c>
      <c r="L17" s="305">
        <v>8853.42</v>
      </c>
      <c r="M17" s="305"/>
      <c r="N17" s="305">
        <v>790.05</v>
      </c>
      <c r="O17" s="298">
        <v>43285</v>
      </c>
      <c r="P17" s="298"/>
      <c r="Q17" s="298">
        <v>-836574.02</v>
      </c>
      <c r="R17" s="298">
        <v>2696435.34</v>
      </c>
      <c r="S17" s="308">
        <v>1094249.3400000001</v>
      </c>
      <c r="T17" s="308">
        <v>388350</v>
      </c>
      <c r="U17" s="308">
        <v>2870.47</v>
      </c>
      <c r="V17" s="308"/>
      <c r="W17" s="308">
        <v>2543460.89</v>
      </c>
      <c r="X17" s="308">
        <v>286419</v>
      </c>
      <c r="Y17" s="311">
        <v>2979194.89</v>
      </c>
      <c r="Z17" s="311"/>
      <c r="AA17" s="311"/>
      <c r="AB17" s="311">
        <v>1019271.2</v>
      </c>
      <c r="AC17" s="311">
        <v>223395.29</v>
      </c>
      <c r="AD17" s="311"/>
      <c r="AE17" s="311"/>
      <c r="AF17" s="311">
        <v>221150.6</v>
      </c>
      <c r="AG17" s="72">
        <f t="shared" si="4"/>
        <v>1111942.67</v>
      </c>
      <c r="AH17" s="312">
        <f t="shared" si="5"/>
        <v>17643.469999999998</v>
      </c>
      <c r="AI17" s="51">
        <f t="shared" si="1"/>
        <v>1094299.2</v>
      </c>
      <c r="AJ17" s="313">
        <f t="shared" si="2"/>
        <v>4315349.7</v>
      </c>
      <c r="AK17" s="314">
        <f t="shared" si="3"/>
        <v>4443011.9799999995</v>
      </c>
      <c r="AL17" s="56">
        <f t="shared" si="6"/>
        <v>-127662.27999999933</v>
      </c>
    </row>
    <row r="18" spans="1:38" ht="43.8" thickBot="1">
      <c r="A18" s="38" t="s">
        <v>358</v>
      </c>
      <c r="B18" s="38" t="s">
        <v>360</v>
      </c>
      <c r="C18" s="63">
        <v>4306</v>
      </c>
      <c r="D18" s="64" t="s">
        <v>693</v>
      </c>
      <c r="E18" s="296" t="s">
        <v>3207</v>
      </c>
      <c r="F18" s="303">
        <v>318816.8</v>
      </c>
      <c r="G18" s="304">
        <v>6420</v>
      </c>
      <c r="H18" s="304">
        <v>104384.99</v>
      </c>
      <c r="I18" s="297">
        <v>728587.99</v>
      </c>
      <c r="J18" s="297">
        <v>259374.91</v>
      </c>
      <c r="K18" s="304">
        <v>0</v>
      </c>
      <c r="L18" s="304">
        <v>13943.21</v>
      </c>
      <c r="M18" s="304">
        <v>0</v>
      </c>
      <c r="N18" s="304">
        <v>354.05</v>
      </c>
      <c r="O18" s="297">
        <v>0</v>
      </c>
      <c r="P18" s="297"/>
      <c r="Q18" s="297">
        <v>-658708.49</v>
      </c>
      <c r="R18" s="297">
        <v>2510757.66</v>
      </c>
      <c r="S18" s="307">
        <v>1436996.97</v>
      </c>
      <c r="T18" s="307">
        <v>245390</v>
      </c>
      <c r="U18" s="307">
        <v>1583.08</v>
      </c>
      <c r="V18" s="307">
        <v>1370</v>
      </c>
      <c r="W18" s="307">
        <v>2557826</v>
      </c>
      <c r="X18" s="307">
        <v>579680</v>
      </c>
      <c r="Y18" s="310">
        <v>3347543</v>
      </c>
      <c r="Z18" s="310">
        <v>22000</v>
      </c>
      <c r="AA18" s="310">
        <v>192</v>
      </c>
      <c r="AB18" s="310">
        <v>1479241.88</v>
      </c>
      <c r="AC18" s="310">
        <v>393269.29</v>
      </c>
      <c r="AD18" s="310"/>
      <c r="AE18" s="310">
        <v>2365.12</v>
      </c>
      <c r="AF18" s="310">
        <v>26996.5</v>
      </c>
      <c r="AG18" s="72">
        <f t="shared" si="4"/>
        <v>429621.79</v>
      </c>
      <c r="AH18" s="312">
        <f t="shared" si="5"/>
        <v>14297.259999999998</v>
      </c>
      <c r="AI18" s="51">
        <f t="shared" si="1"/>
        <v>415324.52999999997</v>
      </c>
      <c r="AJ18" s="313">
        <f t="shared" si="2"/>
        <v>4822846.05</v>
      </c>
      <c r="AK18" s="314">
        <f t="shared" si="3"/>
        <v>5271607.79</v>
      </c>
      <c r="AL18" s="56">
        <f t="shared" si="6"/>
        <v>-448761.74000000022</v>
      </c>
    </row>
    <row r="19" spans="1:38" ht="43.8" thickBot="1">
      <c r="A19" s="38" t="s">
        <v>358</v>
      </c>
      <c r="B19" s="38" t="s">
        <v>360</v>
      </c>
      <c r="C19" s="63">
        <v>5667</v>
      </c>
      <c r="D19" s="64" t="s">
        <v>694</v>
      </c>
      <c r="E19" s="296" t="s">
        <v>3208</v>
      </c>
      <c r="F19" s="303">
        <v>846624.77</v>
      </c>
      <c r="G19" s="304">
        <v>2030</v>
      </c>
      <c r="H19" s="304">
        <v>31605.66</v>
      </c>
      <c r="I19" s="297">
        <v>2883746.68</v>
      </c>
      <c r="J19" s="297">
        <v>805242.39</v>
      </c>
      <c r="K19" s="304">
        <v>0</v>
      </c>
      <c r="L19" s="304"/>
      <c r="M19" s="304">
        <v>53875</v>
      </c>
      <c r="N19" s="304">
        <v>3859.37</v>
      </c>
      <c r="O19" s="297">
        <v>80000</v>
      </c>
      <c r="P19" s="297"/>
      <c r="Q19" s="297">
        <v>4055985.2</v>
      </c>
      <c r="R19" s="297">
        <v>684118.79</v>
      </c>
      <c r="S19" s="307">
        <v>1004938.8</v>
      </c>
      <c r="T19" s="307">
        <v>562165</v>
      </c>
      <c r="U19" s="307">
        <v>2874.73</v>
      </c>
      <c r="V19" s="307">
        <v>560</v>
      </c>
      <c r="W19" s="307">
        <v>1130994</v>
      </c>
      <c r="X19" s="307">
        <v>326090</v>
      </c>
      <c r="Y19" s="310">
        <v>1568821</v>
      </c>
      <c r="Z19" s="310">
        <v>19230</v>
      </c>
      <c r="AA19" s="310">
        <v>24035</v>
      </c>
      <c r="AB19" s="310">
        <v>1290563.94</v>
      </c>
      <c r="AC19" s="310">
        <v>364561.45</v>
      </c>
      <c r="AD19" s="310"/>
      <c r="AE19" s="310"/>
      <c r="AF19" s="310">
        <v>69000</v>
      </c>
      <c r="AG19" s="72">
        <f t="shared" si="4"/>
        <v>880260.43</v>
      </c>
      <c r="AH19" s="312">
        <f t="shared" si="5"/>
        <v>57734.37</v>
      </c>
      <c r="AI19" s="51">
        <f t="shared" si="1"/>
        <v>822526.06</v>
      </c>
      <c r="AJ19" s="313">
        <f t="shared" si="2"/>
        <v>3027622.5300000003</v>
      </c>
      <c r="AK19" s="314">
        <f t="shared" si="3"/>
        <v>3336211.39</v>
      </c>
      <c r="AL19" s="56">
        <f t="shared" si="6"/>
        <v>-308588.85999999987</v>
      </c>
    </row>
    <row r="20" spans="1:38" ht="29.4" thickBot="1">
      <c r="A20" s="38" t="s">
        <v>358</v>
      </c>
      <c r="B20" s="38" t="s">
        <v>360</v>
      </c>
      <c r="C20" s="63">
        <v>1990</v>
      </c>
      <c r="D20" s="64" t="s">
        <v>695</v>
      </c>
      <c r="E20" s="296" t="s">
        <v>3209</v>
      </c>
      <c r="F20" s="303">
        <v>386909.46</v>
      </c>
      <c r="G20" s="304">
        <v>1835</v>
      </c>
      <c r="H20" s="304">
        <v>98142.82</v>
      </c>
      <c r="I20" s="298">
        <v>1444189.35</v>
      </c>
      <c r="J20" s="298">
        <v>251092.56</v>
      </c>
      <c r="K20" s="305"/>
      <c r="L20" s="305">
        <v>7283.51</v>
      </c>
      <c r="M20" s="305">
        <v>13200</v>
      </c>
      <c r="N20" s="305">
        <v>70.06</v>
      </c>
      <c r="O20" s="298"/>
      <c r="P20" s="298"/>
      <c r="Q20" s="298">
        <v>-54537.59</v>
      </c>
      <c r="R20" s="298">
        <v>865361.67</v>
      </c>
      <c r="S20" s="308">
        <v>946999.89</v>
      </c>
      <c r="T20" s="308">
        <v>236520</v>
      </c>
      <c r="U20" s="308">
        <v>1056.8800000000001</v>
      </c>
      <c r="V20" s="308">
        <v>590</v>
      </c>
      <c r="W20" s="308">
        <v>1714504</v>
      </c>
      <c r="X20" s="308">
        <v>1417878</v>
      </c>
      <c r="Y20" s="311">
        <v>2054413</v>
      </c>
      <c r="Z20" s="311">
        <v>560</v>
      </c>
      <c r="AA20" s="311">
        <v>4448</v>
      </c>
      <c r="AB20" s="311">
        <v>792997.48</v>
      </c>
      <c r="AC20" s="311">
        <v>113832.75</v>
      </c>
      <c r="AD20" s="311"/>
      <c r="AE20" s="311">
        <v>6</v>
      </c>
      <c r="AF20" s="311">
        <v>500</v>
      </c>
      <c r="AG20" s="72">
        <f t="shared" si="4"/>
        <v>486887.28</v>
      </c>
      <c r="AH20" s="312">
        <f t="shared" si="5"/>
        <v>20553.570000000003</v>
      </c>
      <c r="AI20" s="51">
        <f t="shared" si="1"/>
        <v>466333.71</v>
      </c>
      <c r="AJ20" s="313">
        <f t="shared" si="2"/>
        <v>4317548.7699999996</v>
      </c>
      <c r="AK20" s="314">
        <f t="shared" si="3"/>
        <v>2966757.23</v>
      </c>
      <c r="AL20" s="56">
        <f t="shared" si="6"/>
        <v>1350791.5399999996</v>
      </c>
    </row>
    <row r="21" spans="1:38" ht="43.8" thickBot="1">
      <c r="A21" s="38" t="s">
        <v>358</v>
      </c>
      <c r="B21" s="38" t="s">
        <v>360</v>
      </c>
      <c r="C21" s="63">
        <v>2504</v>
      </c>
      <c r="D21" s="64" t="s">
        <v>696</v>
      </c>
      <c r="E21" s="296" t="s">
        <v>3210</v>
      </c>
      <c r="F21" s="303">
        <v>510440.15</v>
      </c>
      <c r="G21" s="304">
        <v>5099.75</v>
      </c>
      <c r="H21" s="304">
        <v>36769.910000000003</v>
      </c>
      <c r="I21" s="297">
        <v>415426.36</v>
      </c>
      <c r="J21" s="297">
        <v>184535.88</v>
      </c>
      <c r="K21" s="304">
        <v>0</v>
      </c>
      <c r="L21" s="304">
        <v>12750</v>
      </c>
      <c r="M21" s="304"/>
      <c r="N21" s="304">
        <v>168.46</v>
      </c>
      <c r="O21" s="297">
        <v>0</v>
      </c>
      <c r="P21" s="297"/>
      <c r="Q21" s="297">
        <v>-426743.2</v>
      </c>
      <c r="R21" s="297">
        <v>1709584.67</v>
      </c>
      <c r="S21" s="307">
        <v>674635.94</v>
      </c>
      <c r="T21" s="307">
        <v>83400</v>
      </c>
      <c r="U21" s="307">
        <v>1270.6099999999999</v>
      </c>
      <c r="V21" s="307"/>
      <c r="W21" s="307">
        <v>1783961</v>
      </c>
      <c r="X21" s="307">
        <v>123960</v>
      </c>
      <c r="Y21" s="310">
        <v>2045845</v>
      </c>
      <c r="Z21" s="310"/>
      <c r="AA21" s="310"/>
      <c r="AB21" s="310">
        <v>528582.73</v>
      </c>
      <c r="AC21" s="310">
        <v>215787.7</v>
      </c>
      <c r="AD21" s="310"/>
      <c r="AE21" s="310"/>
      <c r="AF21" s="310">
        <v>20500</v>
      </c>
      <c r="AG21" s="72">
        <f t="shared" si="4"/>
        <v>552309.81000000006</v>
      </c>
      <c r="AH21" s="312">
        <f t="shared" si="5"/>
        <v>12918.46</v>
      </c>
      <c r="AI21" s="51">
        <f t="shared" si="1"/>
        <v>539391.35000000009</v>
      </c>
      <c r="AJ21" s="313">
        <f t="shared" si="2"/>
        <v>2667227.5499999998</v>
      </c>
      <c r="AK21" s="314">
        <f t="shared" si="3"/>
        <v>2810715.43</v>
      </c>
      <c r="AL21" s="56">
        <f t="shared" si="6"/>
        <v>-143487.88000000035</v>
      </c>
    </row>
    <row r="22" spans="1:38" ht="14.4" thickBot="1">
      <c r="A22" s="38" t="s">
        <v>358</v>
      </c>
      <c r="B22" s="38" t="s">
        <v>360</v>
      </c>
      <c r="C22" s="63">
        <v>2869</v>
      </c>
      <c r="D22" s="64" t="s">
        <v>697</v>
      </c>
      <c r="E22" t="s">
        <v>3314</v>
      </c>
      <c r="F22" s="301">
        <v>322482.71000000002</v>
      </c>
      <c r="G22" s="301">
        <v>18062.75</v>
      </c>
      <c r="H22" s="301">
        <v>120168.69</v>
      </c>
      <c r="I22">
        <v>541415.93999999994</v>
      </c>
      <c r="J22">
        <v>295514.45</v>
      </c>
      <c r="K22" s="301">
        <v>0</v>
      </c>
      <c r="L22" s="301">
        <v>0</v>
      </c>
      <c r="M22" s="301">
        <v>650</v>
      </c>
      <c r="N22" s="301">
        <v>2379.0300000000002</v>
      </c>
      <c r="Q22">
        <v>-907257.94</v>
      </c>
      <c r="R22">
        <v>2287426.9300000002</v>
      </c>
      <c r="S22" s="299">
        <v>934859.68</v>
      </c>
      <c r="T22" s="299">
        <v>221872</v>
      </c>
      <c r="U22" s="299">
        <v>1253.44</v>
      </c>
      <c r="V22" s="299">
        <v>130</v>
      </c>
      <c r="W22" s="299">
        <v>1251775</v>
      </c>
      <c r="X22" s="299">
        <v>209220</v>
      </c>
      <c r="Y22" s="300">
        <v>1473895</v>
      </c>
      <c r="Z22" s="300">
        <v>11250</v>
      </c>
      <c r="AA22" s="300">
        <v>15296.59</v>
      </c>
      <c r="AB22" s="300">
        <v>976066.39</v>
      </c>
      <c r="AC22" s="300">
        <v>228155.62</v>
      </c>
      <c r="AG22" s="72">
        <f t="shared" si="4"/>
        <v>460714.15</v>
      </c>
      <c r="AH22" s="312">
        <f t="shared" si="5"/>
        <v>3029.03</v>
      </c>
      <c r="AI22" s="51">
        <f t="shared" si="1"/>
        <v>457685.12</v>
      </c>
      <c r="AJ22" s="313">
        <f t="shared" si="2"/>
        <v>2619110.12</v>
      </c>
      <c r="AK22" s="314">
        <f t="shared" si="3"/>
        <v>2704663.6</v>
      </c>
      <c r="AL22" s="56">
        <f t="shared" si="6"/>
        <v>-85553.479999999981</v>
      </c>
    </row>
    <row r="23" spans="1:38" ht="43.8" thickBot="1">
      <c r="A23" s="38" t="s">
        <v>363</v>
      </c>
      <c r="B23" s="38" t="s">
        <v>364</v>
      </c>
      <c r="C23" s="63">
        <v>1771</v>
      </c>
      <c r="D23" s="64" t="s">
        <v>698</v>
      </c>
      <c r="E23" s="296" t="s">
        <v>3211</v>
      </c>
      <c r="F23" s="303">
        <v>536091.64</v>
      </c>
      <c r="G23" s="304">
        <v>0</v>
      </c>
      <c r="H23" s="305">
        <v>59094.05</v>
      </c>
      <c r="I23" s="297">
        <v>651352.93000000005</v>
      </c>
      <c r="J23" s="297">
        <v>203854</v>
      </c>
      <c r="K23" s="305">
        <v>0</v>
      </c>
      <c r="L23" s="304"/>
      <c r="M23" s="305">
        <v>80000</v>
      </c>
      <c r="N23" s="305">
        <v>701.07</v>
      </c>
      <c r="O23" s="297">
        <v>54450</v>
      </c>
      <c r="P23" s="297"/>
      <c r="Q23" s="297">
        <v>-942162.13</v>
      </c>
      <c r="R23" s="297">
        <v>2091979.99</v>
      </c>
      <c r="S23" s="307">
        <v>810265.09</v>
      </c>
      <c r="T23" s="307"/>
      <c r="U23" s="307">
        <v>791.09</v>
      </c>
      <c r="V23" s="307"/>
      <c r="W23" s="308">
        <v>678631</v>
      </c>
      <c r="X23" s="307">
        <v>287800</v>
      </c>
      <c r="Y23" s="310">
        <v>874438.6</v>
      </c>
      <c r="Z23" s="310"/>
      <c r="AA23" s="310"/>
      <c r="AB23" s="310">
        <v>491231.36</v>
      </c>
      <c r="AC23" s="310">
        <v>246393.53</v>
      </c>
      <c r="AD23" s="310"/>
      <c r="AE23" s="310"/>
      <c r="AF23" s="310"/>
      <c r="AG23" s="72">
        <f t="shared" si="4"/>
        <v>595185.69000000006</v>
      </c>
      <c r="AH23" s="312">
        <f t="shared" si="5"/>
        <v>80701.070000000007</v>
      </c>
      <c r="AI23" s="51">
        <f t="shared" si="1"/>
        <v>514484.62000000005</v>
      </c>
      <c r="AJ23" s="313">
        <f t="shared" si="2"/>
        <v>1777487.18</v>
      </c>
      <c r="AK23" s="314">
        <f t="shared" si="3"/>
        <v>1612063.49</v>
      </c>
      <c r="AL23" s="56">
        <f t="shared" si="6"/>
        <v>165423.68999999994</v>
      </c>
    </row>
    <row r="24" spans="1:38" ht="43.8" thickBot="1">
      <c r="A24" s="38" t="s">
        <v>363</v>
      </c>
      <c r="B24" s="38" t="s">
        <v>364</v>
      </c>
      <c r="C24" s="63">
        <v>5076</v>
      </c>
      <c r="D24" s="64" t="s">
        <v>699</v>
      </c>
      <c r="E24" s="296" t="s">
        <v>3212</v>
      </c>
      <c r="F24" s="303">
        <v>1164433.03</v>
      </c>
      <c r="G24" s="304">
        <v>0</v>
      </c>
      <c r="H24" s="304">
        <v>20875.72</v>
      </c>
      <c r="I24" s="297">
        <v>533390.56000000006</v>
      </c>
      <c r="J24" s="297">
        <v>162027.09</v>
      </c>
      <c r="K24" s="304">
        <v>0</v>
      </c>
      <c r="L24" s="304"/>
      <c r="M24" s="304">
        <v>0</v>
      </c>
      <c r="N24" s="304">
        <v>1326.22</v>
      </c>
      <c r="O24" s="297">
        <v>0</v>
      </c>
      <c r="P24" s="297"/>
      <c r="Q24" s="297">
        <v>1453767.72</v>
      </c>
      <c r="R24" s="297"/>
      <c r="S24" s="307">
        <v>1539973.07</v>
      </c>
      <c r="T24" s="307"/>
      <c r="U24" s="307">
        <v>2772.5</v>
      </c>
      <c r="V24" s="307"/>
      <c r="W24" s="307">
        <v>1847832.1</v>
      </c>
      <c r="X24" s="307">
        <v>458056.65</v>
      </c>
      <c r="Y24" s="310">
        <v>2147622.46</v>
      </c>
      <c r="Z24" s="310">
        <v>1400</v>
      </c>
      <c r="AA24" s="310"/>
      <c r="AB24" s="310">
        <v>1032379.19</v>
      </c>
      <c r="AC24" s="310">
        <v>237821.21</v>
      </c>
      <c r="AD24" s="310"/>
      <c r="AE24" s="310"/>
      <c r="AF24" s="310">
        <v>3779</v>
      </c>
      <c r="AG24" s="72">
        <f t="shared" si="4"/>
        <v>1185308.75</v>
      </c>
      <c r="AH24" s="312">
        <f t="shared" si="5"/>
        <v>1326.22</v>
      </c>
      <c r="AI24" s="51">
        <f t="shared" si="1"/>
        <v>1183982.53</v>
      </c>
      <c r="AJ24" s="313">
        <f t="shared" si="2"/>
        <v>3848634.32</v>
      </c>
      <c r="AK24" s="314">
        <f t="shared" si="3"/>
        <v>3423001.86</v>
      </c>
      <c r="AL24" s="56">
        <f t="shared" si="6"/>
        <v>425632.45999999996</v>
      </c>
    </row>
    <row r="25" spans="1:38" ht="15" thickBot="1">
      <c r="A25" s="38" t="s">
        <v>363</v>
      </c>
      <c r="B25" s="38" t="s">
        <v>364</v>
      </c>
      <c r="C25" s="63">
        <v>1132</v>
      </c>
      <c r="D25" s="64" t="s">
        <v>700</v>
      </c>
      <c r="E25" s="296" t="s">
        <v>3213</v>
      </c>
      <c r="F25" s="303">
        <v>281678.21000000002</v>
      </c>
      <c r="G25" s="304">
        <v>0</v>
      </c>
      <c r="H25" s="305">
        <v>33543.56</v>
      </c>
      <c r="I25" s="298">
        <v>905591.13</v>
      </c>
      <c r="J25" s="298">
        <v>170008.11</v>
      </c>
      <c r="K25" s="305"/>
      <c r="L25" s="305"/>
      <c r="M25" s="305"/>
      <c r="N25" s="305">
        <v>828.5</v>
      </c>
      <c r="O25" s="298">
        <v>0</v>
      </c>
      <c r="P25" s="298"/>
      <c r="Q25" s="298">
        <v>-360815.86</v>
      </c>
      <c r="R25" s="298">
        <v>1967042.37</v>
      </c>
      <c r="S25" s="308">
        <v>952323.46</v>
      </c>
      <c r="T25" s="308"/>
      <c r="U25" s="307">
        <v>537.58000000000004</v>
      </c>
      <c r="V25" s="308"/>
      <c r="W25" s="308">
        <v>2230639</v>
      </c>
      <c r="X25" s="308">
        <v>18000</v>
      </c>
      <c r="Y25" s="311">
        <v>2743609</v>
      </c>
      <c r="Z25" s="311"/>
      <c r="AA25" s="311">
        <v>39260</v>
      </c>
      <c r="AB25" s="311">
        <v>439699.73</v>
      </c>
      <c r="AC25" s="310">
        <v>194470.31</v>
      </c>
      <c r="AD25" s="311"/>
      <c r="AE25" s="311"/>
      <c r="AF25" s="311">
        <v>695</v>
      </c>
      <c r="AG25" s="72">
        <f t="shared" si="4"/>
        <v>315221.77</v>
      </c>
      <c r="AH25" s="312">
        <f t="shared" si="5"/>
        <v>828.5</v>
      </c>
      <c r="AI25" s="51">
        <f t="shared" si="1"/>
        <v>314393.27</v>
      </c>
      <c r="AJ25" s="313">
        <f t="shared" si="2"/>
        <v>3201500.04</v>
      </c>
      <c r="AK25" s="314">
        <f t="shared" si="3"/>
        <v>3417734.04</v>
      </c>
      <c r="AL25" s="56">
        <f t="shared" si="6"/>
        <v>-216234</v>
      </c>
    </row>
    <row r="26" spans="1:38" ht="43.8" thickBot="1">
      <c r="A26" s="38" t="s">
        <v>363</v>
      </c>
      <c r="B26" s="38" t="s">
        <v>364</v>
      </c>
      <c r="C26" s="63">
        <v>2987</v>
      </c>
      <c r="D26" s="64" t="s">
        <v>701</v>
      </c>
      <c r="E26" s="296" t="s">
        <v>3214</v>
      </c>
      <c r="F26" s="303">
        <v>254801.77</v>
      </c>
      <c r="G26" s="304">
        <v>0</v>
      </c>
      <c r="H26" s="304">
        <v>26120.89</v>
      </c>
      <c r="I26" s="297">
        <v>463022.39</v>
      </c>
      <c r="J26" s="297">
        <v>147177.29</v>
      </c>
      <c r="K26" s="304">
        <v>0</v>
      </c>
      <c r="L26" s="304"/>
      <c r="M26" s="304"/>
      <c r="N26" s="304">
        <v>1617.54</v>
      </c>
      <c r="O26" s="297"/>
      <c r="P26" s="297"/>
      <c r="Q26" s="297">
        <v>-91293.68</v>
      </c>
      <c r="R26" s="297">
        <v>1301651.56</v>
      </c>
      <c r="S26" s="307">
        <v>886654.65</v>
      </c>
      <c r="T26" s="307"/>
      <c r="U26" s="307">
        <v>945.94</v>
      </c>
      <c r="V26" s="307"/>
      <c r="W26" s="307">
        <v>223950</v>
      </c>
      <c r="X26" s="307">
        <v>32500</v>
      </c>
      <c r="Y26" s="310">
        <v>494345.3</v>
      </c>
      <c r="Z26" s="310"/>
      <c r="AA26" s="310"/>
      <c r="AB26" s="310">
        <v>736056.58</v>
      </c>
      <c r="AC26" s="310">
        <v>219948.19</v>
      </c>
      <c r="AD26" s="310"/>
      <c r="AE26" s="310"/>
      <c r="AF26" s="310">
        <v>14553.6</v>
      </c>
      <c r="AG26" s="72">
        <f t="shared" si="4"/>
        <v>280922.65999999997</v>
      </c>
      <c r="AH26" s="312">
        <f t="shared" si="5"/>
        <v>1617.54</v>
      </c>
      <c r="AI26" s="51">
        <f t="shared" si="1"/>
        <v>279305.12</v>
      </c>
      <c r="AJ26" s="313">
        <f t="shared" si="2"/>
        <v>1144050.5899999999</v>
      </c>
      <c r="AK26" s="314">
        <f t="shared" si="3"/>
        <v>1464903.67</v>
      </c>
      <c r="AL26" s="56">
        <f t="shared" si="6"/>
        <v>-320853.08000000007</v>
      </c>
    </row>
    <row r="27" spans="1:38" ht="43.8" thickBot="1">
      <c r="A27" s="38" t="s">
        <v>363</v>
      </c>
      <c r="B27" s="38" t="s">
        <v>364</v>
      </c>
      <c r="C27" s="63">
        <v>2340</v>
      </c>
      <c r="D27" s="64" t="s">
        <v>702</v>
      </c>
      <c r="E27" s="296" t="s">
        <v>3215</v>
      </c>
      <c r="F27" s="303">
        <v>415638.23</v>
      </c>
      <c r="G27" s="304">
        <v>0</v>
      </c>
      <c r="H27" s="304">
        <v>22427.83</v>
      </c>
      <c r="I27" s="297">
        <v>1569265.08</v>
      </c>
      <c r="J27" s="297">
        <v>233504.31</v>
      </c>
      <c r="K27" s="304"/>
      <c r="L27" s="304"/>
      <c r="M27" s="304"/>
      <c r="N27" s="304">
        <v>97.2</v>
      </c>
      <c r="O27" s="297">
        <v>127857</v>
      </c>
      <c r="P27" s="297"/>
      <c r="Q27" s="297">
        <v>591833.99</v>
      </c>
      <c r="R27" s="297">
        <v>1776680.82</v>
      </c>
      <c r="S27" s="307">
        <v>888808.9</v>
      </c>
      <c r="T27" s="307">
        <v>22260</v>
      </c>
      <c r="U27" s="307">
        <v>1128.6400000000001</v>
      </c>
      <c r="V27" s="307"/>
      <c r="W27" s="307">
        <v>1296422.8</v>
      </c>
      <c r="X27" s="307">
        <v>90300</v>
      </c>
      <c r="Y27" s="310">
        <v>1587098.88</v>
      </c>
      <c r="Z27" s="310"/>
      <c r="AA27" s="310">
        <v>1416</v>
      </c>
      <c r="AB27" s="310">
        <v>676068.82</v>
      </c>
      <c r="AC27" s="310">
        <v>288220.2</v>
      </c>
      <c r="AD27" s="310"/>
      <c r="AE27" s="310"/>
      <c r="AF27" s="310">
        <v>1750</v>
      </c>
      <c r="AG27" s="72">
        <f t="shared" si="4"/>
        <v>438066.06</v>
      </c>
      <c r="AH27" s="312">
        <f t="shared" si="5"/>
        <v>97.2</v>
      </c>
      <c r="AI27" s="51">
        <f t="shared" si="1"/>
        <v>437968.86</v>
      </c>
      <c r="AJ27" s="313">
        <f t="shared" si="2"/>
        <v>2298920.34</v>
      </c>
      <c r="AK27" s="314">
        <f t="shared" si="3"/>
        <v>2554553.9</v>
      </c>
      <c r="AL27" s="56">
        <f t="shared" si="6"/>
        <v>-255633.56000000006</v>
      </c>
    </row>
    <row r="28" spans="1:38" ht="43.8" thickBot="1">
      <c r="A28" s="38" t="s">
        <v>367</v>
      </c>
      <c r="B28" s="38" t="s">
        <v>368</v>
      </c>
      <c r="C28" s="63">
        <v>4716</v>
      </c>
      <c r="D28" s="64" t="s">
        <v>703</v>
      </c>
      <c r="E28" s="296" t="s">
        <v>3216</v>
      </c>
      <c r="F28" s="303">
        <v>820738.02</v>
      </c>
      <c r="G28" s="304">
        <v>0</v>
      </c>
      <c r="H28" s="304">
        <v>56885.04</v>
      </c>
      <c r="I28" s="297">
        <v>1073972.07</v>
      </c>
      <c r="J28" s="297">
        <v>600142.77</v>
      </c>
      <c r="K28" s="304">
        <v>1900</v>
      </c>
      <c r="L28" s="304">
        <v>50090</v>
      </c>
      <c r="M28" s="304">
        <v>12000</v>
      </c>
      <c r="N28" s="304">
        <v>583.16</v>
      </c>
      <c r="O28" s="297">
        <v>328742.82</v>
      </c>
      <c r="P28" s="297"/>
      <c r="Q28" s="297">
        <v>191585.02</v>
      </c>
      <c r="R28" s="297">
        <v>2074982.75</v>
      </c>
      <c r="S28" s="307">
        <v>1778423.77</v>
      </c>
      <c r="T28" s="307">
        <v>104800</v>
      </c>
      <c r="U28" s="307">
        <v>2466.17</v>
      </c>
      <c r="V28" s="307"/>
      <c r="W28" s="307">
        <v>3325789.4</v>
      </c>
      <c r="X28" s="307">
        <v>272710</v>
      </c>
      <c r="Y28" s="310">
        <v>4032515.4</v>
      </c>
      <c r="Z28" s="310">
        <v>7500</v>
      </c>
      <c r="AA28" s="310">
        <v>1948</v>
      </c>
      <c r="AB28" s="310">
        <v>1056183.03</v>
      </c>
      <c r="AC28" s="310">
        <v>419320.76</v>
      </c>
      <c r="AD28" s="310"/>
      <c r="AE28" s="310"/>
      <c r="AF28" s="310">
        <v>74868</v>
      </c>
      <c r="AG28" s="72">
        <f t="shared" si="4"/>
        <v>877623.06</v>
      </c>
      <c r="AH28" s="312">
        <f t="shared" si="5"/>
        <v>64573.16</v>
      </c>
      <c r="AI28" s="51">
        <f t="shared" si="1"/>
        <v>813049.9</v>
      </c>
      <c r="AJ28" s="313">
        <f t="shared" si="2"/>
        <v>5484189.3399999999</v>
      </c>
      <c r="AK28" s="314">
        <f t="shared" si="3"/>
        <v>5592335.1899999995</v>
      </c>
      <c r="AL28" s="56">
        <f t="shared" si="6"/>
        <v>-108145.84999999963</v>
      </c>
    </row>
    <row r="29" spans="1:38" ht="43.8" thickBot="1">
      <c r="A29" s="38" t="s">
        <v>367</v>
      </c>
      <c r="B29" s="38" t="s">
        <v>368</v>
      </c>
      <c r="C29" s="63">
        <v>2694</v>
      </c>
      <c r="D29" s="64" t="s">
        <v>704</v>
      </c>
      <c r="E29" s="296" t="s">
        <v>3217</v>
      </c>
      <c r="F29" s="303">
        <v>524462.54</v>
      </c>
      <c r="G29" s="304">
        <v>0</v>
      </c>
      <c r="H29" s="305">
        <v>102780.75</v>
      </c>
      <c r="I29" s="297">
        <v>556048.12</v>
      </c>
      <c r="J29" s="297">
        <v>337715.35</v>
      </c>
      <c r="K29" s="304">
        <v>0</v>
      </c>
      <c r="L29" s="304">
        <v>22557.1</v>
      </c>
      <c r="M29" s="304">
        <v>115320.16</v>
      </c>
      <c r="N29" s="304">
        <v>194.5</v>
      </c>
      <c r="O29" s="297"/>
      <c r="P29" s="297"/>
      <c r="Q29" s="297">
        <v>-522276.99</v>
      </c>
      <c r="R29" s="297">
        <v>1942599.48</v>
      </c>
      <c r="S29" s="308">
        <v>800302.16</v>
      </c>
      <c r="T29" s="307"/>
      <c r="U29" s="307">
        <v>1541.41</v>
      </c>
      <c r="V29" s="307"/>
      <c r="W29" s="307">
        <v>1000924</v>
      </c>
      <c r="X29" s="307">
        <v>200720</v>
      </c>
      <c r="Y29" s="310">
        <v>1243324</v>
      </c>
      <c r="Z29" s="311"/>
      <c r="AA29" s="310"/>
      <c r="AB29" s="310">
        <v>455507.25</v>
      </c>
      <c r="AC29" s="310">
        <v>321755.31</v>
      </c>
      <c r="AD29" s="310"/>
      <c r="AE29" s="310"/>
      <c r="AF29" s="310">
        <v>20288.5</v>
      </c>
      <c r="AG29" s="72">
        <f t="shared" si="4"/>
        <v>627243.29</v>
      </c>
      <c r="AH29" s="312">
        <f t="shared" si="5"/>
        <v>138071.76</v>
      </c>
      <c r="AI29" s="51">
        <f t="shared" si="1"/>
        <v>489171.53</v>
      </c>
      <c r="AJ29" s="313">
        <f t="shared" si="2"/>
        <v>2003487.57</v>
      </c>
      <c r="AK29" s="314">
        <f t="shared" si="3"/>
        <v>2040875.06</v>
      </c>
      <c r="AL29" s="56">
        <f t="shared" si="6"/>
        <v>-37387.489999999991</v>
      </c>
    </row>
    <row r="30" spans="1:38" ht="43.8" thickBot="1">
      <c r="A30" s="38" t="s">
        <v>367</v>
      </c>
      <c r="B30" s="38" t="s">
        <v>368</v>
      </c>
      <c r="C30" s="63">
        <v>3656</v>
      </c>
      <c r="D30" s="64" t="s">
        <v>705</v>
      </c>
      <c r="E30" s="296" t="s">
        <v>3218</v>
      </c>
      <c r="F30" s="303">
        <v>913428</v>
      </c>
      <c r="G30" s="304">
        <v>0</v>
      </c>
      <c r="H30" s="305">
        <v>64083.07</v>
      </c>
      <c r="I30" s="298">
        <v>752696.47</v>
      </c>
      <c r="J30" s="298">
        <v>429065.2</v>
      </c>
      <c r="K30" s="304">
        <v>0</v>
      </c>
      <c r="L30" s="305">
        <v>18400</v>
      </c>
      <c r="M30" s="305"/>
      <c r="N30" s="304">
        <v>596.1</v>
      </c>
      <c r="O30" s="297">
        <v>134963.82</v>
      </c>
      <c r="P30" s="298"/>
      <c r="Q30" s="298">
        <v>467499.48</v>
      </c>
      <c r="R30" s="298">
        <v>1357301.45</v>
      </c>
      <c r="S30" s="307">
        <v>1105933.0900000001</v>
      </c>
      <c r="T30" s="308"/>
      <c r="U30" s="308">
        <v>2424.6999999999998</v>
      </c>
      <c r="V30" s="307"/>
      <c r="W30" s="308">
        <v>1398583.1</v>
      </c>
      <c r="X30" s="308">
        <v>281460</v>
      </c>
      <c r="Y30" s="311">
        <v>1700115.1</v>
      </c>
      <c r="Z30" s="311"/>
      <c r="AA30" s="310"/>
      <c r="AB30" s="311">
        <v>662843.02</v>
      </c>
      <c r="AC30" s="311">
        <v>220641.88</v>
      </c>
      <c r="AD30" s="311"/>
      <c r="AE30" s="311">
        <v>1</v>
      </c>
      <c r="AF30" s="311">
        <v>24288</v>
      </c>
      <c r="AG30" s="72">
        <f t="shared" si="4"/>
        <v>977511.07</v>
      </c>
      <c r="AH30" s="312">
        <f t="shared" si="5"/>
        <v>18996.099999999999</v>
      </c>
      <c r="AI30" s="51">
        <f t="shared" si="1"/>
        <v>958514.97</v>
      </c>
      <c r="AJ30" s="313">
        <f t="shared" si="2"/>
        <v>2788400.89</v>
      </c>
      <c r="AK30" s="314">
        <f t="shared" si="3"/>
        <v>2607889</v>
      </c>
      <c r="AL30" s="56">
        <f t="shared" si="6"/>
        <v>180511.89000000013</v>
      </c>
    </row>
    <row r="31" spans="1:38" ht="43.8" thickBot="1">
      <c r="A31" s="38" t="s">
        <v>367</v>
      </c>
      <c r="B31" s="38" t="s">
        <v>368</v>
      </c>
      <c r="C31" s="63">
        <v>4918</v>
      </c>
      <c r="D31" s="64" t="s">
        <v>706</v>
      </c>
      <c r="E31" s="296" t="s">
        <v>3219</v>
      </c>
      <c r="F31" s="303">
        <v>772371.07</v>
      </c>
      <c r="G31" s="304">
        <v>0</v>
      </c>
      <c r="H31" s="304">
        <v>66031.94</v>
      </c>
      <c r="I31" s="297">
        <v>401294.68</v>
      </c>
      <c r="J31" s="297">
        <v>367311.72</v>
      </c>
      <c r="K31" s="304">
        <v>0</v>
      </c>
      <c r="L31" s="304">
        <v>21790.44</v>
      </c>
      <c r="M31" s="304">
        <v>0.19</v>
      </c>
      <c r="N31" s="304">
        <v>224.69</v>
      </c>
      <c r="O31" s="297">
        <v>9040.66</v>
      </c>
      <c r="P31" s="297"/>
      <c r="Q31" s="297">
        <v>-248480.3</v>
      </c>
      <c r="R31" s="297">
        <v>1339755.76</v>
      </c>
      <c r="S31" s="307">
        <v>1387311.08</v>
      </c>
      <c r="T31" s="307">
        <v>247900</v>
      </c>
      <c r="U31" s="307">
        <v>1973.38</v>
      </c>
      <c r="V31" s="307"/>
      <c r="W31" s="307">
        <v>1772909.66</v>
      </c>
      <c r="X31" s="307">
        <v>235710</v>
      </c>
      <c r="Y31" s="310">
        <v>2184832.66</v>
      </c>
      <c r="Z31" s="310">
        <v>2000</v>
      </c>
      <c r="AA31" s="310">
        <v>2048</v>
      </c>
      <c r="AB31" s="310">
        <v>832111.02</v>
      </c>
      <c r="AC31" s="310">
        <v>121134.47</v>
      </c>
      <c r="AD31" s="310"/>
      <c r="AE31" s="310"/>
      <c r="AF31" s="310">
        <v>19000</v>
      </c>
      <c r="AG31" s="72">
        <f t="shared" si="4"/>
        <v>838403.01</v>
      </c>
      <c r="AH31" s="312">
        <f t="shared" si="5"/>
        <v>22015.319999999996</v>
      </c>
      <c r="AI31" s="51">
        <f t="shared" si="1"/>
        <v>816387.69000000006</v>
      </c>
      <c r="AJ31" s="313">
        <f t="shared" si="2"/>
        <v>3645804.12</v>
      </c>
      <c r="AK31" s="314">
        <f t="shared" si="3"/>
        <v>3161126.1500000004</v>
      </c>
      <c r="AL31" s="56">
        <f t="shared" si="6"/>
        <v>484677.96999999974</v>
      </c>
    </row>
    <row r="32" spans="1:38" ht="43.8" thickBot="1">
      <c r="A32" s="38" t="s">
        <v>367</v>
      </c>
      <c r="B32" s="38" t="s">
        <v>368</v>
      </c>
      <c r="C32" s="63">
        <v>2308</v>
      </c>
      <c r="D32" s="64" t="s">
        <v>707</v>
      </c>
      <c r="E32" s="296" t="s">
        <v>3220</v>
      </c>
      <c r="F32" s="303">
        <v>402221.05</v>
      </c>
      <c r="G32" s="304">
        <v>0</v>
      </c>
      <c r="H32" s="304">
        <v>48495.38</v>
      </c>
      <c r="I32" s="297">
        <v>818039.67</v>
      </c>
      <c r="J32" s="297">
        <v>626318.79</v>
      </c>
      <c r="K32" s="304">
        <v>0</v>
      </c>
      <c r="L32" s="304">
        <v>22380.1</v>
      </c>
      <c r="M32" s="304"/>
      <c r="N32" s="304">
        <v>181.95</v>
      </c>
      <c r="O32" s="297">
        <v>60000</v>
      </c>
      <c r="P32" s="297"/>
      <c r="Q32" s="297">
        <v>-264287.99</v>
      </c>
      <c r="R32" s="297">
        <v>2103448.6</v>
      </c>
      <c r="S32" s="307">
        <v>1163079.45</v>
      </c>
      <c r="T32" s="307"/>
      <c r="U32" s="307">
        <v>1334.87</v>
      </c>
      <c r="V32" s="307"/>
      <c r="W32" s="307">
        <v>1511679</v>
      </c>
      <c r="X32" s="307">
        <v>480090</v>
      </c>
      <c r="Y32" s="310">
        <v>1943906</v>
      </c>
      <c r="Z32" s="310">
        <v>197640</v>
      </c>
      <c r="AA32" s="310">
        <v>31366</v>
      </c>
      <c r="AB32" s="310">
        <v>544029.02</v>
      </c>
      <c r="AC32" s="310">
        <v>465670.07</v>
      </c>
      <c r="AD32" s="310"/>
      <c r="AE32" s="310"/>
      <c r="AF32" s="310">
        <v>220</v>
      </c>
      <c r="AG32" s="72">
        <f t="shared" si="4"/>
        <v>450716.43</v>
      </c>
      <c r="AH32" s="312">
        <f t="shared" si="5"/>
        <v>22562.05</v>
      </c>
      <c r="AI32" s="51">
        <f t="shared" si="1"/>
        <v>428154.38</v>
      </c>
      <c r="AJ32" s="313">
        <f t="shared" si="2"/>
        <v>3156183.3200000003</v>
      </c>
      <c r="AK32" s="314">
        <f t="shared" si="3"/>
        <v>3182831.09</v>
      </c>
      <c r="AL32" s="56">
        <f t="shared" si="6"/>
        <v>-26647.769999999553</v>
      </c>
    </row>
    <row r="33" spans="1:38" ht="15" thickBot="1">
      <c r="A33" s="38" t="s">
        <v>367</v>
      </c>
      <c r="B33" s="38" t="s">
        <v>368</v>
      </c>
      <c r="C33" s="63">
        <v>1606</v>
      </c>
      <c r="D33" s="64" t="s">
        <v>708</v>
      </c>
      <c r="E33" s="296" t="s">
        <v>3221</v>
      </c>
      <c r="F33" s="303">
        <v>499360.43</v>
      </c>
      <c r="G33" s="304">
        <v>0</v>
      </c>
      <c r="H33" s="305">
        <v>84911.61</v>
      </c>
      <c r="I33" s="298">
        <v>228860.84</v>
      </c>
      <c r="J33" s="298">
        <v>68155.240000000005</v>
      </c>
      <c r="K33" s="305">
        <v>0</v>
      </c>
      <c r="L33" s="305">
        <v>20840.87</v>
      </c>
      <c r="M33" s="305">
        <v>-41730</v>
      </c>
      <c r="N33" s="305">
        <v>412.32</v>
      </c>
      <c r="O33" s="298">
        <v>103809.81</v>
      </c>
      <c r="P33" s="298"/>
      <c r="Q33" s="298">
        <v>-568338.25</v>
      </c>
      <c r="R33" s="298">
        <v>1634028.2</v>
      </c>
      <c r="S33" s="308">
        <v>1157606.49</v>
      </c>
      <c r="T33" s="308"/>
      <c r="U33" s="308">
        <v>1892.43</v>
      </c>
      <c r="V33" s="308"/>
      <c r="W33" s="308">
        <v>1034580.7</v>
      </c>
      <c r="X33" s="308">
        <v>86300</v>
      </c>
      <c r="Y33" s="311">
        <v>1280571.7</v>
      </c>
      <c r="Z33" s="311">
        <v>4400</v>
      </c>
      <c r="AA33" s="311">
        <v>14790</v>
      </c>
      <c r="AB33" s="311">
        <v>523765.07</v>
      </c>
      <c r="AC33" s="311">
        <v>711460.68</v>
      </c>
      <c r="AD33" s="311"/>
      <c r="AE33" s="311">
        <v>8</v>
      </c>
      <c r="AF33" s="311">
        <v>13119</v>
      </c>
      <c r="AG33" s="72">
        <f t="shared" si="4"/>
        <v>584272.04</v>
      </c>
      <c r="AH33" s="312">
        <f t="shared" si="5"/>
        <v>-20476.810000000001</v>
      </c>
      <c r="AI33" s="51">
        <f t="shared" si="1"/>
        <v>604748.85000000009</v>
      </c>
      <c r="AJ33" s="313">
        <f t="shared" si="2"/>
        <v>2280379.62</v>
      </c>
      <c r="AK33" s="314">
        <f t="shared" si="3"/>
        <v>2548114.4500000002</v>
      </c>
      <c r="AL33" s="56">
        <f t="shared" si="6"/>
        <v>-267734.83000000007</v>
      </c>
    </row>
    <row r="34" spans="1:38" ht="15" thickBot="1">
      <c r="A34" s="38" t="s">
        <v>367</v>
      </c>
      <c r="B34" s="38" t="s">
        <v>368</v>
      </c>
      <c r="C34" s="63">
        <v>2622</v>
      </c>
      <c r="D34" s="64" t="s">
        <v>709</v>
      </c>
      <c r="E34" s="296" t="s">
        <v>3222</v>
      </c>
      <c r="F34" s="303">
        <v>430248.37</v>
      </c>
      <c r="G34" s="304">
        <v>0</v>
      </c>
      <c r="H34" s="305">
        <v>14753.92</v>
      </c>
      <c r="I34" s="298">
        <v>497189.79</v>
      </c>
      <c r="J34" s="298">
        <v>383993.74</v>
      </c>
      <c r="K34" s="305">
        <v>0</v>
      </c>
      <c r="L34" s="305">
        <v>0</v>
      </c>
      <c r="M34" s="305"/>
      <c r="N34" s="305">
        <v>248.52</v>
      </c>
      <c r="O34" s="298">
        <v>94700</v>
      </c>
      <c r="P34" s="298"/>
      <c r="Q34" s="298">
        <v>794357.65</v>
      </c>
      <c r="R34" s="298">
        <v>391756.52</v>
      </c>
      <c r="S34" s="308">
        <v>819464.95</v>
      </c>
      <c r="T34" s="308"/>
      <c r="U34" s="308">
        <v>1128.6199999999999</v>
      </c>
      <c r="V34" s="308"/>
      <c r="W34" s="308">
        <v>2766698.7</v>
      </c>
      <c r="X34" s="308">
        <v>194076</v>
      </c>
      <c r="Y34" s="311">
        <v>3073059.36</v>
      </c>
      <c r="Z34" s="311">
        <v>10566.5</v>
      </c>
      <c r="AA34" s="311">
        <v>5663.5</v>
      </c>
      <c r="AB34" s="311">
        <v>445177.4</v>
      </c>
      <c r="AC34" s="311">
        <v>183754.38</v>
      </c>
      <c r="AD34" s="311"/>
      <c r="AE34" s="311"/>
      <c r="AF34" s="311">
        <v>18024</v>
      </c>
      <c r="AG34" s="72">
        <f t="shared" si="4"/>
        <v>445002.29</v>
      </c>
      <c r="AH34" s="312">
        <f t="shared" si="5"/>
        <v>248.52</v>
      </c>
      <c r="AI34" s="51">
        <f t="shared" si="1"/>
        <v>444753.76999999996</v>
      </c>
      <c r="AJ34" s="313">
        <f t="shared" si="2"/>
        <v>3781368.27</v>
      </c>
      <c r="AK34" s="314">
        <f t="shared" si="3"/>
        <v>3736245.1399999997</v>
      </c>
      <c r="AL34" s="56">
        <f t="shared" si="6"/>
        <v>45123.130000000354</v>
      </c>
    </row>
    <row r="35" spans="1:38" ht="15" thickBot="1">
      <c r="A35" s="38" t="s">
        <v>367</v>
      </c>
      <c r="B35" s="38" t="s">
        <v>368</v>
      </c>
      <c r="C35" s="63">
        <v>2397</v>
      </c>
      <c r="D35" s="64" t="s">
        <v>710</v>
      </c>
      <c r="E35" s="296" t="s">
        <v>3223</v>
      </c>
      <c r="F35" s="303">
        <v>518906.17</v>
      </c>
      <c r="G35" s="304">
        <v>614</v>
      </c>
      <c r="H35" s="305">
        <v>85719.24</v>
      </c>
      <c r="I35" s="298">
        <v>393685.94</v>
      </c>
      <c r="J35" s="298">
        <v>301929.93</v>
      </c>
      <c r="K35" s="305">
        <v>17400</v>
      </c>
      <c r="L35" s="305">
        <v>0</v>
      </c>
      <c r="M35" s="305"/>
      <c r="N35" s="305">
        <v>1119.58</v>
      </c>
      <c r="O35" s="298">
        <v>200475</v>
      </c>
      <c r="P35" s="298"/>
      <c r="Q35" s="298">
        <v>667461.55000000005</v>
      </c>
      <c r="R35" s="298">
        <v>459399.49</v>
      </c>
      <c r="S35" s="308">
        <v>657711.4</v>
      </c>
      <c r="T35" s="308"/>
      <c r="U35" s="307">
        <v>581.5</v>
      </c>
      <c r="V35" s="308"/>
      <c r="W35" s="308">
        <v>458176</v>
      </c>
      <c r="X35" s="308"/>
      <c r="Y35" s="311">
        <v>667636</v>
      </c>
      <c r="Z35" s="311">
        <v>5080</v>
      </c>
      <c r="AA35" s="311">
        <v>717</v>
      </c>
      <c r="AB35" s="311">
        <v>380510.36</v>
      </c>
      <c r="AC35" s="310">
        <v>92325.88</v>
      </c>
      <c r="AD35" s="311"/>
      <c r="AE35" s="311"/>
      <c r="AF35" s="311">
        <v>15200</v>
      </c>
      <c r="AG35" s="72">
        <f t="shared" si="4"/>
        <v>605239.41</v>
      </c>
      <c r="AH35" s="312">
        <f t="shared" si="5"/>
        <v>18519.580000000002</v>
      </c>
      <c r="AI35" s="51">
        <f t="shared" si="1"/>
        <v>586719.83000000007</v>
      </c>
      <c r="AJ35" s="313">
        <f t="shared" si="2"/>
        <v>1116468.8999999999</v>
      </c>
      <c r="AK35" s="314">
        <f t="shared" si="3"/>
        <v>1161469.2399999998</v>
      </c>
      <c r="AL35" s="56">
        <f t="shared" si="6"/>
        <v>-45000.339999999851</v>
      </c>
    </row>
    <row r="36" spans="1:38" ht="15" thickBot="1">
      <c r="A36" s="38" t="s">
        <v>367</v>
      </c>
      <c r="B36" s="38" t="s">
        <v>368</v>
      </c>
      <c r="C36" s="63">
        <v>1711</v>
      </c>
      <c r="D36" s="64" t="s">
        <v>711</v>
      </c>
      <c r="E36" s="296" t="s">
        <v>3224</v>
      </c>
      <c r="F36" s="303">
        <v>414060.2</v>
      </c>
      <c r="G36" s="304">
        <v>0</v>
      </c>
      <c r="H36" s="305">
        <v>60310.68</v>
      </c>
      <c r="I36" s="298">
        <v>701213.47</v>
      </c>
      <c r="J36" s="298">
        <v>485970.46</v>
      </c>
      <c r="K36" s="304">
        <v>0</v>
      </c>
      <c r="L36" s="305">
        <v>0</v>
      </c>
      <c r="M36" s="304"/>
      <c r="N36" s="304">
        <v>258.3</v>
      </c>
      <c r="O36" s="298">
        <v>59036.1</v>
      </c>
      <c r="P36" s="297"/>
      <c r="Q36" s="298">
        <v>771649.6</v>
      </c>
      <c r="R36" s="298">
        <v>556569.79</v>
      </c>
      <c r="S36" s="308">
        <v>983742.27</v>
      </c>
      <c r="T36" s="308"/>
      <c r="U36" s="307">
        <v>1186.52</v>
      </c>
      <c r="V36" s="308"/>
      <c r="W36" s="307">
        <v>1242215.3999999999</v>
      </c>
      <c r="X36" s="308">
        <v>231900</v>
      </c>
      <c r="Y36" s="311">
        <v>1473305.4</v>
      </c>
      <c r="Z36" s="310"/>
      <c r="AA36" s="311"/>
      <c r="AB36" s="311">
        <v>440734.91</v>
      </c>
      <c r="AC36" s="311">
        <v>237814.24</v>
      </c>
      <c r="AD36" s="311"/>
      <c r="AE36" s="311"/>
      <c r="AF36" s="311">
        <v>33148.620000000003</v>
      </c>
      <c r="AG36" s="72">
        <f t="shared" si="4"/>
        <v>474370.88</v>
      </c>
      <c r="AH36" s="312">
        <f t="shared" si="5"/>
        <v>258.3</v>
      </c>
      <c r="AI36" s="51">
        <f t="shared" ref="AI36:AI67" si="7">AG36-AH36</f>
        <v>474112.58</v>
      </c>
      <c r="AJ36" s="313">
        <f t="shared" ref="AJ36:AJ67" si="8">SUM(S36:X36)</f>
        <v>2459044.19</v>
      </c>
      <c r="AK36" s="314">
        <f t="shared" ref="AK36:AK67" si="9">SUM(Y36:AF36)</f>
        <v>2185003.17</v>
      </c>
      <c r="AL36" s="56">
        <f t="shared" si="6"/>
        <v>274041.02</v>
      </c>
    </row>
    <row r="37" spans="1:38" ht="14.4" thickBot="1">
      <c r="A37" s="38" t="s">
        <v>367</v>
      </c>
      <c r="B37" s="38" t="s">
        <v>368</v>
      </c>
      <c r="C37" s="63">
        <v>2477</v>
      </c>
      <c r="D37" s="64" t="s">
        <v>712</v>
      </c>
      <c r="E37" t="s">
        <v>3225</v>
      </c>
      <c r="F37" s="301">
        <v>514478.54</v>
      </c>
      <c r="G37" s="301">
        <v>0</v>
      </c>
      <c r="H37" s="301">
        <v>152179.54999999999</v>
      </c>
      <c r="I37">
        <v>343938.63</v>
      </c>
      <c r="J37">
        <v>133335.34</v>
      </c>
      <c r="K37" s="301">
        <v>0</v>
      </c>
      <c r="L37" s="301">
        <v>23968.7</v>
      </c>
      <c r="N37" s="301">
        <v>211.14</v>
      </c>
      <c r="O37">
        <v>101071.98</v>
      </c>
      <c r="Q37">
        <v>-630941.22</v>
      </c>
      <c r="R37">
        <v>1714982.69</v>
      </c>
      <c r="S37" s="299">
        <v>936019.24</v>
      </c>
      <c r="U37" s="299">
        <v>1398.7</v>
      </c>
      <c r="W37" s="299">
        <v>1710404.1</v>
      </c>
      <c r="X37" s="299">
        <v>27100</v>
      </c>
      <c r="Y37" s="300">
        <v>1994443.1</v>
      </c>
      <c r="AB37" s="300">
        <v>554113.68999999994</v>
      </c>
      <c r="AC37" s="300">
        <v>176445.48</v>
      </c>
      <c r="AF37" s="300">
        <v>15281</v>
      </c>
      <c r="AG37" s="72">
        <f t="shared" si="4"/>
        <v>666658.09</v>
      </c>
      <c r="AH37" s="312">
        <f t="shared" si="5"/>
        <v>24179.84</v>
      </c>
      <c r="AI37" s="51">
        <f t="shared" si="7"/>
        <v>642478.25</v>
      </c>
      <c r="AJ37" s="313">
        <f t="shared" si="8"/>
        <v>2674922.04</v>
      </c>
      <c r="AK37" s="314">
        <f t="shared" si="9"/>
        <v>2740283.27</v>
      </c>
      <c r="AL37" s="56">
        <f t="shared" si="6"/>
        <v>-65361.229999999981</v>
      </c>
    </row>
    <row r="38" spans="1:38" ht="14.4" thickBot="1">
      <c r="A38" s="38" t="s">
        <v>367</v>
      </c>
      <c r="B38" s="38" t="s">
        <v>368</v>
      </c>
      <c r="C38" s="63">
        <v>1987</v>
      </c>
      <c r="D38" s="64" t="s">
        <v>713</v>
      </c>
      <c r="E38" t="s">
        <v>3226</v>
      </c>
      <c r="F38" s="301">
        <v>225094.7</v>
      </c>
      <c r="G38" s="301">
        <v>0</v>
      </c>
      <c r="H38" s="301">
        <v>79810.45</v>
      </c>
      <c r="I38">
        <v>691129.8</v>
      </c>
      <c r="J38">
        <v>310356.34999999998</v>
      </c>
      <c r="K38" s="301">
        <v>0</v>
      </c>
      <c r="L38" s="301">
        <v>15080</v>
      </c>
      <c r="N38" s="301">
        <v>304.68</v>
      </c>
      <c r="O38">
        <v>92900</v>
      </c>
      <c r="Q38">
        <v>-880866.08</v>
      </c>
      <c r="R38">
        <v>2179663.7000000002</v>
      </c>
      <c r="S38" s="299">
        <v>947362.97</v>
      </c>
      <c r="T38" s="299">
        <v>45850</v>
      </c>
      <c r="U38" s="299">
        <v>851.37</v>
      </c>
      <c r="W38" s="299">
        <v>904332</v>
      </c>
      <c r="X38" s="299">
        <v>202340</v>
      </c>
      <c r="Y38" s="300">
        <v>1315687</v>
      </c>
      <c r="Z38" s="300">
        <v>11128</v>
      </c>
      <c r="AB38" s="300">
        <v>592127.37</v>
      </c>
      <c r="AC38" s="300">
        <v>267099.96999999997</v>
      </c>
      <c r="AE38" s="300">
        <v>9</v>
      </c>
      <c r="AF38" s="300">
        <v>15376</v>
      </c>
      <c r="AG38" s="72">
        <f t="shared" si="4"/>
        <v>304905.15000000002</v>
      </c>
      <c r="AH38" s="312">
        <f t="shared" si="5"/>
        <v>15384.68</v>
      </c>
      <c r="AI38" s="51">
        <f t="shared" si="7"/>
        <v>289520.47000000003</v>
      </c>
      <c r="AJ38" s="313">
        <f t="shared" si="8"/>
        <v>2100736.34</v>
      </c>
      <c r="AK38" s="314">
        <f t="shared" si="9"/>
        <v>2201427.34</v>
      </c>
      <c r="AL38" s="56">
        <f t="shared" si="6"/>
        <v>-100691</v>
      </c>
    </row>
    <row r="39" spans="1:38" ht="14.4" thickBot="1">
      <c r="A39" s="38" t="s">
        <v>367</v>
      </c>
      <c r="B39" s="38" t="s">
        <v>368</v>
      </c>
      <c r="C39" s="63">
        <v>3047</v>
      </c>
      <c r="D39" s="64" t="s">
        <v>714</v>
      </c>
      <c r="E39" t="s">
        <v>3227</v>
      </c>
      <c r="F39" s="301">
        <v>896454.22</v>
      </c>
      <c r="G39" s="301">
        <v>0</v>
      </c>
      <c r="H39" s="301">
        <v>21607.08</v>
      </c>
      <c r="I39">
        <v>285388.71000000002</v>
      </c>
      <c r="J39">
        <v>614771.64</v>
      </c>
      <c r="K39" s="301">
        <v>0</v>
      </c>
      <c r="N39" s="301">
        <v>354.21</v>
      </c>
      <c r="O39">
        <v>13160</v>
      </c>
      <c r="Q39">
        <v>-258245.06</v>
      </c>
      <c r="R39">
        <v>1994257.35</v>
      </c>
      <c r="S39" s="299">
        <v>984351.22</v>
      </c>
      <c r="U39" s="299">
        <v>2607.83</v>
      </c>
      <c r="W39" s="299">
        <v>1263186.6000000001</v>
      </c>
      <c r="X39" s="299">
        <v>263210</v>
      </c>
      <c r="Y39" s="300">
        <v>1525415.6</v>
      </c>
      <c r="AB39" s="300">
        <v>568633.92000000004</v>
      </c>
      <c r="AC39" s="300">
        <v>334890.98</v>
      </c>
      <c r="AF39" s="300">
        <v>15720</v>
      </c>
      <c r="AG39" s="72">
        <f t="shared" si="4"/>
        <v>918061.29999999993</v>
      </c>
      <c r="AH39" s="312">
        <f t="shared" si="5"/>
        <v>354.21</v>
      </c>
      <c r="AI39" s="51">
        <f t="shared" si="7"/>
        <v>917707.09</v>
      </c>
      <c r="AJ39" s="313">
        <f t="shared" si="8"/>
        <v>2513355.65</v>
      </c>
      <c r="AK39" s="314">
        <f t="shared" si="9"/>
        <v>2444660.5</v>
      </c>
      <c r="AL39" s="56">
        <f t="shared" si="6"/>
        <v>68695.149999999907</v>
      </c>
    </row>
    <row r="40" spans="1:38" ht="14.4" thickBot="1">
      <c r="A40" s="38" t="s">
        <v>367</v>
      </c>
      <c r="B40" s="38" t="s">
        <v>368</v>
      </c>
      <c r="C40" s="63">
        <v>2101</v>
      </c>
      <c r="D40" s="64" t="s">
        <v>715</v>
      </c>
      <c r="E40" t="s">
        <v>3228</v>
      </c>
      <c r="F40" s="301">
        <v>567503.49</v>
      </c>
      <c r="G40" s="301">
        <v>0</v>
      </c>
      <c r="H40" s="301">
        <v>73462.87</v>
      </c>
      <c r="I40">
        <v>529595.82999999996</v>
      </c>
      <c r="J40">
        <v>481853.59</v>
      </c>
      <c r="K40" s="301">
        <v>0</v>
      </c>
      <c r="L40" s="301">
        <v>25886.58</v>
      </c>
      <c r="M40" s="301">
        <v>310540</v>
      </c>
      <c r="N40" s="301">
        <v>487.83</v>
      </c>
      <c r="O40">
        <v>276910</v>
      </c>
      <c r="Q40">
        <v>-199999.53</v>
      </c>
      <c r="R40">
        <v>1560653.49</v>
      </c>
      <c r="S40" s="299">
        <v>1137072.18</v>
      </c>
      <c r="U40" s="299">
        <v>1726.7</v>
      </c>
      <c r="W40" s="299">
        <v>2025756.5</v>
      </c>
      <c r="X40" s="299">
        <v>175876</v>
      </c>
      <c r="Y40" s="300">
        <v>2423946.5</v>
      </c>
      <c r="AB40" s="300">
        <v>882978.82</v>
      </c>
      <c r="AC40" s="300">
        <v>332593.65000000002</v>
      </c>
      <c r="AF40" s="300">
        <v>22975</v>
      </c>
      <c r="AG40" s="72">
        <f t="shared" si="4"/>
        <v>640966.36</v>
      </c>
      <c r="AH40" s="312">
        <f t="shared" si="5"/>
        <v>336914.41000000003</v>
      </c>
      <c r="AI40" s="51">
        <f t="shared" si="7"/>
        <v>304051.94999999995</v>
      </c>
      <c r="AJ40" s="313">
        <f t="shared" si="8"/>
        <v>3340431.38</v>
      </c>
      <c r="AK40" s="314">
        <f t="shared" si="9"/>
        <v>3662493.9699999997</v>
      </c>
      <c r="AL40" s="56">
        <f t="shared" si="6"/>
        <v>-322062.58999999985</v>
      </c>
    </row>
    <row r="41" spans="1:38" ht="14.4" thickBot="1">
      <c r="A41" s="38" t="s">
        <v>367</v>
      </c>
      <c r="B41" s="38" t="s">
        <v>368</v>
      </c>
      <c r="C41" s="63">
        <v>1995</v>
      </c>
      <c r="D41" s="64" t="s">
        <v>716</v>
      </c>
      <c r="E41" t="s">
        <v>3307</v>
      </c>
      <c r="F41" s="301">
        <v>502922.65</v>
      </c>
      <c r="G41" s="301">
        <v>0</v>
      </c>
      <c r="H41" s="301">
        <v>36732.080000000002</v>
      </c>
      <c r="I41">
        <v>418801.77</v>
      </c>
      <c r="J41">
        <v>454563.3</v>
      </c>
      <c r="L41" s="301">
        <v>13636.75</v>
      </c>
      <c r="M41" s="301">
        <v>35000</v>
      </c>
      <c r="N41" s="301">
        <v>4069.1</v>
      </c>
      <c r="O41">
        <v>72600</v>
      </c>
      <c r="Q41">
        <v>-101955.3</v>
      </c>
      <c r="R41">
        <v>1367149.29</v>
      </c>
      <c r="S41" s="299">
        <v>901556.23</v>
      </c>
      <c r="U41" s="299">
        <v>1499.08</v>
      </c>
      <c r="W41" s="299">
        <v>1987154.7</v>
      </c>
      <c r="X41" s="299">
        <v>210650</v>
      </c>
      <c r="Y41" s="300">
        <v>2273327.7000000002</v>
      </c>
      <c r="AA41" s="300">
        <v>21800</v>
      </c>
      <c r="AB41" s="300">
        <v>541174.22</v>
      </c>
      <c r="AC41" s="300">
        <v>226838.13</v>
      </c>
      <c r="AF41" s="300">
        <v>15200</v>
      </c>
      <c r="AG41" s="72">
        <f t="shared" si="4"/>
        <v>539654.73</v>
      </c>
      <c r="AH41" s="312">
        <f t="shared" si="5"/>
        <v>52705.85</v>
      </c>
      <c r="AI41" s="51">
        <f t="shared" si="7"/>
        <v>486948.88</v>
      </c>
      <c r="AJ41" s="313">
        <f t="shared" si="8"/>
        <v>3100860.01</v>
      </c>
      <c r="AK41" s="314">
        <f t="shared" si="9"/>
        <v>3078340.05</v>
      </c>
      <c r="AL41" s="56">
        <f t="shared" si="6"/>
        <v>22519.959999999963</v>
      </c>
    </row>
    <row r="42" spans="1:38" ht="14.4" thickBot="1">
      <c r="A42" s="38" t="s">
        <v>371</v>
      </c>
      <c r="B42" s="38" t="s">
        <v>372</v>
      </c>
      <c r="C42" s="63">
        <v>3634</v>
      </c>
      <c r="D42" s="64" t="s">
        <v>717</v>
      </c>
      <c r="E42" t="s">
        <v>3229</v>
      </c>
      <c r="F42" s="301">
        <v>407017.8</v>
      </c>
      <c r="G42" s="301">
        <v>0</v>
      </c>
      <c r="H42" s="301">
        <v>68964.13</v>
      </c>
      <c r="I42">
        <v>722564.41</v>
      </c>
      <c r="J42">
        <v>333137.44</v>
      </c>
      <c r="K42" s="301">
        <v>0</v>
      </c>
      <c r="L42" s="301">
        <v>18750</v>
      </c>
      <c r="N42" s="301">
        <v>8943.57</v>
      </c>
      <c r="O42">
        <v>194127.45</v>
      </c>
      <c r="Q42">
        <v>-627915.72</v>
      </c>
      <c r="R42">
        <v>1747176.74</v>
      </c>
      <c r="S42" s="299">
        <v>1639030.01</v>
      </c>
      <c r="T42" s="299">
        <v>38897.660000000003</v>
      </c>
      <c r="U42" s="299">
        <v>1142.06</v>
      </c>
      <c r="V42" s="299">
        <v>190</v>
      </c>
      <c r="W42" s="299">
        <v>1237086.98</v>
      </c>
      <c r="X42" s="299">
        <v>171312</v>
      </c>
      <c r="Y42" s="300">
        <v>2181683.98</v>
      </c>
      <c r="Z42" s="300">
        <v>19310</v>
      </c>
      <c r="AA42" s="300">
        <v>8392</v>
      </c>
      <c r="AB42" s="300">
        <v>500978.65</v>
      </c>
      <c r="AC42" s="300">
        <v>154248.5</v>
      </c>
      <c r="AF42" s="300">
        <v>32443.84</v>
      </c>
      <c r="AG42" s="72">
        <f t="shared" si="4"/>
        <v>475981.93</v>
      </c>
      <c r="AH42" s="312">
        <f t="shared" si="5"/>
        <v>27693.57</v>
      </c>
      <c r="AI42" s="51">
        <f t="shared" si="7"/>
        <v>448288.36</v>
      </c>
      <c r="AJ42" s="313">
        <f t="shared" si="8"/>
        <v>3087658.71</v>
      </c>
      <c r="AK42" s="314">
        <f t="shared" si="9"/>
        <v>2897056.9699999997</v>
      </c>
      <c r="AL42" s="56">
        <f t="shared" si="6"/>
        <v>190601.74000000022</v>
      </c>
    </row>
    <row r="43" spans="1:38" ht="14.4" thickBot="1">
      <c r="A43" s="38" t="s">
        <v>371</v>
      </c>
      <c r="B43" s="38" t="s">
        <v>372</v>
      </c>
      <c r="C43" s="63">
        <v>4970</v>
      </c>
      <c r="D43" s="64" t="s">
        <v>718</v>
      </c>
      <c r="E43" t="s">
        <v>3230</v>
      </c>
      <c r="F43" s="301">
        <v>730754.82</v>
      </c>
      <c r="G43" s="301">
        <v>0</v>
      </c>
      <c r="H43" s="301">
        <v>387149.22</v>
      </c>
      <c r="I43">
        <v>325785.02</v>
      </c>
      <c r="J43">
        <v>316562.99</v>
      </c>
      <c r="K43" s="301">
        <v>0</v>
      </c>
      <c r="L43" s="301">
        <v>15267.55</v>
      </c>
      <c r="N43" s="301">
        <v>1697.5</v>
      </c>
      <c r="O43">
        <v>129200</v>
      </c>
      <c r="Q43">
        <v>-1246572.51</v>
      </c>
      <c r="R43">
        <v>2580473.12</v>
      </c>
      <c r="S43" s="299">
        <v>2844849.04</v>
      </c>
      <c r="T43" s="299">
        <v>110000</v>
      </c>
      <c r="U43" s="299">
        <v>1815.37</v>
      </c>
      <c r="W43" s="299">
        <v>1641946</v>
      </c>
      <c r="X43" s="299">
        <v>62800</v>
      </c>
      <c r="Y43" s="300">
        <v>2300151</v>
      </c>
      <c r="Z43" s="300">
        <v>18260</v>
      </c>
      <c r="AA43" s="300">
        <v>5050</v>
      </c>
      <c r="AB43" s="300">
        <v>1702453.25</v>
      </c>
      <c r="AC43" s="300">
        <v>120670.77</v>
      </c>
      <c r="AF43" s="300">
        <v>234639</v>
      </c>
      <c r="AG43" s="72">
        <f t="shared" si="4"/>
        <v>1117904.04</v>
      </c>
      <c r="AH43" s="312">
        <f t="shared" si="5"/>
        <v>16965.05</v>
      </c>
      <c r="AI43" s="51">
        <f t="shared" si="7"/>
        <v>1100938.99</v>
      </c>
      <c r="AJ43" s="313">
        <f t="shared" si="8"/>
        <v>4661410.41</v>
      </c>
      <c r="AK43" s="314">
        <f t="shared" si="9"/>
        <v>4381224.0199999996</v>
      </c>
      <c r="AL43" s="56">
        <f t="shared" si="6"/>
        <v>280186.3900000006</v>
      </c>
    </row>
    <row r="44" spans="1:38" ht="14.4" thickBot="1">
      <c r="A44" s="38" t="s">
        <v>371</v>
      </c>
      <c r="B44" s="38" t="s">
        <v>372</v>
      </c>
      <c r="C44" s="63">
        <v>3463</v>
      </c>
      <c r="D44" s="64" t="s">
        <v>719</v>
      </c>
      <c r="E44" t="s">
        <v>3231</v>
      </c>
      <c r="F44" s="301">
        <v>737543.24</v>
      </c>
      <c r="G44" s="301">
        <v>0</v>
      </c>
      <c r="H44" s="301">
        <v>95432.8</v>
      </c>
      <c r="I44">
        <v>109041.35</v>
      </c>
      <c r="J44">
        <v>258422.61</v>
      </c>
      <c r="K44" s="301">
        <v>0</v>
      </c>
      <c r="L44" s="301">
        <v>23630.73</v>
      </c>
      <c r="N44" s="301">
        <v>0</v>
      </c>
      <c r="Q44">
        <v>-523556.41</v>
      </c>
      <c r="R44">
        <v>1682922.85</v>
      </c>
      <c r="S44" s="299">
        <v>1674606.22</v>
      </c>
      <c r="U44" s="299">
        <v>1850.19</v>
      </c>
      <c r="V44" s="299">
        <v>650</v>
      </c>
      <c r="W44" s="299">
        <v>1446106.5</v>
      </c>
      <c r="X44" s="299">
        <v>33930</v>
      </c>
      <c r="Y44" s="300">
        <v>2317288.5</v>
      </c>
      <c r="Z44" s="300">
        <v>1440</v>
      </c>
      <c r="AA44" s="300">
        <v>1000</v>
      </c>
      <c r="AB44" s="300">
        <v>631871.79</v>
      </c>
      <c r="AC44" s="300">
        <v>143984.29</v>
      </c>
      <c r="AF44" s="300">
        <v>44115.5</v>
      </c>
      <c r="AG44" s="72">
        <f t="shared" si="4"/>
        <v>832976.04</v>
      </c>
      <c r="AH44" s="312">
        <f t="shared" si="5"/>
        <v>23630.73</v>
      </c>
      <c r="AI44" s="51">
        <f t="shared" si="7"/>
        <v>809345.31</v>
      </c>
      <c r="AJ44" s="313">
        <f t="shared" si="8"/>
        <v>3157142.91</v>
      </c>
      <c r="AK44" s="314">
        <f t="shared" si="9"/>
        <v>3139700.08</v>
      </c>
      <c r="AL44" s="56">
        <f t="shared" si="6"/>
        <v>17442.830000000075</v>
      </c>
    </row>
    <row r="45" spans="1:38" ht="14.4" thickBot="1">
      <c r="A45" s="38" t="s">
        <v>371</v>
      </c>
      <c r="B45" s="38" t="s">
        <v>372</v>
      </c>
      <c r="C45" s="63">
        <v>1364</v>
      </c>
      <c r="D45" s="64" t="s">
        <v>720</v>
      </c>
      <c r="E45" t="s">
        <v>3232</v>
      </c>
      <c r="F45" s="301">
        <v>504909.19</v>
      </c>
      <c r="G45" s="301">
        <v>21840</v>
      </c>
      <c r="H45" s="301">
        <v>130900.14</v>
      </c>
      <c r="I45">
        <v>554764.04</v>
      </c>
      <c r="J45">
        <v>193606.75</v>
      </c>
      <c r="K45" s="301">
        <v>0</v>
      </c>
      <c r="L45" s="301">
        <v>16050</v>
      </c>
      <c r="N45" s="301">
        <v>158.82</v>
      </c>
      <c r="Q45">
        <v>-588595.67000000004</v>
      </c>
      <c r="R45">
        <v>1664645.88</v>
      </c>
      <c r="S45" s="299">
        <v>1010636.1</v>
      </c>
      <c r="T45" s="299">
        <v>260075</v>
      </c>
      <c r="U45" s="299">
        <v>1570.38</v>
      </c>
      <c r="V45" s="299">
        <v>160</v>
      </c>
      <c r="W45" s="299">
        <v>935206.9</v>
      </c>
      <c r="X45" s="299">
        <v>96490</v>
      </c>
      <c r="Y45" s="300">
        <v>1426218.9</v>
      </c>
      <c r="Z45" s="300">
        <v>15840</v>
      </c>
      <c r="AA45" s="300">
        <v>6880</v>
      </c>
      <c r="AB45" s="300">
        <v>389304.81</v>
      </c>
      <c r="AC45" s="300">
        <v>148904.57999999999</v>
      </c>
      <c r="AF45" s="300">
        <v>3229</v>
      </c>
      <c r="AG45" s="72">
        <f t="shared" si="4"/>
        <v>657649.32999999996</v>
      </c>
      <c r="AH45" s="312">
        <f t="shared" si="5"/>
        <v>16208.82</v>
      </c>
      <c r="AI45" s="51">
        <f t="shared" si="7"/>
        <v>641440.51</v>
      </c>
      <c r="AJ45" s="313">
        <f t="shared" si="8"/>
        <v>2304138.38</v>
      </c>
      <c r="AK45" s="314">
        <f t="shared" si="9"/>
        <v>1990377.29</v>
      </c>
      <c r="AL45" s="56">
        <f t="shared" si="6"/>
        <v>313761.08999999985</v>
      </c>
    </row>
    <row r="46" spans="1:38" ht="14.4" thickBot="1">
      <c r="A46" s="38" t="s">
        <v>371</v>
      </c>
      <c r="B46" s="38" t="s">
        <v>372</v>
      </c>
      <c r="C46" s="63">
        <v>4858</v>
      </c>
      <c r="D46" s="64" t="s">
        <v>721</v>
      </c>
      <c r="E46" t="s">
        <v>3233</v>
      </c>
      <c r="F46" s="301">
        <v>393681.36</v>
      </c>
      <c r="G46" s="301">
        <v>0</v>
      </c>
      <c r="H46" s="301">
        <v>94184.46</v>
      </c>
      <c r="I46">
        <v>2748194.28</v>
      </c>
      <c r="J46">
        <v>564438.37</v>
      </c>
      <c r="K46" s="301">
        <v>0</v>
      </c>
      <c r="L46" s="301">
        <v>28709.1</v>
      </c>
      <c r="M46" s="301">
        <v>258000</v>
      </c>
      <c r="N46" s="301">
        <v>691.19</v>
      </c>
      <c r="Q46">
        <v>2861895.36</v>
      </c>
      <c r="R46">
        <v>349948.56</v>
      </c>
      <c r="S46" s="299">
        <v>2070453.13</v>
      </c>
      <c r="U46" s="299">
        <v>1273.3900000000001</v>
      </c>
      <c r="W46" s="299">
        <v>1691430.3</v>
      </c>
      <c r="X46" s="299">
        <v>118870</v>
      </c>
      <c r="Y46" s="300">
        <v>2405040.2999999998</v>
      </c>
      <c r="Z46" s="300">
        <v>23730</v>
      </c>
      <c r="AA46" s="300">
        <v>2980</v>
      </c>
      <c r="AB46" s="300">
        <v>771859.39</v>
      </c>
      <c r="AC46" s="300">
        <v>345480.47</v>
      </c>
      <c r="AF46" s="300">
        <v>31682.400000000001</v>
      </c>
      <c r="AG46" s="72">
        <f t="shared" si="4"/>
        <v>487865.82</v>
      </c>
      <c r="AH46" s="312">
        <f t="shared" si="5"/>
        <v>287400.28999999998</v>
      </c>
      <c r="AI46" s="51">
        <f t="shared" si="7"/>
        <v>200465.53000000003</v>
      </c>
      <c r="AJ46" s="313">
        <f t="shared" si="8"/>
        <v>3882026.82</v>
      </c>
      <c r="AK46" s="314">
        <f t="shared" si="9"/>
        <v>3580772.56</v>
      </c>
      <c r="AL46" s="56">
        <f t="shared" si="6"/>
        <v>301254.25999999978</v>
      </c>
    </row>
    <row r="47" spans="1:38" ht="14.4" thickBot="1">
      <c r="A47" s="38" t="s">
        <v>371</v>
      </c>
      <c r="B47" s="38" t="s">
        <v>372</v>
      </c>
      <c r="C47" s="63">
        <v>3450</v>
      </c>
      <c r="D47" s="64" t="s">
        <v>722</v>
      </c>
      <c r="E47" t="s">
        <v>3234</v>
      </c>
      <c r="F47" s="301">
        <v>685460.16</v>
      </c>
      <c r="G47" s="301">
        <v>0</v>
      </c>
      <c r="H47" s="301">
        <v>86188.29</v>
      </c>
      <c r="I47">
        <v>955916.22</v>
      </c>
      <c r="J47">
        <v>173000</v>
      </c>
      <c r="K47" s="301">
        <v>0</v>
      </c>
      <c r="L47" s="301">
        <v>20550</v>
      </c>
      <c r="N47" s="301">
        <v>374.53</v>
      </c>
      <c r="Q47">
        <v>132196.88</v>
      </c>
      <c r="R47">
        <v>1610762.41</v>
      </c>
      <c r="S47" s="299">
        <v>1417405.47</v>
      </c>
      <c r="T47" s="299">
        <v>181225</v>
      </c>
      <c r="U47" s="299">
        <v>2017.73</v>
      </c>
      <c r="V47" s="299">
        <v>170</v>
      </c>
      <c r="W47" s="299">
        <v>1358804.1</v>
      </c>
      <c r="X47" s="299">
        <v>16590</v>
      </c>
      <c r="Y47" s="300">
        <v>1927528.1</v>
      </c>
      <c r="Z47" s="300">
        <v>6360</v>
      </c>
      <c r="AA47" s="300">
        <v>8800</v>
      </c>
      <c r="AB47" s="300">
        <v>594716.48</v>
      </c>
      <c r="AC47" s="300">
        <v>287479.37</v>
      </c>
      <c r="AE47" s="300">
        <v>1</v>
      </c>
      <c r="AF47" s="300">
        <v>14646.5</v>
      </c>
      <c r="AG47" s="72">
        <f t="shared" si="4"/>
        <v>771648.45000000007</v>
      </c>
      <c r="AH47" s="312">
        <f t="shared" si="5"/>
        <v>20924.53</v>
      </c>
      <c r="AI47" s="51">
        <f t="shared" si="7"/>
        <v>750723.92</v>
      </c>
      <c r="AJ47" s="313">
        <f t="shared" si="8"/>
        <v>2976212.3</v>
      </c>
      <c r="AK47" s="314">
        <f t="shared" si="9"/>
        <v>2839531.45</v>
      </c>
      <c r="AL47" s="56">
        <f t="shared" si="6"/>
        <v>136680.84999999963</v>
      </c>
    </row>
    <row r="48" spans="1:38" ht="14.4" thickBot="1">
      <c r="A48" s="38" t="s">
        <v>371</v>
      </c>
      <c r="B48" s="38" t="s">
        <v>372</v>
      </c>
      <c r="C48" s="63">
        <v>2633</v>
      </c>
      <c r="D48" s="64" t="s">
        <v>723</v>
      </c>
      <c r="E48" t="s">
        <v>3235</v>
      </c>
      <c r="F48" s="301">
        <v>716002.66</v>
      </c>
      <c r="G48" s="301">
        <v>0</v>
      </c>
      <c r="H48" s="301">
        <v>102682.2</v>
      </c>
      <c r="I48">
        <v>470250.74</v>
      </c>
      <c r="J48">
        <v>203877.75</v>
      </c>
      <c r="K48" s="301">
        <v>0</v>
      </c>
      <c r="L48" s="301">
        <v>21271</v>
      </c>
      <c r="N48" s="301">
        <v>60</v>
      </c>
      <c r="Q48">
        <v>-1461507.42</v>
      </c>
      <c r="R48">
        <v>2707380.46</v>
      </c>
      <c r="S48" s="299">
        <v>1494552.58</v>
      </c>
      <c r="T48" s="299">
        <v>169100</v>
      </c>
      <c r="U48" s="299">
        <v>1898.84</v>
      </c>
      <c r="V48" s="299">
        <v>2250</v>
      </c>
      <c r="W48" s="299">
        <v>1429642.9</v>
      </c>
      <c r="X48" s="299">
        <v>157769</v>
      </c>
      <c r="Y48" s="300">
        <v>2243486.9</v>
      </c>
      <c r="Z48" s="300">
        <v>10330</v>
      </c>
      <c r="AA48" s="300">
        <v>11420</v>
      </c>
      <c r="AB48" s="300">
        <v>587333.77</v>
      </c>
      <c r="AC48" s="300">
        <v>158407.44</v>
      </c>
      <c r="AE48" s="300">
        <v>1990</v>
      </c>
      <c r="AF48" s="300">
        <v>16635.900000000001</v>
      </c>
      <c r="AG48" s="72">
        <f t="shared" si="4"/>
        <v>818684.86</v>
      </c>
      <c r="AH48" s="312">
        <f t="shared" si="5"/>
        <v>21331</v>
      </c>
      <c r="AI48" s="51">
        <f t="shared" si="7"/>
        <v>797353.86</v>
      </c>
      <c r="AJ48" s="313">
        <f t="shared" si="8"/>
        <v>3255213.3200000003</v>
      </c>
      <c r="AK48" s="314">
        <f t="shared" si="9"/>
        <v>3029604.01</v>
      </c>
      <c r="AL48" s="56">
        <f t="shared" si="6"/>
        <v>225609.31000000052</v>
      </c>
    </row>
    <row r="49" spans="1:38" ht="14.4" thickBot="1">
      <c r="A49" s="38" t="s">
        <v>371</v>
      </c>
      <c r="B49" s="38" t="s">
        <v>372</v>
      </c>
      <c r="C49" s="63">
        <v>1642</v>
      </c>
      <c r="D49" s="64" t="s">
        <v>724</v>
      </c>
      <c r="E49" t="s">
        <v>3308</v>
      </c>
      <c r="F49" s="301">
        <v>544585.92000000004</v>
      </c>
      <c r="G49" s="301">
        <v>0</v>
      </c>
      <c r="H49" s="301">
        <v>8618.91</v>
      </c>
      <c r="I49">
        <v>352187.79</v>
      </c>
      <c r="J49">
        <v>223046.99</v>
      </c>
      <c r="K49" s="301">
        <v>0</v>
      </c>
      <c r="L49" s="301">
        <v>13150</v>
      </c>
      <c r="N49" s="301">
        <v>45</v>
      </c>
      <c r="O49">
        <v>121415</v>
      </c>
      <c r="Q49">
        <v>-1301618.24</v>
      </c>
      <c r="R49">
        <v>2321309.19</v>
      </c>
      <c r="S49" s="299">
        <v>804100.48</v>
      </c>
      <c r="U49" s="299">
        <v>1307.8</v>
      </c>
      <c r="V49" s="299">
        <v>480</v>
      </c>
      <c r="W49" s="299">
        <v>536884.19999999995</v>
      </c>
      <c r="X49" s="299">
        <v>76200</v>
      </c>
      <c r="Y49" s="300">
        <v>845416.2</v>
      </c>
      <c r="Z49" s="300">
        <v>11570</v>
      </c>
      <c r="AA49" s="300">
        <v>2610</v>
      </c>
      <c r="AB49" s="300">
        <v>347280.76</v>
      </c>
      <c r="AC49" s="300">
        <v>205888.86</v>
      </c>
      <c r="AF49" s="300">
        <v>32068</v>
      </c>
      <c r="AG49" s="72">
        <f t="shared" si="4"/>
        <v>553204.83000000007</v>
      </c>
      <c r="AH49" s="312">
        <f t="shared" si="5"/>
        <v>13195</v>
      </c>
      <c r="AI49" s="51">
        <f t="shared" si="7"/>
        <v>540009.83000000007</v>
      </c>
      <c r="AJ49" s="313">
        <f t="shared" si="8"/>
        <v>1418972.48</v>
      </c>
      <c r="AK49" s="314">
        <f t="shared" si="9"/>
        <v>1444833.8199999998</v>
      </c>
      <c r="AL49" s="56">
        <f t="shared" si="6"/>
        <v>-25861.339999999851</v>
      </c>
    </row>
    <row r="50" spans="1:38" ht="14.4" thickBot="1">
      <c r="A50" s="38" t="s">
        <v>371</v>
      </c>
      <c r="B50" s="38" t="s">
        <v>372</v>
      </c>
      <c r="C50" s="63">
        <v>2100</v>
      </c>
      <c r="D50" s="64" t="s">
        <v>725</v>
      </c>
      <c r="E50" t="s">
        <v>3318</v>
      </c>
      <c r="F50" s="301">
        <v>692602.16</v>
      </c>
      <c r="G50" s="301">
        <v>0</v>
      </c>
      <c r="H50" s="301">
        <v>96541.13</v>
      </c>
      <c r="I50">
        <v>1258856.3799999999</v>
      </c>
      <c r="J50">
        <v>236671.32</v>
      </c>
      <c r="L50" s="301">
        <v>17848.240000000002</v>
      </c>
      <c r="N50" s="301">
        <v>0</v>
      </c>
      <c r="O50">
        <v>0</v>
      </c>
      <c r="Q50">
        <v>1091637.3500000001</v>
      </c>
      <c r="R50">
        <v>991778.49</v>
      </c>
      <c r="S50" s="299">
        <v>1079033.0900000001</v>
      </c>
      <c r="U50" s="299">
        <v>1555.44</v>
      </c>
      <c r="V50" s="299">
        <v>1500</v>
      </c>
      <c r="W50" s="299">
        <v>359558</v>
      </c>
      <c r="X50" s="299">
        <v>95004</v>
      </c>
      <c r="Y50" s="300">
        <v>731803</v>
      </c>
      <c r="Z50" s="300">
        <v>15240</v>
      </c>
      <c r="AB50" s="300">
        <v>402596.91</v>
      </c>
      <c r="AC50" s="300">
        <v>176603.61</v>
      </c>
      <c r="AF50" s="300">
        <v>27000.1</v>
      </c>
      <c r="AG50" s="72">
        <f t="shared" si="4"/>
        <v>789143.29</v>
      </c>
      <c r="AH50" s="312">
        <f t="shared" si="5"/>
        <v>17848.240000000002</v>
      </c>
      <c r="AI50" s="51">
        <f t="shared" si="7"/>
        <v>771295.05</v>
      </c>
      <c r="AJ50" s="313">
        <f t="shared" si="8"/>
        <v>1536650.53</v>
      </c>
      <c r="AK50" s="314">
        <f t="shared" si="9"/>
        <v>1353243.62</v>
      </c>
      <c r="AL50" s="56">
        <f t="shared" si="6"/>
        <v>183406.90999999992</v>
      </c>
    </row>
    <row r="51" spans="1:38" ht="14.4" thickBot="1">
      <c r="A51" s="38" t="s">
        <v>371</v>
      </c>
      <c r="B51" s="38" t="s">
        <v>372</v>
      </c>
      <c r="C51" s="63">
        <v>1785</v>
      </c>
      <c r="D51" s="64" t="s">
        <v>726</v>
      </c>
      <c r="E51" t="s">
        <v>3319</v>
      </c>
      <c r="F51" s="301">
        <v>530922.62</v>
      </c>
      <c r="G51" s="301">
        <v>0</v>
      </c>
      <c r="H51" s="301">
        <v>91981.68</v>
      </c>
      <c r="I51">
        <v>2580002.23</v>
      </c>
      <c r="J51">
        <v>134981.31</v>
      </c>
      <c r="K51" s="301">
        <v>0</v>
      </c>
      <c r="L51" s="301">
        <v>37555.78</v>
      </c>
      <c r="N51" s="301">
        <v>233.64</v>
      </c>
      <c r="O51">
        <v>88630</v>
      </c>
      <c r="Q51">
        <v>2583801.3199999998</v>
      </c>
      <c r="R51">
        <v>667821.93000000005</v>
      </c>
      <c r="S51" s="299">
        <v>753180.01</v>
      </c>
      <c r="U51" s="299">
        <v>1233.1099999999999</v>
      </c>
      <c r="V51" s="299">
        <v>130</v>
      </c>
      <c r="W51" s="299">
        <v>1404885.42</v>
      </c>
      <c r="X51" s="299">
        <v>52000</v>
      </c>
      <c r="Y51" s="300">
        <v>1634974.42</v>
      </c>
      <c r="Z51" s="300">
        <v>1080</v>
      </c>
      <c r="AA51" s="300">
        <v>400</v>
      </c>
      <c r="AB51" s="300">
        <v>289206.23</v>
      </c>
      <c r="AC51" s="300">
        <v>210939.78</v>
      </c>
      <c r="AF51" s="300">
        <v>114982.94</v>
      </c>
      <c r="AG51" s="72">
        <f t="shared" si="4"/>
        <v>622904.30000000005</v>
      </c>
      <c r="AH51" s="312">
        <f t="shared" si="5"/>
        <v>37789.42</v>
      </c>
      <c r="AI51" s="51">
        <f t="shared" si="7"/>
        <v>585114.88</v>
      </c>
      <c r="AJ51" s="313">
        <f t="shared" si="8"/>
        <v>2211428.54</v>
      </c>
      <c r="AK51" s="314">
        <f t="shared" si="9"/>
        <v>2251583.3699999996</v>
      </c>
      <c r="AL51" s="56">
        <f t="shared" si="6"/>
        <v>-40154.829999999609</v>
      </c>
    </row>
    <row r="52" spans="1:38" ht="14.4" thickBot="1">
      <c r="A52" s="38" t="s">
        <v>363</v>
      </c>
      <c r="B52" s="38" t="s">
        <v>376</v>
      </c>
      <c r="C52" s="63">
        <v>1114</v>
      </c>
      <c r="D52" s="64" t="s">
        <v>727</v>
      </c>
      <c r="E52" t="s">
        <v>3236</v>
      </c>
      <c r="F52" s="301">
        <v>545639.85</v>
      </c>
      <c r="G52" s="301">
        <v>41173</v>
      </c>
      <c r="H52" s="301">
        <v>24500</v>
      </c>
      <c r="I52">
        <v>651780.97</v>
      </c>
      <c r="J52">
        <v>134982.46</v>
      </c>
      <c r="K52" s="301">
        <v>12400</v>
      </c>
      <c r="L52" s="301">
        <v>19723.189999999999</v>
      </c>
      <c r="N52" s="301">
        <v>2547</v>
      </c>
      <c r="Q52">
        <v>-590983.57999999996</v>
      </c>
      <c r="R52">
        <v>2139773.89</v>
      </c>
      <c r="S52" s="299">
        <v>620263.4</v>
      </c>
      <c r="U52" s="299">
        <v>1441.65</v>
      </c>
      <c r="W52" s="299">
        <v>806937.65</v>
      </c>
      <c r="X52" s="299">
        <v>190000</v>
      </c>
      <c r="Y52" s="300">
        <v>909337.65</v>
      </c>
      <c r="AB52" s="300">
        <v>646403.89</v>
      </c>
      <c r="AC52" s="300">
        <v>235728.38</v>
      </c>
      <c r="AD52" s="300">
        <v>2557</v>
      </c>
      <c r="AF52" s="300">
        <v>10000</v>
      </c>
      <c r="AG52" s="72">
        <f t="shared" si="4"/>
        <v>611312.85</v>
      </c>
      <c r="AH52" s="312">
        <f t="shared" si="5"/>
        <v>34670.19</v>
      </c>
      <c r="AI52" s="51">
        <f t="shared" si="7"/>
        <v>576642.65999999992</v>
      </c>
      <c r="AJ52" s="313">
        <f t="shared" si="8"/>
        <v>1618642.7000000002</v>
      </c>
      <c r="AK52" s="314">
        <f t="shared" si="9"/>
        <v>1804026.92</v>
      </c>
      <c r="AL52" s="56">
        <f t="shared" si="6"/>
        <v>-185384.21999999974</v>
      </c>
    </row>
    <row r="53" spans="1:38" ht="14.4" thickBot="1">
      <c r="A53" s="38" t="s">
        <v>363</v>
      </c>
      <c r="B53" s="38" t="s">
        <v>376</v>
      </c>
      <c r="C53" s="63">
        <v>595</v>
      </c>
      <c r="D53" s="64" t="s">
        <v>728</v>
      </c>
      <c r="E53" t="s">
        <v>3237</v>
      </c>
      <c r="F53" s="301">
        <v>505670.63</v>
      </c>
      <c r="G53" s="301">
        <v>75108</v>
      </c>
      <c r="H53" s="301">
        <v>11342</v>
      </c>
      <c r="I53">
        <v>343863.2</v>
      </c>
      <c r="J53">
        <v>44696.26</v>
      </c>
      <c r="K53" s="301">
        <v>6500</v>
      </c>
      <c r="L53" s="301">
        <v>7485.6</v>
      </c>
      <c r="N53" s="301">
        <v>972</v>
      </c>
      <c r="Q53">
        <v>671993.99</v>
      </c>
      <c r="R53">
        <v>293207.49</v>
      </c>
      <c r="S53" s="299">
        <v>606667.26</v>
      </c>
      <c r="U53" s="299">
        <v>1210.73</v>
      </c>
      <c r="W53" s="299">
        <v>539506</v>
      </c>
      <c r="Y53" s="300">
        <v>619906</v>
      </c>
      <c r="AB53" s="300">
        <v>327547.02</v>
      </c>
      <c r="AC53" s="300">
        <v>98106.96</v>
      </c>
      <c r="AD53" s="300">
        <v>21303</v>
      </c>
      <c r="AF53" s="300">
        <v>80000</v>
      </c>
      <c r="AG53" s="72">
        <f t="shared" si="4"/>
        <v>592120.63</v>
      </c>
      <c r="AH53" s="312">
        <f t="shared" si="5"/>
        <v>14957.6</v>
      </c>
      <c r="AI53" s="51">
        <f t="shared" si="7"/>
        <v>577163.03</v>
      </c>
      <c r="AJ53" s="313">
        <f t="shared" si="8"/>
        <v>1147383.99</v>
      </c>
      <c r="AK53" s="314">
        <f t="shared" si="9"/>
        <v>1146862.98</v>
      </c>
      <c r="AL53" s="56">
        <f t="shared" si="6"/>
        <v>521.01000000000931</v>
      </c>
    </row>
    <row r="54" spans="1:38" ht="14.4" thickBot="1">
      <c r="A54" s="38" t="s">
        <v>363</v>
      </c>
      <c r="B54" s="38" t="s">
        <v>376</v>
      </c>
      <c r="C54" s="63">
        <v>1925</v>
      </c>
      <c r="D54" s="64" t="s">
        <v>729</v>
      </c>
      <c r="E54" t="s">
        <v>3238</v>
      </c>
      <c r="F54" s="301">
        <v>361452.13</v>
      </c>
      <c r="G54" s="301">
        <v>74095</v>
      </c>
      <c r="H54" s="301">
        <v>41928.07</v>
      </c>
      <c r="I54">
        <v>658090.48</v>
      </c>
      <c r="J54">
        <v>119275.83</v>
      </c>
      <c r="K54" s="301">
        <v>11665.5</v>
      </c>
      <c r="L54" s="301">
        <v>21256</v>
      </c>
      <c r="N54" s="301">
        <v>8830</v>
      </c>
      <c r="Q54">
        <v>-657229.57999999996</v>
      </c>
      <c r="R54">
        <v>1946315.03</v>
      </c>
      <c r="S54" s="299">
        <v>1157231.23</v>
      </c>
      <c r="T54" s="299">
        <v>31250</v>
      </c>
      <c r="U54" s="299">
        <v>735.03</v>
      </c>
      <c r="W54" s="299">
        <v>1156528.5</v>
      </c>
      <c r="X54" s="299">
        <v>10000</v>
      </c>
      <c r="Y54" s="300">
        <v>1497334.5</v>
      </c>
      <c r="Z54" s="300">
        <v>1280</v>
      </c>
      <c r="AA54" s="300">
        <v>300</v>
      </c>
      <c r="AB54" s="300">
        <v>666511.91</v>
      </c>
      <c r="AC54" s="300">
        <v>228221.79</v>
      </c>
      <c r="AD54" s="300">
        <v>20160</v>
      </c>
      <c r="AF54" s="300">
        <v>17932</v>
      </c>
      <c r="AG54" s="72">
        <f t="shared" si="4"/>
        <v>477475.2</v>
      </c>
      <c r="AH54" s="312">
        <f t="shared" si="5"/>
        <v>41751.5</v>
      </c>
      <c r="AI54" s="51">
        <f t="shared" si="7"/>
        <v>435723.7</v>
      </c>
      <c r="AJ54" s="313">
        <f t="shared" si="8"/>
        <v>2355744.7599999998</v>
      </c>
      <c r="AK54" s="314">
        <f t="shared" si="9"/>
        <v>2431740.2000000002</v>
      </c>
      <c r="AL54" s="56">
        <f t="shared" si="6"/>
        <v>-75995.44000000041</v>
      </c>
    </row>
    <row r="55" spans="1:38" ht="14.4" thickBot="1">
      <c r="A55" s="38" t="s">
        <v>363</v>
      </c>
      <c r="B55" s="38" t="s">
        <v>376</v>
      </c>
      <c r="C55" s="63">
        <v>3610</v>
      </c>
      <c r="D55" s="64" t="s">
        <v>730</v>
      </c>
      <c r="E55" t="s">
        <v>3239</v>
      </c>
      <c r="F55" s="301">
        <v>788039.01</v>
      </c>
      <c r="G55" s="301">
        <v>79276.5</v>
      </c>
      <c r="H55" s="301">
        <v>82058.44</v>
      </c>
      <c r="I55">
        <v>752523.84</v>
      </c>
      <c r="J55">
        <v>265112.67</v>
      </c>
      <c r="K55" s="301">
        <v>11600</v>
      </c>
      <c r="L55" s="301">
        <v>31405.08</v>
      </c>
      <c r="N55" s="301">
        <v>6227</v>
      </c>
      <c r="Q55">
        <v>-186385.12</v>
      </c>
      <c r="R55">
        <v>2217512.62</v>
      </c>
      <c r="S55" s="299">
        <v>1310352.3899999999</v>
      </c>
      <c r="U55" s="299">
        <v>2124.56</v>
      </c>
      <c r="W55" s="299">
        <v>1775320</v>
      </c>
      <c r="Y55" s="300">
        <v>2007525</v>
      </c>
      <c r="Z55" s="300">
        <v>21800</v>
      </c>
      <c r="AA55" s="300">
        <v>1386</v>
      </c>
      <c r="AB55" s="300">
        <v>918508.89</v>
      </c>
      <c r="AC55" s="300">
        <v>191766.18</v>
      </c>
      <c r="AD55" s="300">
        <v>160</v>
      </c>
      <c r="AF55" s="300">
        <v>60000</v>
      </c>
      <c r="AG55" s="72">
        <f t="shared" si="4"/>
        <v>949373.95</v>
      </c>
      <c r="AH55" s="312">
        <f t="shared" si="5"/>
        <v>49232.08</v>
      </c>
      <c r="AI55" s="51">
        <f t="shared" si="7"/>
        <v>900141.87</v>
      </c>
      <c r="AJ55" s="313">
        <f t="shared" si="8"/>
        <v>3087796.95</v>
      </c>
      <c r="AK55" s="314">
        <f t="shared" si="9"/>
        <v>3201146.0700000003</v>
      </c>
      <c r="AL55" s="56">
        <f t="shared" si="6"/>
        <v>-113349.12000000011</v>
      </c>
    </row>
    <row r="56" spans="1:38" ht="14.4" thickBot="1">
      <c r="A56" s="38" t="s">
        <v>363</v>
      </c>
      <c r="B56" s="38" t="s">
        <v>376</v>
      </c>
      <c r="C56" s="63">
        <v>4226</v>
      </c>
      <c r="D56" s="64" t="s">
        <v>731</v>
      </c>
      <c r="E56" t="s">
        <v>3240</v>
      </c>
      <c r="F56" s="301">
        <v>678899.11</v>
      </c>
      <c r="G56" s="301">
        <v>16934</v>
      </c>
      <c r="H56" s="301">
        <v>58444.39</v>
      </c>
      <c r="I56">
        <v>567885.42000000004</v>
      </c>
      <c r="J56">
        <v>88547.17</v>
      </c>
      <c r="K56" s="301">
        <v>12900</v>
      </c>
      <c r="L56" s="301">
        <v>18629.34</v>
      </c>
      <c r="N56" s="301">
        <v>6441</v>
      </c>
      <c r="Q56">
        <v>-229365.45</v>
      </c>
      <c r="R56">
        <v>1921030.3</v>
      </c>
      <c r="S56" s="299">
        <v>1247041.49</v>
      </c>
      <c r="T56" s="299">
        <v>88815</v>
      </c>
      <c r="U56" s="299">
        <v>1379.01</v>
      </c>
      <c r="W56" s="299">
        <v>1472877</v>
      </c>
      <c r="Y56" s="300">
        <v>1722830</v>
      </c>
      <c r="Z56" s="300">
        <v>3590</v>
      </c>
      <c r="AA56" s="300">
        <v>600</v>
      </c>
      <c r="AB56" s="300">
        <v>1158891.4099999999</v>
      </c>
      <c r="AC56" s="300">
        <v>231750.19</v>
      </c>
      <c r="AD56" s="300">
        <v>1376</v>
      </c>
      <c r="AF56" s="300">
        <v>10000</v>
      </c>
      <c r="AG56" s="72">
        <f t="shared" si="4"/>
        <v>754277.5</v>
      </c>
      <c r="AH56" s="312">
        <f t="shared" si="5"/>
        <v>37970.339999999997</v>
      </c>
      <c r="AI56" s="51">
        <f t="shared" si="7"/>
        <v>716307.16</v>
      </c>
      <c r="AJ56" s="313">
        <f t="shared" si="8"/>
        <v>2810112.5</v>
      </c>
      <c r="AK56" s="314">
        <f t="shared" si="9"/>
        <v>3129037.6</v>
      </c>
      <c r="AL56" s="56">
        <f t="shared" si="6"/>
        <v>-318925.10000000009</v>
      </c>
    </row>
    <row r="57" spans="1:38" ht="14.4" thickBot="1">
      <c r="A57" s="38" t="s">
        <v>363</v>
      </c>
      <c r="B57" s="38" t="s">
        <v>376</v>
      </c>
      <c r="C57" s="63">
        <v>2265</v>
      </c>
      <c r="D57" s="64" t="s">
        <v>732</v>
      </c>
      <c r="E57" t="s">
        <v>3241</v>
      </c>
      <c r="F57" s="301">
        <v>414775.89</v>
      </c>
      <c r="G57" s="301">
        <v>4662</v>
      </c>
      <c r="H57" s="301">
        <v>66366.23</v>
      </c>
      <c r="I57">
        <v>561845.89</v>
      </c>
      <c r="J57">
        <v>99064.81</v>
      </c>
      <c r="K57" s="301">
        <v>12340</v>
      </c>
      <c r="L57" s="301">
        <v>20860.900000000001</v>
      </c>
      <c r="N57" s="301">
        <v>1218</v>
      </c>
      <c r="Q57">
        <v>-712113.26</v>
      </c>
      <c r="R57">
        <v>1915444.77</v>
      </c>
      <c r="S57" s="299">
        <v>1365288.28</v>
      </c>
      <c r="T57" s="299">
        <v>47063.16</v>
      </c>
      <c r="U57" s="299">
        <v>873.53</v>
      </c>
      <c r="W57" s="299">
        <v>1209297.6000000001</v>
      </c>
      <c r="Y57" s="300">
        <v>1753189.6</v>
      </c>
      <c r="Z57" s="300">
        <v>1900</v>
      </c>
      <c r="AA57" s="300">
        <v>600</v>
      </c>
      <c r="AB57" s="300">
        <v>748217.51</v>
      </c>
      <c r="AC57" s="300">
        <v>162395.04999999999</v>
      </c>
      <c r="AD57" s="300">
        <v>26645.5</v>
      </c>
      <c r="AF57" s="300">
        <v>20610.5</v>
      </c>
      <c r="AG57" s="72">
        <f t="shared" si="4"/>
        <v>485804.12</v>
      </c>
      <c r="AH57" s="312">
        <f t="shared" si="5"/>
        <v>34418.9</v>
      </c>
      <c r="AI57" s="51">
        <f t="shared" si="7"/>
        <v>451385.22</v>
      </c>
      <c r="AJ57" s="313">
        <f t="shared" si="8"/>
        <v>2622522.5700000003</v>
      </c>
      <c r="AK57" s="314">
        <f t="shared" si="9"/>
        <v>2713558.16</v>
      </c>
      <c r="AL57" s="56">
        <f t="shared" si="6"/>
        <v>-91035.589999999851</v>
      </c>
    </row>
    <row r="58" spans="1:38" ht="14.4" thickBot="1">
      <c r="A58" s="38" t="s">
        <v>363</v>
      </c>
      <c r="B58" s="38" t="s">
        <v>376</v>
      </c>
      <c r="C58" s="63">
        <v>1848</v>
      </c>
      <c r="D58" s="64" t="s">
        <v>733</v>
      </c>
      <c r="E58" t="s">
        <v>3242</v>
      </c>
      <c r="F58" s="301">
        <v>374553.8</v>
      </c>
      <c r="G58" s="301">
        <v>48113</v>
      </c>
      <c r="H58" s="301">
        <v>27305.11</v>
      </c>
      <c r="I58">
        <v>509621.35</v>
      </c>
      <c r="J58">
        <v>72945.05</v>
      </c>
      <c r="K58" s="301">
        <v>5220</v>
      </c>
      <c r="L58" s="301">
        <v>17960</v>
      </c>
      <c r="N58" s="301">
        <v>1879</v>
      </c>
      <c r="Q58">
        <v>-524289.06999999995</v>
      </c>
      <c r="R58">
        <v>1650781.62</v>
      </c>
      <c r="S58" s="299">
        <v>1168502.1299999999</v>
      </c>
      <c r="T58" s="299">
        <v>19861.650000000001</v>
      </c>
      <c r="U58" s="299">
        <v>878.23</v>
      </c>
      <c r="W58" s="299">
        <v>336864.7</v>
      </c>
      <c r="Y58" s="300">
        <v>831485.7</v>
      </c>
      <c r="Z58" s="300">
        <v>1280</v>
      </c>
      <c r="AA58" s="300">
        <v>300</v>
      </c>
      <c r="AB58" s="300">
        <v>596412.94999999995</v>
      </c>
      <c r="AC58" s="300">
        <v>196281.3</v>
      </c>
      <c r="AD58" s="300">
        <v>7782</v>
      </c>
      <c r="AF58" s="300">
        <v>11578</v>
      </c>
      <c r="AG58" s="72">
        <f t="shared" si="4"/>
        <v>449971.91</v>
      </c>
      <c r="AH58" s="312">
        <f t="shared" si="5"/>
        <v>25059</v>
      </c>
      <c r="AI58" s="51">
        <f t="shared" si="7"/>
        <v>424912.91</v>
      </c>
      <c r="AJ58" s="313">
        <f t="shared" si="8"/>
        <v>1526106.7099999997</v>
      </c>
      <c r="AK58" s="314">
        <f t="shared" si="9"/>
        <v>1645119.95</v>
      </c>
      <c r="AL58" s="56">
        <f t="shared" si="6"/>
        <v>-119013.24000000022</v>
      </c>
    </row>
    <row r="59" spans="1:38" ht="14.4" thickBot="1">
      <c r="A59" s="38" t="s">
        <v>363</v>
      </c>
      <c r="B59" s="38" t="s">
        <v>376</v>
      </c>
      <c r="C59" s="63">
        <v>1945</v>
      </c>
      <c r="D59" s="64" t="s">
        <v>734</v>
      </c>
      <c r="E59" t="s">
        <v>3243</v>
      </c>
      <c r="F59" s="301">
        <v>495449.67</v>
      </c>
      <c r="G59" s="301">
        <v>31990</v>
      </c>
      <c r="H59" s="301">
        <v>53574.58</v>
      </c>
      <c r="I59">
        <v>699177.93</v>
      </c>
      <c r="J59">
        <v>111104.78</v>
      </c>
      <c r="K59" s="301">
        <v>7945</v>
      </c>
      <c r="L59" s="301">
        <v>20095.53</v>
      </c>
      <c r="N59" s="301">
        <v>1647.31</v>
      </c>
      <c r="Q59">
        <v>-642616.03</v>
      </c>
      <c r="R59">
        <v>2032099.69</v>
      </c>
      <c r="S59" s="299">
        <v>1002735.77</v>
      </c>
      <c r="T59" s="299">
        <v>91182.399999999994</v>
      </c>
      <c r="U59" s="299">
        <v>1091.93</v>
      </c>
      <c r="W59" s="299">
        <v>689051.2</v>
      </c>
      <c r="Y59" s="300">
        <v>946909.2</v>
      </c>
      <c r="Z59" s="300">
        <v>4560</v>
      </c>
      <c r="AA59" s="300">
        <v>600</v>
      </c>
      <c r="AB59" s="300">
        <v>621449.31999999995</v>
      </c>
      <c r="AC59" s="300">
        <v>212979.52</v>
      </c>
      <c r="AD59" s="300">
        <v>9852.9</v>
      </c>
      <c r="AF59" s="300">
        <v>15584.9</v>
      </c>
      <c r="AG59" s="72">
        <f t="shared" si="4"/>
        <v>581014.24999999988</v>
      </c>
      <c r="AH59" s="312">
        <f t="shared" si="5"/>
        <v>29687.84</v>
      </c>
      <c r="AI59" s="51">
        <f t="shared" si="7"/>
        <v>551326.40999999992</v>
      </c>
      <c r="AJ59" s="313">
        <f t="shared" si="8"/>
        <v>1784061.2999999998</v>
      </c>
      <c r="AK59" s="314">
        <f t="shared" si="9"/>
        <v>1811935.8399999999</v>
      </c>
      <c r="AL59" s="56">
        <f t="shared" si="6"/>
        <v>-27874.540000000037</v>
      </c>
    </row>
    <row r="60" spans="1:38" ht="14.4" thickBot="1">
      <c r="A60" s="38" t="s">
        <v>363</v>
      </c>
      <c r="B60" s="38" t="s">
        <v>376</v>
      </c>
      <c r="C60" s="63">
        <v>4776</v>
      </c>
      <c r="D60" s="64" t="s">
        <v>735</v>
      </c>
      <c r="E60" t="s">
        <v>3244</v>
      </c>
      <c r="F60" s="301">
        <v>444998.5</v>
      </c>
      <c r="G60" s="301">
        <v>128400</v>
      </c>
      <c r="H60" s="301">
        <v>51000</v>
      </c>
      <c r="I60">
        <v>1352592.89</v>
      </c>
      <c r="J60">
        <v>186134.04</v>
      </c>
      <c r="K60" s="301">
        <v>25630</v>
      </c>
      <c r="L60" s="301">
        <v>37086.26</v>
      </c>
      <c r="N60" s="301">
        <v>7383</v>
      </c>
      <c r="Q60">
        <v>908456.97</v>
      </c>
      <c r="R60">
        <v>1174038.5</v>
      </c>
      <c r="S60" s="299">
        <v>2625048.92</v>
      </c>
      <c r="T60" s="299">
        <v>151970</v>
      </c>
      <c r="U60" s="299">
        <v>1085.5</v>
      </c>
      <c r="W60" s="299">
        <v>1987500.1</v>
      </c>
      <c r="X60" s="299">
        <v>110583</v>
      </c>
      <c r="Y60" s="300">
        <v>2388517.1</v>
      </c>
      <c r="Z60" s="300">
        <v>12400</v>
      </c>
      <c r="AA60" s="300">
        <v>8081.5</v>
      </c>
      <c r="AB60" s="300">
        <v>2192366.7000000002</v>
      </c>
      <c r="AC60" s="300">
        <v>174632.02</v>
      </c>
      <c r="AD60" s="300">
        <v>49659.5</v>
      </c>
      <c r="AF60" s="300">
        <v>40000</v>
      </c>
      <c r="AG60" s="72">
        <f t="shared" si="4"/>
        <v>624398.5</v>
      </c>
      <c r="AH60" s="312">
        <f t="shared" si="5"/>
        <v>70099.260000000009</v>
      </c>
      <c r="AI60" s="51">
        <f t="shared" si="7"/>
        <v>554299.24</v>
      </c>
      <c r="AJ60" s="313">
        <f t="shared" si="8"/>
        <v>4876187.5199999996</v>
      </c>
      <c r="AK60" s="314">
        <f t="shared" si="9"/>
        <v>4865656.82</v>
      </c>
      <c r="AL60" s="56">
        <f t="shared" si="6"/>
        <v>10530.699999999255</v>
      </c>
    </row>
    <row r="61" spans="1:38" ht="14.4" thickBot="1">
      <c r="A61" s="38" t="s">
        <v>363</v>
      </c>
      <c r="B61" s="38" t="s">
        <v>376</v>
      </c>
      <c r="C61" s="63">
        <v>5154</v>
      </c>
      <c r="D61" s="64" t="s">
        <v>736</v>
      </c>
      <c r="E61" t="s">
        <v>3245</v>
      </c>
      <c r="F61" s="301">
        <v>973697.41</v>
      </c>
      <c r="G61" s="301">
        <v>366099.9</v>
      </c>
      <c r="H61" s="301">
        <v>82713.59</v>
      </c>
      <c r="I61">
        <v>713685.15</v>
      </c>
      <c r="J61">
        <v>414479.46</v>
      </c>
      <c r="K61" s="301">
        <v>14300</v>
      </c>
      <c r="L61" s="301">
        <v>34217.01</v>
      </c>
      <c r="N61" s="301">
        <v>7893</v>
      </c>
      <c r="Q61">
        <v>-730817.77</v>
      </c>
      <c r="R61">
        <v>3795531.45</v>
      </c>
      <c r="S61" s="299">
        <v>2367532.38</v>
      </c>
      <c r="T61" s="299">
        <v>0</v>
      </c>
      <c r="U61" s="299">
        <v>3002.59</v>
      </c>
      <c r="W61" s="299">
        <v>1867878.9</v>
      </c>
      <c r="X61" s="299">
        <v>69800</v>
      </c>
      <c r="Y61" s="300">
        <v>2475385.9</v>
      </c>
      <c r="Z61" s="300">
        <v>4000</v>
      </c>
      <c r="AA61" s="300">
        <v>1200</v>
      </c>
      <c r="AB61" s="300">
        <v>1939982.89</v>
      </c>
      <c r="AC61" s="300">
        <v>392135.36</v>
      </c>
      <c r="AD61" s="300">
        <v>5957.9</v>
      </c>
      <c r="AF61" s="300">
        <v>60000</v>
      </c>
      <c r="AG61" s="72">
        <f t="shared" si="4"/>
        <v>1422510.9000000001</v>
      </c>
      <c r="AH61" s="312">
        <f t="shared" si="5"/>
        <v>56410.01</v>
      </c>
      <c r="AI61" s="51">
        <f t="shared" si="7"/>
        <v>1366100.8900000001</v>
      </c>
      <c r="AJ61" s="313">
        <f t="shared" si="8"/>
        <v>4308213.8699999992</v>
      </c>
      <c r="AK61" s="314">
        <f t="shared" si="9"/>
        <v>4878662.0500000007</v>
      </c>
      <c r="AL61" s="56">
        <f t="shared" si="6"/>
        <v>-570448.18000000156</v>
      </c>
    </row>
    <row r="62" spans="1:38" ht="14.4" thickBot="1">
      <c r="A62" s="38" t="s">
        <v>363</v>
      </c>
      <c r="B62" s="38" t="s">
        <v>376</v>
      </c>
      <c r="C62" s="63">
        <v>3300</v>
      </c>
      <c r="D62" s="64" t="s">
        <v>737</v>
      </c>
      <c r="E62" t="s">
        <v>3246</v>
      </c>
      <c r="F62" s="301">
        <v>326550.01</v>
      </c>
      <c r="G62" s="301">
        <v>114408</v>
      </c>
      <c r="H62" s="301">
        <v>52823.95</v>
      </c>
      <c r="I62">
        <v>365783.23</v>
      </c>
      <c r="J62">
        <v>237179.42</v>
      </c>
      <c r="K62" s="301">
        <v>6960</v>
      </c>
      <c r="L62" s="301">
        <v>26513.29</v>
      </c>
      <c r="N62" s="301">
        <v>4532</v>
      </c>
      <c r="Q62">
        <v>-583812.21</v>
      </c>
      <c r="R62">
        <v>1606269.64</v>
      </c>
      <c r="S62" s="299">
        <v>1165317.76</v>
      </c>
      <c r="U62" s="299">
        <v>831.96</v>
      </c>
      <c r="W62" s="299">
        <v>1150097.7</v>
      </c>
      <c r="X62" s="299">
        <v>120800</v>
      </c>
      <c r="Y62" s="300">
        <v>1405330.54</v>
      </c>
      <c r="Z62" s="300">
        <v>2560</v>
      </c>
      <c r="AA62" s="300">
        <v>600</v>
      </c>
      <c r="AB62" s="300">
        <v>794496.09</v>
      </c>
      <c r="AC62" s="300">
        <v>187778.9</v>
      </c>
      <c r="AF62" s="300">
        <v>10000</v>
      </c>
      <c r="AG62" s="72">
        <f t="shared" si="4"/>
        <v>493781.96</v>
      </c>
      <c r="AH62" s="312">
        <f t="shared" si="5"/>
        <v>38005.29</v>
      </c>
      <c r="AI62" s="51">
        <f t="shared" si="7"/>
        <v>455776.67000000004</v>
      </c>
      <c r="AJ62" s="313">
        <f t="shared" si="8"/>
        <v>2437047.42</v>
      </c>
      <c r="AK62" s="314">
        <f t="shared" si="9"/>
        <v>2400765.5299999998</v>
      </c>
      <c r="AL62" s="56">
        <f t="shared" si="6"/>
        <v>36281.89000000013</v>
      </c>
    </row>
    <row r="63" spans="1:38" ht="14.4" thickBot="1">
      <c r="A63" s="38" t="s">
        <v>363</v>
      </c>
      <c r="B63" s="38" t="s">
        <v>376</v>
      </c>
      <c r="C63" s="63">
        <v>2046</v>
      </c>
      <c r="D63" s="64" t="s">
        <v>738</v>
      </c>
      <c r="E63" t="s">
        <v>3247</v>
      </c>
      <c r="F63" s="301">
        <v>254951.86</v>
      </c>
      <c r="G63" s="301">
        <v>115506</v>
      </c>
      <c r="H63" s="301">
        <v>39505.599999999999</v>
      </c>
      <c r="I63">
        <v>453162.21</v>
      </c>
      <c r="J63">
        <v>196041.34</v>
      </c>
      <c r="K63" s="301">
        <v>12000</v>
      </c>
      <c r="L63" s="301">
        <v>25235.88</v>
      </c>
      <c r="N63" s="301">
        <v>11268.65</v>
      </c>
      <c r="Q63">
        <v>-1637683.57</v>
      </c>
      <c r="R63">
        <v>2640334.33</v>
      </c>
      <c r="S63" s="299">
        <v>962325.91</v>
      </c>
      <c r="T63" s="299">
        <v>146373.74</v>
      </c>
      <c r="U63" s="299">
        <v>801.56</v>
      </c>
      <c r="W63" s="299">
        <v>1119552</v>
      </c>
      <c r="X63" s="299">
        <v>69800</v>
      </c>
      <c r="Y63" s="300">
        <v>1247952</v>
      </c>
      <c r="AB63" s="300">
        <v>839011.57</v>
      </c>
      <c r="AC63" s="300">
        <v>128150.32</v>
      </c>
      <c r="AD63" s="300">
        <v>12295.6</v>
      </c>
      <c r="AF63" s="300">
        <v>63432</v>
      </c>
      <c r="AG63" s="72">
        <f t="shared" si="4"/>
        <v>409963.45999999996</v>
      </c>
      <c r="AH63" s="312">
        <f t="shared" si="5"/>
        <v>48504.530000000006</v>
      </c>
      <c r="AI63" s="51">
        <f t="shared" si="7"/>
        <v>361458.92999999993</v>
      </c>
      <c r="AJ63" s="313">
        <f t="shared" si="8"/>
        <v>2298853.21</v>
      </c>
      <c r="AK63" s="314">
        <f t="shared" si="9"/>
        <v>2290841.4899999998</v>
      </c>
      <c r="AL63" s="56">
        <f t="shared" si="6"/>
        <v>8011.7200000002049</v>
      </c>
    </row>
    <row r="64" spans="1:38" ht="14.4" thickBot="1">
      <c r="A64" s="38" t="s">
        <v>363</v>
      </c>
      <c r="B64" s="38" t="s">
        <v>376</v>
      </c>
      <c r="C64" s="63">
        <v>1475</v>
      </c>
      <c r="D64" s="64" t="s">
        <v>739</v>
      </c>
      <c r="E64" t="s">
        <v>3309</v>
      </c>
      <c r="F64" s="301">
        <v>445803.87</v>
      </c>
      <c r="G64" s="301">
        <v>65202</v>
      </c>
      <c r="H64" s="301">
        <v>16004.16</v>
      </c>
      <c r="I64">
        <v>1331648.69</v>
      </c>
      <c r="J64">
        <v>38859.21</v>
      </c>
      <c r="K64" s="301">
        <v>7500</v>
      </c>
      <c r="L64" s="301">
        <v>20361.919999999998</v>
      </c>
      <c r="N64" s="301">
        <v>2288</v>
      </c>
      <c r="Q64">
        <v>-51373.54</v>
      </c>
      <c r="R64">
        <v>2029021.21</v>
      </c>
      <c r="S64" s="299">
        <v>982928.45</v>
      </c>
      <c r="T64" s="299">
        <v>66641</v>
      </c>
      <c r="U64" s="299">
        <v>933.81</v>
      </c>
      <c r="W64" s="299">
        <v>779969.7</v>
      </c>
      <c r="Y64" s="300">
        <v>1072799.22</v>
      </c>
      <c r="Z64" s="300">
        <v>1280</v>
      </c>
      <c r="AA64" s="300">
        <v>300</v>
      </c>
      <c r="AB64" s="300">
        <v>595439.32999999996</v>
      </c>
      <c r="AC64" s="300">
        <v>252306.07</v>
      </c>
      <c r="AD64" s="300">
        <v>18308</v>
      </c>
      <c r="AF64" s="300">
        <v>320</v>
      </c>
      <c r="AG64" s="72">
        <f t="shared" si="4"/>
        <v>527010.03</v>
      </c>
      <c r="AH64" s="312">
        <f t="shared" si="5"/>
        <v>30149.919999999998</v>
      </c>
      <c r="AI64" s="51">
        <f t="shared" si="7"/>
        <v>496860.11000000004</v>
      </c>
      <c r="AJ64" s="313">
        <f t="shared" si="8"/>
        <v>1830472.96</v>
      </c>
      <c r="AK64" s="314">
        <f t="shared" si="9"/>
        <v>1940752.6199999999</v>
      </c>
      <c r="AL64" s="56">
        <f t="shared" si="6"/>
        <v>-110279.65999999992</v>
      </c>
    </row>
    <row r="65" spans="1:38" ht="14.4" thickBot="1">
      <c r="A65" s="38" t="s">
        <v>379</v>
      </c>
      <c r="B65" s="38" t="s">
        <v>380</v>
      </c>
      <c r="C65" s="63">
        <v>1295</v>
      </c>
      <c r="D65" s="64" t="s">
        <v>740</v>
      </c>
      <c r="E65" t="s">
        <v>3248</v>
      </c>
      <c r="F65" s="301">
        <v>557997.54</v>
      </c>
      <c r="G65" s="301">
        <v>0</v>
      </c>
      <c r="H65" s="301">
        <v>31142.59</v>
      </c>
      <c r="I65">
        <v>2157890.4500000002</v>
      </c>
      <c r="J65">
        <v>17028</v>
      </c>
      <c r="K65" s="301">
        <v>16306</v>
      </c>
      <c r="L65" s="301">
        <v>25250</v>
      </c>
      <c r="N65" s="301">
        <v>0</v>
      </c>
      <c r="O65">
        <v>0</v>
      </c>
      <c r="Q65">
        <v>1939697.1</v>
      </c>
      <c r="R65">
        <v>849648.43</v>
      </c>
      <c r="S65" s="299">
        <v>818415.5</v>
      </c>
      <c r="T65" s="299">
        <v>20900</v>
      </c>
      <c r="U65" s="299">
        <v>1330.05</v>
      </c>
      <c r="W65" s="299">
        <v>1548975</v>
      </c>
      <c r="X65" s="299">
        <v>48000</v>
      </c>
      <c r="Y65" s="300">
        <v>1800473</v>
      </c>
      <c r="Z65" s="300">
        <v>7920</v>
      </c>
      <c r="AA65" s="300">
        <v>2144</v>
      </c>
      <c r="AB65" s="300">
        <v>551228.61</v>
      </c>
      <c r="AC65" s="300">
        <v>142697.89000000001</v>
      </c>
      <c r="AG65" s="72">
        <f t="shared" si="4"/>
        <v>589140.13</v>
      </c>
      <c r="AH65" s="312">
        <f t="shared" si="5"/>
        <v>41556</v>
      </c>
      <c r="AI65" s="51">
        <f t="shared" si="7"/>
        <v>547584.13</v>
      </c>
      <c r="AJ65" s="313">
        <f t="shared" si="8"/>
        <v>2437620.5499999998</v>
      </c>
      <c r="AK65" s="314">
        <f t="shared" si="9"/>
        <v>2504463.5</v>
      </c>
      <c r="AL65" s="56">
        <f t="shared" si="6"/>
        <v>-66842.950000000186</v>
      </c>
    </row>
    <row r="66" spans="1:38" ht="14.4" thickBot="1">
      <c r="A66" s="38" t="s">
        <v>379</v>
      </c>
      <c r="B66" s="38" t="s">
        <v>380</v>
      </c>
      <c r="C66" s="63">
        <v>1368</v>
      </c>
      <c r="D66" s="64" t="s">
        <v>741</v>
      </c>
      <c r="E66" t="s">
        <v>3249</v>
      </c>
      <c r="F66" s="301">
        <v>630401.74</v>
      </c>
      <c r="G66" s="301">
        <v>0</v>
      </c>
      <c r="H66" s="301">
        <v>15179.32</v>
      </c>
      <c r="I66">
        <v>369702.18</v>
      </c>
      <c r="J66">
        <v>74782.25</v>
      </c>
      <c r="N66" s="301">
        <v>0</v>
      </c>
      <c r="O66">
        <v>0</v>
      </c>
      <c r="Q66">
        <v>951092.06</v>
      </c>
      <c r="R66">
        <v>236925.61</v>
      </c>
      <c r="S66" s="299">
        <v>700001.3</v>
      </c>
      <c r="T66" s="299">
        <v>77400</v>
      </c>
      <c r="U66" s="299">
        <v>1699.98</v>
      </c>
      <c r="W66" s="299">
        <v>1502722.5</v>
      </c>
      <c r="X66" s="299">
        <v>48000</v>
      </c>
      <c r="Y66" s="300">
        <v>1717179.5</v>
      </c>
      <c r="Z66" s="300">
        <v>9000</v>
      </c>
      <c r="AB66" s="300">
        <v>518870.34</v>
      </c>
      <c r="AC66" s="300">
        <v>182726.12</v>
      </c>
      <c r="AG66" s="72">
        <f t="shared" si="4"/>
        <v>645581.05999999994</v>
      </c>
      <c r="AH66" s="312">
        <f t="shared" si="5"/>
        <v>0</v>
      </c>
      <c r="AI66" s="51">
        <f t="shared" si="7"/>
        <v>645581.05999999994</v>
      </c>
      <c r="AJ66" s="313">
        <f t="shared" si="8"/>
        <v>2329823.7800000003</v>
      </c>
      <c r="AK66" s="314">
        <f t="shared" si="9"/>
        <v>2427775.96</v>
      </c>
      <c r="AL66" s="56">
        <f t="shared" si="6"/>
        <v>-97952.179999999702</v>
      </c>
    </row>
    <row r="67" spans="1:38" ht="14.4" thickBot="1">
      <c r="A67" s="38" t="s">
        <v>379</v>
      </c>
      <c r="B67" s="38" t="s">
        <v>380</v>
      </c>
      <c r="C67" s="63">
        <v>2588</v>
      </c>
      <c r="D67" s="64" t="s">
        <v>742</v>
      </c>
      <c r="E67" t="s">
        <v>3250</v>
      </c>
      <c r="F67" s="301">
        <v>590469.91</v>
      </c>
      <c r="G67" s="301">
        <v>0</v>
      </c>
      <c r="H67" s="301">
        <v>122499.91</v>
      </c>
      <c r="I67">
        <v>461353.4</v>
      </c>
      <c r="J67">
        <v>14209.37</v>
      </c>
      <c r="K67" s="301">
        <v>16106</v>
      </c>
      <c r="L67" s="301">
        <v>27360.49</v>
      </c>
      <c r="N67" s="301">
        <v>0</v>
      </c>
      <c r="O67">
        <v>0</v>
      </c>
      <c r="Q67">
        <v>-840377.3</v>
      </c>
      <c r="R67">
        <v>1982889.72</v>
      </c>
      <c r="S67" s="299">
        <v>938345.21</v>
      </c>
      <c r="T67" s="299">
        <v>54125</v>
      </c>
      <c r="U67" s="299">
        <v>1399.3</v>
      </c>
      <c r="W67" s="299">
        <v>1502251.5</v>
      </c>
      <c r="X67" s="299">
        <v>48000</v>
      </c>
      <c r="Y67" s="300">
        <v>1752982.5</v>
      </c>
      <c r="Z67" s="300">
        <v>8880</v>
      </c>
      <c r="AA67" s="300">
        <v>840</v>
      </c>
      <c r="AB67" s="300">
        <v>647583.11</v>
      </c>
      <c r="AC67" s="300">
        <v>131281.72</v>
      </c>
      <c r="AG67" s="72">
        <f t="shared" si="4"/>
        <v>712969.82000000007</v>
      </c>
      <c r="AH67" s="312">
        <f t="shared" si="5"/>
        <v>43466.490000000005</v>
      </c>
      <c r="AI67" s="51">
        <f t="shared" si="7"/>
        <v>669503.33000000007</v>
      </c>
      <c r="AJ67" s="313">
        <f t="shared" si="8"/>
        <v>2544121.0099999998</v>
      </c>
      <c r="AK67" s="314">
        <f t="shared" si="9"/>
        <v>2541567.33</v>
      </c>
      <c r="AL67" s="56">
        <f t="shared" si="6"/>
        <v>2553.679999999702</v>
      </c>
    </row>
    <row r="68" spans="1:38" ht="14.4" thickBot="1">
      <c r="A68" s="38" t="s">
        <v>379</v>
      </c>
      <c r="B68" s="38" t="s">
        <v>380</v>
      </c>
      <c r="C68" s="63">
        <v>1190</v>
      </c>
      <c r="D68" s="64" t="s">
        <v>743</v>
      </c>
      <c r="E68" t="s">
        <v>3251</v>
      </c>
      <c r="F68" s="301">
        <v>391178.5</v>
      </c>
      <c r="G68" s="301">
        <v>21840</v>
      </c>
      <c r="H68" s="301">
        <v>66580.3</v>
      </c>
      <c r="I68">
        <v>554119.82999999996</v>
      </c>
      <c r="J68">
        <v>16549.259999999998</v>
      </c>
      <c r="K68" s="301">
        <v>14656</v>
      </c>
      <c r="L68" s="301">
        <v>20050.7</v>
      </c>
      <c r="N68" s="301">
        <v>0</v>
      </c>
      <c r="O68">
        <v>0</v>
      </c>
      <c r="Q68">
        <v>-1205091.0900000001</v>
      </c>
      <c r="R68">
        <v>2283492.7400000002</v>
      </c>
      <c r="S68" s="299">
        <v>1124072.1499999999</v>
      </c>
      <c r="T68" s="299">
        <v>82365</v>
      </c>
      <c r="U68" s="299">
        <v>896.6</v>
      </c>
      <c r="W68" s="299">
        <v>1317336</v>
      </c>
      <c r="X68" s="299">
        <v>48000</v>
      </c>
      <c r="Y68" s="300">
        <v>1880977</v>
      </c>
      <c r="Z68" s="300">
        <v>4460</v>
      </c>
      <c r="AA68" s="300">
        <v>5976</v>
      </c>
      <c r="AB68" s="300">
        <v>566151.24</v>
      </c>
      <c r="AC68" s="300">
        <v>177945.97</v>
      </c>
      <c r="AG68" s="72">
        <f t="shared" si="4"/>
        <v>479598.8</v>
      </c>
      <c r="AH68" s="312">
        <f t="shared" si="5"/>
        <v>34706.699999999997</v>
      </c>
      <c r="AI68" s="51">
        <f t="shared" ref="AI68:AI99" si="10">AG68-AH68</f>
        <v>444892.1</v>
      </c>
      <c r="AJ68" s="313">
        <f t="shared" ref="AJ68:AJ99" si="11">SUM(S68:X68)</f>
        <v>2572669.75</v>
      </c>
      <c r="AK68" s="314">
        <f t="shared" ref="AK68:AK99" si="12">SUM(Y68:AF68)</f>
        <v>2635510.2100000004</v>
      </c>
      <c r="AL68" s="56">
        <f t="shared" si="6"/>
        <v>-62840.460000000428</v>
      </c>
    </row>
    <row r="69" spans="1:38" ht="14.4" thickBot="1">
      <c r="A69" s="38" t="s">
        <v>379</v>
      </c>
      <c r="B69" s="38" t="s">
        <v>380</v>
      </c>
      <c r="C69" s="63">
        <v>897</v>
      </c>
      <c r="D69" s="64" t="s">
        <v>744</v>
      </c>
      <c r="E69" t="s">
        <v>3306</v>
      </c>
      <c r="F69" s="301">
        <v>376729.92</v>
      </c>
      <c r="G69" s="301">
        <v>0</v>
      </c>
      <c r="H69" s="301">
        <v>17036.79</v>
      </c>
      <c r="I69">
        <v>447091.93</v>
      </c>
      <c r="J69">
        <v>32157.97</v>
      </c>
      <c r="K69" s="301">
        <v>24601</v>
      </c>
      <c r="L69" s="301">
        <v>14100.31</v>
      </c>
      <c r="O69">
        <v>0</v>
      </c>
      <c r="Q69">
        <v>510386.79</v>
      </c>
      <c r="R69">
        <v>355552.49</v>
      </c>
      <c r="S69" s="299">
        <v>590010.37</v>
      </c>
      <c r="T69" s="299">
        <v>50610</v>
      </c>
      <c r="U69" s="299">
        <v>838.46</v>
      </c>
      <c r="W69" s="299">
        <v>993915.67</v>
      </c>
      <c r="X69" s="299">
        <v>41516</v>
      </c>
      <c r="Y69" s="300">
        <v>1082191.67</v>
      </c>
      <c r="Z69" s="300">
        <v>2420</v>
      </c>
      <c r="AA69" s="300">
        <v>4128</v>
      </c>
      <c r="AB69" s="300">
        <v>480255.35</v>
      </c>
      <c r="AC69" s="300">
        <v>139519.46</v>
      </c>
      <c r="AG69" s="72">
        <f t="shared" ref="AG69:AG130" si="13">SUM(F69:H69)</f>
        <v>393766.70999999996</v>
      </c>
      <c r="AH69" s="312">
        <f t="shared" ref="AH69:AH130" si="14">SUM(K69:N69)</f>
        <v>38701.31</v>
      </c>
      <c r="AI69" s="51">
        <f t="shared" si="10"/>
        <v>355065.39999999997</v>
      </c>
      <c r="AJ69" s="313">
        <f t="shared" si="11"/>
        <v>1676890.5</v>
      </c>
      <c r="AK69" s="314">
        <f t="shared" si="12"/>
        <v>1708514.48</v>
      </c>
      <c r="AL69" s="56">
        <f t="shared" ref="AL69:AL130" si="15">AJ69-AK69</f>
        <v>-31623.979999999981</v>
      </c>
    </row>
    <row r="70" spans="1:38" ht="14.4" thickBot="1">
      <c r="A70" s="38" t="s">
        <v>383</v>
      </c>
      <c r="B70" s="38" t="s">
        <v>384</v>
      </c>
      <c r="C70" s="63">
        <v>2172</v>
      </c>
      <c r="D70" s="64" t="s">
        <v>745</v>
      </c>
      <c r="E70" t="s">
        <v>3252</v>
      </c>
      <c r="F70" s="301">
        <v>136893.67000000001</v>
      </c>
      <c r="G70" s="301">
        <v>0</v>
      </c>
      <c r="H70" s="301">
        <v>26069.08</v>
      </c>
      <c r="I70">
        <v>153982.60999999999</v>
      </c>
      <c r="J70">
        <v>172797.52</v>
      </c>
      <c r="K70" s="301">
        <v>4000</v>
      </c>
      <c r="L70" s="301">
        <v>30029.5</v>
      </c>
      <c r="M70" s="301">
        <v>0</v>
      </c>
      <c r="N70" s="301">
        <v>1051.3</v>
      </c>
      <c r="Q70">
        <v>81842.320000000007</v>
      </c>
      <c r="R70">
        <v>547255.34</v>
      </c>
      <c r="S70" s="299">
        <v>1262270.52</v>
      </c>
      <c r="T70" s="299">
        <v>75279</v>
      </c>
      <c r="U70" s="299">
        <v>555.04</v>
      </c>
      <c r="W70" s="299">
        <v>1442576</v>
      </c>
      <c r="X70" s="299">
        <v>104950</v>
      </c>
      <c r="Y70" s="300">
        <v>1608436</v>
      </c>
      <c r="Z70" s="300">
        <v>1280</v>
      </c>
      <c r="AA70" s="300">
        <v>344</v>
      </c>
      <c r="AB70" s="300">
        <v>1277936.31</v>
      </c>
      <c r="AC70" s="300">
        <v>150693.82999999999</v>
      </c>
      <c r="AF70" s="300">
        <v>21376</v>
      </c>
      <c r="AG70" s="72">
        <f t="shared" si="13"/>
        <v>162962.75</v>
      </c>
      <c r="AH70" s="312">
        <f t="shared" si="14"/>
        <v>35080.800000000003</v>
      </c>
      <c r="AI70" s="51">
        <f t="shared" si="10"/>
        <v>127881.95</v>
      </c>
      <c r="AJ70" s="313">
        <f t="shared" si="11"/>
        <v>2885630.56</v>
      </c>
      <c r="AK70" s="314">
        <f t="shared" si="12"/>
        <v>3060066.14</v>
      </c>
      <c r="AL70" s="56">
        <f t="shared" si="15"/>
        <v>-174435.58000000007</v>
      </c>
    </row>
    <row r="71" spans="1:38" ht="14.4" thickBot="1">
      <c r="A71" s="38" t="s">
        <v>383</v>
      </c>
      <c r="B71" s="38" t="s">
        <v>384</v>
      </c>
      <c r="C71" s="63">
        <v>3964</v>
      </c>
      <c r="D71" s="64" t="s">
        <v>746</v>
      </c>
      <c r="E71" t="s">
        <v>3253</v>
      </c>
      <c r="F71" s="301">
        <v>331393.59999999998</v>
      </c>
      <c r="G71" s="301">
        <v>0</v>
      </c>
      <c r="H71" s="301">
        <v>47209.45</v>
      </c>
      <c r="I71">
        <v>573477.07999999996</v>
      </c>
      <c r="J71">
        <v>314166.98</v>
      </c>
      <c r="K71" s="301">
        <v>39580</v>
      </c>
      <c r="L71" s="301">
        <v>62445.83</v>
      </c>
      <c r="M71" s="301">
        <v>23110</v>
      </c>
      <c r="N71" s="301">
        <v>1332.79</v>
      </c>
      <c r="Q71">
        <v>-1288732.3500000001</v>
      </c>
      <c r="R71">
        <v>2767861</v>
      </c>
      <c r="S71" s="299">
        <v>1980355.87</v>
      </c>
      <c r="T71" s="299">
        <v>42000</v>
      </c>
      <c r="U71" s="299">
        <v>1726.34</v>
      </c>
      <c r="W71" s="299">
        <v>2059397.3</v>
      </c>
      <c r="X71" s="299">
        <v>42300</v>
      </c>
      <c r="Y71" s="300">
        <v>2725802.14</v>
      </c>
      <c r="Z71" s="300">
        <v>5200</v>
      </c>
      <c r="AA71" s="300">
        <v>10760</v>
      </c>
      <c r="AB71" s="300">
        <v>1346083.28</v>
      </c>
      <c r="AC71" s="300">
        <v>193873.25</v>
      </c>
      <c r="AF71" s="300">
        <v>183411</v>
      </c>
      <c r="AG71" s="72">
        <f t="shared" si="13"/>
        <v>378603.05</v>
      </c>
      <c r="AH71" s="312">
        <f t="shared" si="14"/>
        <v>126468.62</v>
      </c>
      <c r="AI71" s="51">
        <f t="shared" si="10"/>
        <v>252134.43</v>
      </c>
      <c r="AJ71" s="313">
        <f t="shared" si="11"/>
        <v>4125779.5100000002</v>
      </c>
      <c r="AK71" s="314">
        <f t="shared" si="12"/>
        <v>4465129.67</v>
      </c>
      <c r="AL71" s="56">
        <f t="shared" si="15"/>
        <v>-339350.15999999968</v>
      </c>
    </row>
    <row r="72" spans="1:38" ht="14.4" thickBot="1">
      <c r="A72" s="38" t="s">
        <v>383</v>
      </c>
      <c r="B72" s="38" t="s">
        <v>384</v>
      </c>
      <c r="C72" s="63">
        <v>1537</v>
      </c>
      <c r="D72" s="64" t="s">
        <v>747</v>
      </c>
      <c r="E72" t="s">
        <v>3254</v>
      </c>
      <c r="F72" s="301">
        <v>218444.69</v>
      </c>
      <c r="G72" s="301">
        <v>0</v>
      </c>
      <c r="H72" s="301">
        <v>33908.75</v>
      </c>
      <c r="I72">
        <v>50496.23</v>
      </c>
      <c r="J72">
        <v>72169.039999999994</v>
      </c>
      <c r="K72" s="301">
        <v>3800</v>
      </c>
      <c r="L72" s="301">
        <v>26960.99</v>
      </c>
      <c r="N72" s="301">
        <v>600.51</v>
      </c>
      <c r="Q72">
        <v>22094.17</v>
      </c>
      <c r="R72">
        <v>432862.99</v>
      </c>
      <c r="S72" s="299">
        <v>896067.24</v>
      </c>
      <c r="T72" s="299">
        <v>83754</v>
      </c>
      <c r="U72" s="299">
        <v>921.58</v>
      </c>
      <c r="W72" s="299">
        <v>453225.5</v>
      </c>
      <c r="X72" s="299">
        <v>40500</v>
      </c>
      <c r="Y72" s="300">
        <v>573725.5</v>
      </c>
      <c r="Z72" s="300">
        <v>6320</v>
      </c>
      <c r="AA72" s="300">
        <v>8846</v>
      </c>
      <c r="AB72" s="300">
        <v>904530.35</v>
      </c>
      <c r="AC72" s="300">
        <v>79432.42</v>
      </c>
      <c r="AF72" s="300">
        <v>12914</v>
      </c>
      <c r="AG72" s="72">
        <f t="shared" si="13"/>
        <v>252353.44</v>
      </c>
      <c r="AH72" s="312">
        <f t="shared" si="14"/>
        <v>31361.5</v>
      </c>
      <c r="AI72" s="51">
        <f t="shared" si="10"/>
        <v>220991.94</v>
      </c>
      <c r="AJ72" s="313">
        <f t="shared" si="11"/>
        <v>1474468.3199999998</v>
      </c>
      <c r="AK72" s="314">
        <f t="shared" si="12"/>
        <v>1585768.27</v>
      </c>
      <c r="AL72" s="56">
        <f t="shared" si="15"/>
        <v>-111299.95000000019</v>
      </c>
    </row>
    <row r="73" spans="1:38" ht="14.4" thickBot="1">
      <c r="A73" s="38" t="s">
        <v>383</v>
      </c>
      <c r="B73" s="38" t="s">
        <v>384</v>
      </c>
      <c r="C73" s="63">
        <v>1440</v>
      </c>
      <c r="D73" s="64" t="s">
        <v>748</v>
      </c>
      <c r="E73" t="s">
        <v>3255</v>
      </c>
      <c r="F73" s="301">
        <v>106105.36</v>
      </c>
      <c r="G73" s="301">
        <v>0</v>
      </c>
      <c r="H73" s="301">
        <v>29243.759999999998</v>
      </c>
      <c r="I73">
        <v>310492.34999999998</v>
      </c>
      <c r="J73">
        <v>80371.44</v>
      </c>
      <c r="K73" s="301">
        <v>2900</v>
      </c>
      <c r="L73" s="301">
        <v>25975.64</v>
      </c>
      <c r="N73" s="301">
        <v>6762.93</v>
      </c>
      <c r="Q73">
        <v>-396698.2</v>
      </c>
      <c r="R73">
        <v>923490.75</v>
      </c>
      <c r="S73" s="299">
        <v>731861.96</v>
      </c>
      <c r="T73" s="299">
        <v>65000</v>
      </c>
      <c r="U73" s="299">
        <v>626.38</v>
      </c>
      <c r="W73" s="299">
        <v>1546284.6</v>
      </c>
      <c r="X73" s="299">
        <v>286841</v>
      </c>
      <c r="Y73" s="300">
        <v>1714722.6</v>
      </c>
      <c r="Z73" s="300">
        <v>2080</v>
      </c>
      <c r="AA73" s="300">
        <v>5694</v>
      </c>
      <c r="AB73" s="300">
        <v>847065.58</v>
      </c>
      <c r="AC73" s="300">
        <v>93965.97</v>
      </c>
      <c r="AF73" s="300">
        <v>3304</v>
      </c>
      <c r="AG73" s="72">
        <f t="shared" si="13"/>
        <v>135349.12</v>
      </c>
      <c r="AH73" s="312">
        <f t="shared" si="14"/>
        <v>35638.57</v>
      </c>
      <c r="AI73" s="51">
        <f t="shared" si="10"/>
        <v>99710.549999999988</v>
      </c>
      <c r="AJ73" s="313">
        <f t="shared" si="11"/>
        <v>2630613.94</v>
      </c>
      <c r="AK73" s="314">
        <f t="shared" si="12"/>
        <v>2666832.1500000004</v>
      </c>
      <c r="AL73" s="56">
        <f t="shared" si="15"/>
        <v>-36218.210000000428</v>
      </c>
    </row>
    <row r="74" spans="1:38" ht="14.4" thickBot="1">
      <c r="A74" s="38" t="s">
        <v>383</v>
      </c>
      <c r="B74" s="38" t="s">
        <v>384</v>
      </c>
      <c r="C74" s="63">
        <v>1880</v>
      </c>
      <c r="D74" s="64" t="s">
        <v>749</v>
      </c>
      <c r="E74" t="s">
        <v>3256</v>
      </c>
      <c r="F74" s="301">
        <v>405140.69</v>
      </c>
      <c r="G74" s="301">
        <v>0</v>
      </c>
      <c r="H74" s="301">
        <v>21383.8</v>
      </c>
      <c r="I74">
        <v>79933.929999999993</v>
      </c>
      <c r="J74">
        <v>108565.11</v>
      </c>
      <c r="K74" s="301">
        <v>314500</v>
      </c>
      <c r="L74" s="301">
        <v>30661.21</v>
      </c>
      <c r="M74" s="301">
        <v>21000</v>
      </c>
      <c r="N74" s="301">
        <v>7677.1</v>
      </c>
      <c r="Q74">
        <v>-265084.32</v>
      </c>
      <c r="R74">
        <v>606181.84</v>
      </c>
      <c r="S74" s="299">
        <v>967029.41</v>
      </c>
      <c r="T74" s="299">
        <v>14000</v>
      </c>
      <c r="U74" s="299">
        <v>899</v>
      </c>
      <c r="W74" s="299">
        <v>1352326</v>
      </c>
      <c r="X74" s="299">
        <v>318060</v>
      </c>
      <c r="Y74" s="300">
        <v>1526251.84</v>
      </c>
      <c r="Z74" s="300">
        <v>16330</v>
      </c>
      <c r="AA74" s="300">
        <v>3688</v>
      </c>
      <c r="AB74" s="300">
        <v>1111467.44</v>
      </c>
      <c r="AC74" s="300">
        <v>77220.429999999993</v>
      </c>
      <c r="AD74" s="300">
        <v>0</v>
      </c>
      <c r="AF74" s="300">
        <v>17269</v>
      </c>
      <c r="AG74" s="72">
        <f t="shared" si="13"/>
        <v>426524.49</v>
      </c>
      <c r="AH74" s="312">
        <f t="shared" si="14"/>
        <v>373838.31</v>
      </c>
      <c r="AI74" s="51">
        <f t="shared" si="10"/>
        <v>52686.179999999993</v>
      </c>
      <c r="AJ74" s="313">
        <f t="shared" si="11"/>
        <v>2652314.41</v>
      </c>
      <c r="AK74" s="314">
        <f t="shared" si="12"/>
        <v>2752226.7100000004</v>
      </c>
      <c r="AL74" s="56">
        <f t="shared" si="15"/>
        <v>-99912.300000000279</v>
      </c>
    </row>
    <row r="75" spans="1:38" ht="14.4" thickBot="1">
      <c r="A75" s="38" t="s">
        <v>383</v>
      </c>
      <c r="B75" s="38" t="s">
        <v>384</v>
      </c>
      <c r="C75" s="63">
        <v>2455</v>
      </c>
      <c r="D75" s="64" t="s">
        <v>750</v>
      </c>
      <c r="E75" t="s">
        <v>3257</v>
      </c>
      <c r="F75" s="301">
        <v>384571.62</v>
      </c>
      <c r="G75" s="301">
        <v>23340</v>
      </c>
      <c r="H75" s="301">
        <v>46507.61</v>
      </c>
      <c r="I75">
        <v>264309.52</v>
      </c>
      <c r="J75">
        <v>299420.79999999999</v>
      </c>
      <c r="K75" s="301">
        <v>5000</v>
      </c>
      <c r="L75" s="301">
        <v>89540.38</v>
      </c>
      <c r="M75" s="301">
        <v>0</v>
      </c>
      <c r="N75" s="301">
        <v>19497.87</v>
      </c>
      <c r="O75">
        <v>0</v>
      </c>
      <c r="Q75">
        <v>-900215.59</v>
      </c>
      <c r="R75">
        <v>1832865.74</v>
      </c>
      <c r="S75" s="299">
        <v>1465036.04</v>
      </c>
      <c r="T75" s="299">
        <v>208195</v>
      </c>
      <c r="U75" s="299">
        <v>2069.5500000000002</v>
      </c>
      <c r="W75" s="299">
        <v>1756756.8</v>
      </c>
      <c r="X75" s="299">
        <v>430177</v>
      </c>
      <c r="Y75" s="300">
        <v>2053922.56</v>
      </c>
      <c r="Z75" s="300">
        <v>15040</v>
      </c>
      <c r="AA75" s="300">
        <v>4432</v>
      </c>
      <c r="AB75" s="300">
        <v>1663552.95</v>
      </c>
      <c r="AC75" s="300">
        <v>153755.73000000001</v>
      </c>
      <c r="AF75" s="300">
        <v>70</v>
      </c>
      <c r="AG75" s="72">
        <f t="shared" si="13"/>
        <v>454419.23</v>
      </c>
      <c r="AH75" s="312">
        <f t="shared" si="14"/>
        <v>114038.25</v>
      </c>
      <c r="AI75" s="51">
        <f t="shared" si="10"/>
        <v>340380.98</v>
      </c>
      <c r="AJ75" s="313">
        <f t="shared" si="11"/>
        <v>3862234.39</v>
      </c>
      <c r="AK75" s="314">
        <f t="shared" si="12"/>
        <v>3890773.2399999998</v>
      </c>
      <c r="AL75" s="56">
        <f t="shared" si="15"/>
        <v>-28538.849999999627</v>
      </c>
    </row>
    <row r="76" spans="1:38" ht="14.4" thickBot="1">
      <c r="A76" s="38" t="s">
        <v>387</v>
      </c>
      <c r="B76" s="38" t="s">
        <v>388</v>
      </c>
      <c r="C76" s="63">
        <v>1765</v>
      </c>
      <c r="D76" s="64" t="s">
        <v>751</v>
      </c>
      <c r="E76" t="s">
        <v>3258</v>
      </c>
      <c r="F76" s="301">
        <v>421154.01</v>
      </c>
      <c r="G76" s="301">
        <v>0</v>
      </c>
      <c r="H76" s="301">
        <v>61175.46</v>
      </c>
      <c r="I76">
        <v>666410.31999999995</v>
      </c>
      <c r="J76">
        <v>48203.43</v>
      </c>
      <c r="L76" s="301">
        <v>28315.99</v>
      </c>
      <c r="M76" s="301">
        <v>128300</v>
      </c>
      <c r="N76" s="301">
        <v>550.9</v>
      </c>
      <c r="Q76">
        <v>-728698.64</v>
      </c>
      <c r="R76">
        <v>1701541.88</v>
      </c>
      <c r="S76" s="299">
        <v>771473.51</v>
      </c>
      <c r="T76" s="299">
        <v>135420</v>
      </c>
      <c r="U76" s="299">
        <v>469.33</v>
      </c>
      <c r="W76" s="299">
        <v>395240</v>
      </c>
      <c r="X76" s="299">
        <v>5400</v>
      </c>
      <c r="Y76" s="300">
        <v>625777.67000000004</v>
      </c>
      <c r="AA76" s="300">
        <v>3422</v>
      </c>
      <c r="AB76" s="300">
        <v>516225.27</v>
      </c>
      <c r="AC76" s="300">
        <v>86383.81</v>
      </c>
      <c r="AF76" s="300">
        <v>9261</v>
      </c>
      <c r="AG76" s="72">
        <f t="shared" si="13"/>
        <v>482329.47000000003</v>
      </c>
      <c r="AH76" s="312">
        <f t="shared" si="14"/>
        <v>157166.88999999998</v>
      </c>
      <c r="AI76" s="51">
        <f t="shared" si="10"/>
        <v>325162.58000000007</v>
      </c>
      <c r="AJ76" s="313">
        <f t="shared" si="11"/>
        <v>1308002.8399999999</v>
      </c>
      <c r="AK76" s="314">
        <f t="shared" si="12"/>
        <v>1241069.75</v>
      </c>
      <c r="AL76" s="56">
        <f t="shared" si="15"/>
        <v>66933.089999999851</v>
      </c>
    </row>
    <row r="77" spans="1:38" ht="14.4" thickBot="1">
      <c r="A77" s="38" t="s">
        <v>387</v>
      </c>
      <c r="B77" s="38" t="s">
        <v>388</v>
      </c>
      <c r="C77" s="63">
        <v>2349</v>
      </c>
      <c r="D77" s="64" t="s">
        <v>752</v>
      </c>
      <c r="E77" t="s">
        <v>3259</v>
      </c>
      <c r="F77" s="301">
        <v>677158.49</v>
      </c>
      <c r="G77" s="301">
        <v>0</v>
      </c>
      <c r="H77" s="301">
        <v>141474.57</v>
      </c>
      <c r="I77">
        <v>107120.12</v>
      </c>
      <c r="J77">
        <v>45891.67</v>
      </c>
      <c r="K77" s="301">
        <v>6000</v>
      </c>
      <c r="L77" s="301">
        <v>39990.31</v>
      </c>
      <c r="M77" s="301">
        <v>51075</v>
      </c>
      <c r="N77" s="301">
        <v>322.22000000000003</v>
      </c>
      <c r="Q77">
        <v>-768662.46</v>
      </c>
      <c r="R77">
        <v>2052419.41</v>
      </c>
      <c r="S77" s="299">
        <v>1509969.86</v>
      </c>
      <c r="T77" s="299">
        <v>135939.95000000001</v>
      </c>
      <c r="U77" s="299">
        <v>1224.72</v>
      </c>
      <c r="W77" s="299">
        <v>1626996</v>
      </c>
      <c r="X77" s="299">
        <v>2160</v>
      </c>
      <c r="Y77" s="300">
        <v>1977813.99</v>
      </c>
      <c r="Z77" s="300">
        <v>1660</v>
      </c>
      <c r="AA77" s="300">
        <v>1520</v>
      </c>
      <c r="AB77" s="300">
        <v>559363.34</v>
      </c>
      <c r="AC77" s="300">
        <v>991247.83</v>
      </c>
      <c r="AF77" s="300">
        <v>154185</v>
      </c>
      <c r="AG77" s="72">
        <f t="shared" si="13"/>
        <v>818633.06</v>
      </c>
      <c r="AH77" s="312">
        <f t="shared" si="14"/>
        <v>97387.53</v>
      </c>
      <c r="AI77" s="51">
        <f t="shared" si="10"/>
        <v>721245.53</v>
      </c>
      <c r="AJ77" s="313">
        <f t="shared" si="11"/>
        <v>3276290.5300000003</v>
      </c>
      <c r="AK77" s="314">
        <f t="shared" si="12"/>
        <v>3685790.16</v>
      </c>
      <c r="AL77" s="56">
        <f t="shared" si="15"/>
        <v>-409499.62999999989</v>
      </c>
    </row>
    <row r="78" spans="1:38" ht="14.4" thickBot="1">
      <c r="A78" s="38" t="s">
        <v>387</v>
      </c>
      <c r="B78" s="38" t="s">
        <v>388</v>
      </c>
      <c r="C78" s="63">
        <v>2942</v>
      </c>
      <c r="D78" s="64" t="s">
        <v>753</v>
      </c>
      <c r="E78" t="s">
        <v>3260</v>
      </c>
      <c r="F78" s="301">
        <v>723937.06</v>
      </c>
      <c r="G78" s="301">
        <v>0</v>
      </c>
      <c r="H78" s="301">
        <v>4438.5</v>
      </c>
      <c r="I78">
        <v>263325.2</v>
      </c>
      <c r="J78">
        <v>85386.37</v>
      </c>
      <c r="K78" s="301">
        <v>0</v>
      </c>
      <c r="L78" s="301">
        <v>55977.46</v>
      </c>
      <c r="M78" s="301">
        <v>496400</v>
      </c>
      <c r="N78" s="301">
        <v>145.5</v>
      </c>
      <c r="Q78">
        <v>-1480730.31</v>
      </c>
      <c r="R78">
        <v>2038156.59</v>
      </c>
      <c r="S78" s="299">
        <v>910489.07</v>
      </c>
      <c r="T78" s="299">
        <v>273080</v>
      </c>
      <c r="U78" s="299">
        <v>991.9</v>
      </c>
      <c r="W78" s="299">
        <v>838070</v>
      </c>
      <c r="X78" s="299">
        <v>111700</v>
      </c>
      <c r="Y78" s="300">
        <v>1249654.33</v>
      </c>
      <c r="Z78" s="300">
        <v>23360</v>
      </c>
      <c r="AA78" s="300">
        <v>580</v>
      </c>
      <c r="AB78" s="300">
        <v>724013.26</v>
      </c>
      <c r="AC78" s="300">
        <v>152754.49</v>
      </c>
      <c r="AF78" s="300">
        <v>16831</v>
      </c>
      <c r="AG78" s="72">
        <f t="shared" si="13"/>
        <v>728375.56</v>
      </c>
      <c r="AH78" s="312">
        <f t="shared" si="14"/>
        <v>552522.96</v>
      </c>
      <c r="AI78" s="51">
        <f t="shared" si="10"/>
        <v>175852.60000000009</v>
      </c>
      <c r="AJ78" s="313">
        <f t="shared" si="11"/>
        <v>2134330.9699999997</v>
      </c>
      <c r="AK78" s="314">
        <f t="shared" si="12"/>
        <v>2167193.08</v>
      </c>
      <c r="AL78" s="56">
        <f t="shared" si="15"/>
        <v>-32862.110000000335</v>
      </c>
    </row>
    <row r="79" spans="1:38" ht="14.4" thickBot="1">
      <c r="A79" s="38" t="s">
        <v>387</v>
      </c>
      <c r="B79" s="38" t="s">
        <v>388</v>
      </c>
      <c r="C79" s="63">
        <v>2523</v>
      </c>
      <c r="D79" s="64" t="s">
        <v>754</v>
      </c>
      <c r="E79" t="s">
        <v>3261</v>
      </c>
      <c r="F79" s="301">
        <v>732560.47</v>
      </c>
      <c r="G79" s="301">
        <v>23340</v>
      </c>
      <c r="H79" s="301">
        <v>39116.019999999997</v>
      </c>
      <c r="I79">
        <v>660645.84</v>
      </c>
      <c r="J79">
        <v>75850.11</v>
      </c>
      <c r="L79" s="301">
        <v>59776.99</v>
      </c>
      <c r="M79" s="301">
        <v>0</v>
      </c>
      <c r="N79" s="301">
        <v>291.89999999999998</v>
      </c>
      <c r="Q79">
        <v>-584737.69999999995</v>
      </c>
      <c r="R79">
        <v>2089445.48</v>
      </c>
      <c r="S79" s="299">
        <v>861145.86</v>
      </c>
      <c r="T79" s="299">
        <v>57830</v>
      </c>
      <c r="U79" s="299">
        <v>1901.14</v>
      </c>
      <c r="W79" s="299">
        <v>1224950</v>
      </c>
      <c r="X79" s="299">
        <v>150112.5</v>
      </c>
      <c r="Y79" s="300">
        <v>1520929</v>
      </c>
      <c r="AA79" s="300">
        <v>540</v>
      </c>
      <c r="AB79" s="300">
        <v>631210.63</v>
      </c>
      <c r="AC79" s="300">
        <v>163642.1</v>
      </c>
      <c r="AF79" s="300">
        <v>12882</v>
      </c>
      <c r="AG79" s="72">
        <f t="shared" si="13"/>
        <v>795016.49</v>
      </c>
      <c r="AH79" s="312">
        <f t="shared" si="14"/>
        <v>60068.89</v>
      </c>
      <c r="AI79" s="51">
        <f t="shared" si="10"/>
        <v>734947.6</v>
      </c>
      <c r="AJ79" s="313">
        <f t="shared" si="11"/>
        <v>2295939.5</v>
      </c>
      <c r="AK79" s="314">
        <f t="shared" si="12"/>
        <v>2329203.73</v>
      </c>
      <c r="AL79" s="56">
        <f t="shared" si="15"/>
        <v>-33264.229999999981</v>
      </c>
    </row>
    <row r="80" spans="1:38" ht="14.4" thickBot="1">
      <c r="A80" s="38" t="s">
        <v>387</v>
      </c>
      <c r="B80" s="38" t="s">
        <v>388</v>
      </c>
      <c r="C80" s="63">
        <v>4280</v>
      </c>
      <c r="D80" s="64" t="s">
        <v>755</v>
      </c>
      <c r="E80" t="s">
        <v>3262</v>
      </c>
      <c r="F80" s="301">
        <v>835724.84</v>
      </c>
      <c r="G80" s="301">
        <v>53297</v>
      </c>
      <c r="H80" s="301">
        <v>7300.5</v>
      </c>
      <c r="I80">
        <v>237250</v>
      </c>
      <c r="J80">
        <v>39710.5</v>
      </c>
      <c r="K80" s="301">
        <v>14000</v>
      </c>
      <c r="N80" s="301">
        <v>648.58000000000004</v>
      </c>
      <c r="Q80">
        <v>-621377.43000000005</v>
      </c>
      <c r="R80">
        <v>1725194.64</v>
      </c>
      <c r="S80" s="299">
        <v>794126.42</v>
      </c>
      <c r="U80" s="299">
        <v>1111.23</v>
      </c>
      <c r="X80" s="299">
        <v>168560</v>
      </c>
      <c r="Y80" s="300">
        <v>277098</v>
      </c>
      <c r="Z80" s="300">
        <v>4180</v>
      </c>
      <c r="AA80" s="300">
        <v>1260</v>
      </c>
      <c r="AB80" s="300">
        <v>505289.42</v>
      </c>
      <c r="AC80" s="300">
        <v>121153.18</v>
      </c>
      <c r="AG80" s="72">
        <f t="shared" si="13"/>
        <v>896322.34</v>
      </c>
      <c r="AH80" s="312">
        <f t="shared" si="14"/>
        <v>14648.58</v>
      </c>
      <c r="AI80" s="51">
        <f t="shared" si="10"/>
        <v>881673.76</v>
      </c>
      <c r="AJ80" s="313">
        <f t="shared" si="11"/>
        <v>963797.65</v>
      </c>
      <c r="AK80" s="314">
        <f t="shared" si="12"/>
        <v>908980.59999999986</v>
      </c>
      <c r="AL80" s="56">
        <f t="shared" si="15"/>
        <v>54817.050000000163</v>
      </c>
    </row>
    <row r="81" spans="1:38" ht="14.4" thickBot="1">
      <c r="A81" s="38" t="s">
        <v>387</v>
      </c>
      <c r="B81" s="38" t="s">
        <v>388</v>
      </c>
      <c r="C81" s="63">
        <v>2682</v>
      </c>
      <c r="D81" s="64" t="s">
        <v>756</v>
      </c>
      <c r="E81" t="s">
        <v>3263</v>
      </c>
      <c r="F81" s="301">
        <v>662654.54</v>
      </c>
      <c r="G81" s="301">
        <v>0</v>
      </c>
      <c r="H81" s="301">
        <v>13423.01</v>
      </c>
      <c r="I81">
        <v>106517.33</v>
      </c>
      <c r="J81">
        <v>5188.5600000000004</v>
      </c>
      <c r="K81" s="301">
        <v>9500</v>
      </c>
      <c r="L81" s="301">
        <v>33757.75</v>
      </c>
      <c r="N81" s="301">
        <v>287.94</v>
      </c>
      <c r="Q81">
        <v>193930.02</v>
      </c>
      <c r="R81">
        <v>613262.28</v>
      </c>
      <c r="S81" s="299">
        <v>750641.99</v>
      </c>
      <c r="U81" s="299">
        <v>1753.51</v>
      </c>
      <c r="W81" s="299">
        <v>1507890</v>
      </c>
      <c r="Y81" s="300">
        <v>1703484</v>
      </c>
      <c r="AA81" s="300">
        <v>4500</v>
      </c>
      <c r="AB81" s="300">
        <v>547208.63</v>
      </c>
      <c r="AC81" s="300">
        <v>62787.42</v>
      </c>
      <c r="AF81" s="300">
        <v>5260</v>
      </c>
      <c r="AG81" s="72">
        <f t="shared" si="13"/>
        <v>676077.55</v>
      </c>
      <c r="AH81" s="312">
        <f t="shared" si="14"/>
        <v>43545.69</v>
      </c>
      <c r="AI81" s="51">
        <f t="shared" si="10"/>
        <v>632531.8600000001</v>
      </c>
      <c r="AJ81" s="313">
        <f t="shared" si="11"/>
        <v>2260285.5</v>
      </c>
      <c r="AK81" s="314">
        <f t="shared" si="12"/>
        <v>2323240.0499999998</v>
      </c>
      <c r="AL81" s="56">
        <f t="shared" si="15"/>
        <v>-62954.549999999814</v>
      </c>
    </row>
    <row r="82" spans="1:38" ht="14.4" thickBot="1">
      <c r="A82" s="38" t="s">
        <v>387</v>
      </c>
      <c r="B82" s="38" t="s">
        <v>388</v>
      </c>
      <c r="C82" s="63">
        <v>742</v>
      </c>
      <c r="D82" s="64" t="s">
        <v>757</v>
      </c>
      <c r="E82" t="s">
        <v>3264</v>
      </c>
      <c r="F82" s="301">
        <v>510556.91</v>
      </c>
      <c r="G82" s="301">
        <v>0</v>
      </c>
      <c r="H82" s="301">
        <v>14176.09</v>
      </c>
      <c r="I82">
        <v>378380.76</v>
      </c>
      <c r="J82">
        <v>158046.26</v>
      </c>
      <c r="K82" s="301">
        <v>2000</v>
      </c>
      <c r="L82" s="301">
        <v>19248.47</v>
      </c>
      <c r="M82" s="301">
        <v>8700</v>
      </c>
      <c r="N82" s="301">
        <v>518.20000000000005</v>
      </c>
      <c r="O82">
        <v>-4700</v>
      </c>
      <c r="Q82">
        <v>-413885.66</v>
      </c>
      <c r="R82">
        <v>788047.76</v>
      </c>
      <c r="S82" s="299">
        <v>593534.59</v>
      </c>
      <c r="U82" s="299">
        <v>829.57</v>
      </c>
      <c r="W82" s="299">
        <v>747370</v>
      </c>
      <c r="X82" s="299">
        <v>28800</v>
      </c>
      <c r="Y82" s="300">
        <v>955704</v>
      </c>
      <c r="AA82" s="300">
        <v>4210</v>
      </c>
      <c r="AB82" s="300">
        <v>345563.2</v>
      </c>
      <c r="AC82" s="300">
        <v>-596674.29</v>
      </c>
      <c r="AF82" s="300">
        <v>500</v>
      </c>
      <c r="AG82" s="72">
        <f t="shared" si="13"/>
        <v>524733</v>
      </c>
      <c r="AH82" s="312">
        <f t="shared" si="14"/>
        <v>30466.670000000002</v>
      </c>
      <c r="AI82" s="51">
        <f t="shared" si="10"/>
        <v>494266.33</v>
      </c>
      <c r="AJ82" s="313">
        <f t="shared" si="11"/>
        <v>1370534.16</v>
      </c>
      <c r="AK82" s="314">
        <f t="shared" si="12"/>
        <v>709302.90999999992</v>
      </c>
      <c r="AL82" s="56">
        <f t="shared" si="15"/>
        <v>661231.25</v>
      </c>
    </row>
    <row r="83" spans="1:38" ht="14.4" thickBot="1">
      <c r="A83" s="38" t="s">
        <v>387</v>
      </c>
      <c r="B83" s="38" t="s">
        <v>388</v>
      </c>
      <c r="C83" s="63">
        <v>697</v>
      </c>
      <c r="D83" s="64" t="s">
        <v>758</v>
      </c>
      <c r="E83" t="s">
        <v>3265</v>
      </c>
      <c r="F83" s="301">
        <v>551109.86</v>
      </c>
      <c r="G83" s="301">
        <v>0</v>
      </c>
      <c r="H83" s="301">
        <v>74632.5</v>
      </c>
      <c r="I83">
        <v>267778.88</v>
      </c>
      <c r="J83">
        <v>89166.16</v>
      </c>
      <c r="L83" s="301">
        <v>24860.26</v>
      </c>
      <c r="M83" s="301">
        <v>0</v>
      </c>
      <c r="N83" s="301">
        <v>1603</v>
      </c>
      <c r="Q83">
        <v>760069.73</v>
      </c>
      <c r="R83">
        <v>123193.16</v>
      </c>
      <c r="S83" s="299">
        <v>560553.34</v>
      </c>
      <c r="T83" s="299">
        <v>0</v>
      </c>
      <c r="U83" s="299">
        <v>1421.27</v>
      </c>
      <c r="W83" s="299">
        <v>85158.1</v>
      </c>
      <c r="X83" s="299">
        <v>2190</v>
      </c>
      <c r="Y83" s="300">
        <v>238107.1</v>
      </c>
      <c r="AB83" s="300">
        <v>226146.12</v>
      </c>
      <c r="AC83" s="300">
        <v>112108.24</v>
      </c>
      <c r="AG83" s="72">
        <f t="shared" si="13"/>
        <v>625742.36</v>
      </c>
      <c r="AH83" s="312">
        <f t="shared" si="14"/>
        <v>26463.26</v>
      </c>
      <c r="AI83" s="51">
        <f t="shared" si="10"/>
        <v>599279.1</v>
      </c>
      <c r="AJ83" s="313">
        <f t="shared" si="11"/>
        <v>649322.71</v>
      </c>
      <c r="AK83" s="314">
        <f t="shared" si="12"/>
        <v>576361.46</v>
      </c>
      <c r="AL83" s="56">
        <f t="shared" si="15"/>
        <v>72961.25</v>
      </c>
    </row>
    <row r="84" spans="1:38" ht="14.4" thickBot="1">
      <c r="A84" s="38" t="s">
        <v>387</v>
      </c>
      <c r="B84" s="38" t="s">
        <v>388</v>
      </c>
      <c r="C84" s="63">
        <v>783</v>
      </c>
      <c r="D84" s="64" t="s">
        <v>759</v>
      </c>
      <c r="E84" t="s">
        <v>3310</v>
      </c>
      <c r="F84" s="301">
        <v>417719.02</v>
      </c>
      <c r="G84" s="301">
        <v>0</v>
      </c>
      <c r="H84" s="301">
        <v>37450</v>
      </c>
      <c r="I84">
        <v>202841.26</v>
      </c>
      <c r="J84">
        <v>18401.12</v>
      </c>
      <c r="L84" s="301">
        <v>31236.74</v>
      </c>
      <c r="M84" s="301">
        <v>33515</v>
      </c>
      <c r="N84" s="301">
        <v>7.9</v>
      </c>
      <c r="Q84">
        <v>-1423193.04</v>
      </c>
      <c r="R84">
        <v>2101746.27</v>
      </c>
      <c r="S84" s="299">
        <v>596384.97</v>
      </c>
      <c r="U84" s="299">
        <v>1153.75</v>
      </c>
      <c r="W84" s="299">
        <v>870240</v>
      </c>
      <c r="Y84" s="300">
        <v>1076083</v>
      </c>
      <c r="AA84" s="300">
        <v>1780</v>
      </c>
      <c r="AB84" s="300">
        <v>332340.52</v>
      </c>
      <c r="AC84" s="300">
        <v>96669.67</v>
      </c>
      <c r="AF84" s="300">
        <v>27807</v>
      </c>
      <c r="AG84" s="72">
        <f t="shared" si="13"/>
        <v>455169.02</v>
      </c>
      <c r="AH84" s="312">
        <f t="shared" si="14"/>
        <v>64759.640000000007</v>
      </c>
      <c r="AI84" s="51">
        <f t="shared" si="10"/>
        <v>390409.38</v>
      </c>
      <c r="AJ84" s="313">
        <f t="shared" si="11"/>
        <v>1467778.72</v>
      </c>
      <c r="AK84" s="314">
        <f t="shared" si="12"/>
        <v>1534680.19</v>
      </c>
      <c r="AL84" s="56">
        <f t="shared" si="15"/>
        <v>-66901.469999999972</v>
      </c>
    </row>
    <row r="85" spans="1:38" ht="14.4" thickBot="1">
      <c r="A85" s="38" t="s">
        <v>391</v>
      </c>
      <c r="B85" s="38" t="s">
        <v>392</v>
      </c>
      <c r="C85" s="63">
        <v>3757</v>
      </c>
      <c r="D85" s="64" t="s">
        <v>760</v>
      </c>
      <c r="E85" t="s">
        <v>3266</v>
      </c>
      <c r="F85" s="301">
        <v>348353.06</v>
      </c>
      <c r="G85" s="301">
        <v>0</v>
      </c>
      <c r="H85" s="301">
        <v>40254.26</v>
      </c>
      <c r="I85">
        <v>1062665.94</v>
      </c>
      <c r="J85">
        <v>190680.78</v>
      </c>
      <c r="K85" s="301">
        <v>0</v>
      </c>
      <c r="M85" s="301">
        <v>21</v>
      </c>
      <c r="N85" s="301">
        <v>0</v>
      </c>
      <c r="Q85">
        <v>691282.03</v>
      </c>
      <c r="R85">
        <v>1047464</v>
      </c>
      <c r="S85" s="299">
        <v>748890.46</v>
      </c>
      <c r="T85" s="299">
        <v>318050</v>
      </c>
      <c r="U85" s="299">
        <v>1108.45</v>
      </c>
      <c r="W85" s="299">
        <v>1598620</v>
      </c>
      <c r="Y85" s="300">
        <v>1858893</v>
      </c>
      <c r="AB85" s="300">
        <v>760824.48</v>
      </c>
      <c r="AC85" s="300">
        <v>143764.42000000001</v>
      </c>
      <c r="AG85" s="72">
        <f t="shared" si="13"/>
        <v>388607.32</v>
      </c>
      <c r="AH85" s="312">
        <f t="shared" si="14"/>
        <v>21</v>
      </c>
      <c r="AI85" s="51">
        <f t="shared" si="10"/>
        <v>388586.32</v>
      </c>
      <c r="AJ85" s="313">
        <f t="shared" si="11"/>
        <v>2666668.91</v>
      </c>
      <c r="AK85" s="314">
        <f t="shared" si="12"/>
        <v>2763481.9</v>
      </c>
      <c r="AL85" s="56">
        <f t="shared" si="15"/>
        <v>-96812.989999999758</v>
      </c>
    </row>
    <row r="86" spans="1:38" ht="14.4" thickBot="1">
      <c r="A86" s="38" t="s">
        <v>391</v>
      </c>
      <c r="B86" s="38" t="s">
        <v>392</v>
      </c>
      <c r="C86" s="63">
        <v>7605</v>
      </c>
      <c r="D86" s="64" t="s">
        <v>761</v>
      </c>
      <c r="E86" t="s">
        <v>3267</v>
      </c>
      <c r="F86" s="301">
        <v>494659.28</v>
      </c>
      <c r="G86" s="301">
        <v>23497.599999999999</v>
      </c>
      <c r="H86" s="301">
        <v>108770.39</v>
      </c>
      <c r="I86">
        <v>3396072.52</v>
      </c>
      <c r="J86">
        <v>371998.39</v>
      </c>
      <c r="K86" s="301">
        <v>5314.6</v>
      </c>
      <c r="L86" s="301">
        <v>-8740</v>
      </c>
      <c r="N86" s="301">
        <v>-5735.96</v>
      </c>
      <c r="O86">
        <v>466365</v>
      </c>
      <c r="Q86">
        <v>-9293948.6400000006</v>
      </c>
      <c r="R86">
        <v>14214425</v>
      </c>
      <c r="S86" s="299">
        <v>2023266.93</v>
      </c>
      <c r="U86" s="299">
        <v>1705.37</v>
      </c>
      <c r="Y86" s="300">
        <v>1001258</v>
      </c>
      <c r="Z86" s="300">
        <v>16472</v>
      </c>
      <c r="AB86" s="300">
        <v>1620550.7</v>
      </c>
      <c r="AC86" s="300">
        <v>369373.42</v>
      </c>
      <c r="AG86" s="72">
        <f t="shared" si="13"/>
        <v>626927.27</v>
      </c>
      <c r="AH86" s="312">
        <f t="shared" si="14"/>
        <v>-9161.36</v>
      </c>
      <c r="AI86" s="51">
        <f t="shared" si="10"/>
        <v>636088.63</v>
      </c>
      <c r="AJ86" s="313">
        <f t="shared" si="11"/>
        <v>2024972.3</v>
      </c>
      <c r="AK86" s="314">
        <f t="shared" si="12"/>
        <v>3007654.12</v>
      </c>
      <c r="AL86" s="56">
        <f t="shared" si="15"/>
        <v>-982681.82000000007</v>
      </c>
    </row>
    <row r="87" spans="1:38" ht="14.4" thickBot="1">
      <c r="A87" s="38" t="s">
        <v>391</v>
      </c>
      <c r="B87" s="38" t="s">
        <v>392</v>
      </c>
      <c r="C87" s="63">
        <v>7029</v>
      </c>
      <c r="D87" s="64" t="s">
        <v>762</v>
      </c>
      <c r="E87" t="s">
        <v>3268</v>
      </c>
      <c r="F87" s="301">
        <v>1472762.07</v>
      </c>
      <c r="G87" s="301">
        <v>0</v>
      </c>
      <c r="H87" s="301">
        <v>69945.509999999995</v>
      </c>
      <c r="I87">
        <v>1184586.8700000001</v>
      </c>
      <c r="J87">
        <v>333715.64</v>
      </c>
      <c r="L87" s="301">
        <v>74987</v>
      </c>
      <c r="N87" s="301">
        <v>3431</v>
      </c>
      <c r="O87">
        <v>409980</v>
      </c>
      <c r="Q87">
        <v>1774683.16</v>
      </c>
      <c r="R87">
        <v>1212550.31</v>
      </c>
      <c r="S87" s="299">
        <v>1661819.45</v>
      </c>
      <c r="U87" s="299">
        <v>3202.03</v>
      </c>
      <c r="W87" s="299">
        <v>2270604</v>
      </c>
      <c r="Y87" s="300">
        <v>3192552</v>
      </c>
      <c r="Z87" s="300">
        <v>15900</v>
      </c>
      <c r="AA87" s="300">
        <v>9754</v>
      </c>
      <c r="AB87" s="300">
        <v>1075439.28</v>
      </c>
      <c r="AC87" s="300">
        <v>56601.58</v>
      </c>
      <c r="AG87" s="72">
        <f t="shared" si="13"/>
        <v>1542707.58</v>
      </c>
      <c r="AH87" s="312">
        <f t="shared" si="14"/>
        <v>78418</v>
      </c>
      <c r="AI87" s="51">
        <f t="shared" si="10"/>
        <v>1464289.58</v>
      </c>
      <c r="AJ87" s="313">
        <f t="shared" si="11"/>
        <v>3935625.48</v>
      </c>
      <c r="AK87" s="314">
        <f t="shared" si="12"/>
        <v>4350246.8600000003</v>
      </c>
      <c r="AL87" s="56">
        <f t="shared" si="15"/>
        <v>-414621.38000000035</v>
      </c>
    </row>
    <row r="88" spans="1:38" ht="14.4" thickBot="1">
      <c r="A88" s="38" t="s">
        <v>391</v>
      </c>
      <c r="B88" s="38" t="s">
        <v>392</v>
      </c>
      <c r="C88" s="63">
        <v>4650</v>
      </c>
      <c r="D88" s="64" t="s">
        <v>763</v>
      </c>
      <c r="E88" t="s">
        <v>3269</v>
      </c>
      <c r="F88" s="301">
        <v>708266.67</v>
      </c>
      <c r="G88" s="301">
        <v>0</v>
      </c>
      <c r="H88" s="301">
        <v>98664.83</v>
      </c>
      <c r="I88">
        <v>2974689.43</v>
      </c>
      <c r="J88">
        <v>92214.95</v>
      </c>
      <c r="M88" s="301">
        <v>487661</v>
      </c>
      <c r="N88" s="301">
        <v>-5608</v>
      </c>
      <c r="Q88">
        <v>2693726.26</v>
      </c>
      <c r="R88">
        <v>1047464</v>
      </c>
      <c r="S88" s="299">
        <v>1005331.71</v>
      </c>
      <c r="U88" s="299">
        <v>1582.06</v>
      </c>
      <c r="W88" s="299">
        <v>1898054</v>
      </c>
      <c r="Y88" s="300">
        <v>2347554</v>
      </c>
      <c r="AB88" s="300">
        <v>632182.09</v>
      </c>
      <c r="AC88" s="300">
        <v>266379.06</v>
      </c>
      <c r="AF88" s="300">
        <v>8260</v>
      </c>
      <c r="AG88" s="72">
        <f t="shared" si="13"/>
        <v>806931.5</v>
      </c>
      <c r="AH88" s="312">
        <f t="shared" si="14"/>
        <v>482053</v>
      </c>
      <c r="AI88" s="51">
        <f t="shared" si="10"/>
        <v>324878.5</v>
      </c>
      <c r="AJ88" s="313">
        <f t="shared" si="11"/>
        <v>2904967.77</v>
      </c>
      <c r="AK88" s="314">
        <f t="shared" si="12"/>
        <v>3254375.15</v>
      </c>
      <c r="AL88" s="56">
        <f t="shared" si="15"/>
        <v>-349407.37999999989</v>
      </c>
    </row>
    <row r="89" spans="1:38" ht="14.4" thickBot="1">
      <c r="A89" s="38" t="s">
        <v>391</v>
      </c>
      <c r="B89" s="38" t="s">
        <v>392</v>
      </c>
      <c r="C89" s="63">
        <v>3899</v>
      </c>
      <c r="D89" s="64" t="s">
        <v>764</v>
      </c>
      <c r="E89" t="s">
        <v>3270</v>
      </c>
      <c r="F89" s="301">
        <v>510272.57</v>
      </c>
      <c r="G89" s="301">
        <v>0</v>
      </c>
      <c r="H89" s="301">
        <v>418996.42</v>
      </c>
      <c r="I89">
        <v>1586264.67</v>
      </c>
      <c r="J89">
        <v>255595.56</v>
      </c>
      <c r="K89" s="301">
        <v>0</v>
      </c>
      <c r="M89" s="301">
        <v>132335</v>
      </c>
      <c r="N89" s="301">
        <v>1683.07</v>
      </c>
      <c r="O89">
        <v>178684</v>
      </c>
      <c r="Q89">
        <v>166119.72</v>
      </c>
      <c r="R89">
        <v>2617329.11</v>
      </c>
      <c r="S89" s="299">
        <v>717995.43</v>
      </c>
      <c r="U89" s="299">
        <v>1026.27</v>
      </c>
      <c r="W89" s="299">
        <v>1206790</v>
      </c>
      <c r="Y89" s="300">
        <v>1576835</v>
      </c>
      <c r="AA89" s="300">
        <v>11618</v>
      </c>
      <c r="AB89" s="300">
        <v>462538.05</v>
      </c>
      <c r="AC89" s="300">
        <v>199842.33</v>
      </c>
      <c r="AG89" s="72">
        <f t="shared" si="13"/>
        <v>929268.99</v>
      </c>
      <c r="AH89" s="312">
        <f t="shared" si="14"/>
        <v>134018.07</v>
      </c>
      <c r="AI89" s="51">
        <f t="shared" si="10"/>
        <v>795250.91999999993</v>
      </c>
      <c r="AJ89" s="313">
        <f t="shared" si="11"/>
        <v>1925811.7000000002</v>
      </c>
      <c r="AK89" s="314">
        <f t="shared" si="12"/>
        <v>2250833.38</v>
      </c>
      <c r="AL89" s="56">
        <f t="shared" si="15"/>
        <v>-325021.6799999997</v>
      </c>
    </row>
    <row r="90" spans="1:38" ht="14.4" thickBot="1">
      <c r="A90" s="38" t="s">
        <v>391</v>
      </c>
      <c r="B90" s="38" t="s">
        <v>392</v>
      </c>
      <c r="C90" s="63">
        <v>1800</v>
      </c>
      <c r="D90" s="64" t="s">
        <v>765</v>
      </c>
      <c r="E90" t="s">
        <v>3271</v>
      </c>
      <c r="F90" s="301">
        <v>225916.28</v>
      </c>
      <c r="G90" s="301">
        <v>11176.25</v>
      </c>
      <c r="H90" s="301">
        <v>19455.03</v>
      </c>
      <c r="I90">
        <v>450661.86</v>
      </c>
      <c r="J90">
        <v>53933.69</v>
      </c>
      <c r="K90" s="301">
        <v>123038.51</v>
      </c>
      <c r="N90" s="301">
        <v>-1109.95</v>
      </c>
      <c r="O90">
        <v>53140</v>
      </c>
      <c r="Q90">
        <v>-380165.89</v>
      </c>
      <c r="R90">
        <v>1047464</v>
      </c>
      <c r="S90" s="299">
        <v>574350.28</v>
      </c>
      <c r="U90" s="299">
        <v>1017.27</v>
      </c>
      <c r="W90" s="299">
        <v>600240</v>
      </c>
      <c r="Y90" s="300">
        <v>877345</v>
      </c>
      <c r="Z90" s="300">
        <v>12371</v>
      </c>
      <c r="AB90" s="300">
        <v>268171.21999999997</v>
      </c>
      <c r="AC90" s="300">
        <v>98943.89</v>
      </c>
      <c r="AG90" s="72">
        <f t="shared" si="13"/>
        <v>256547.56</v>
      </c>
      <c r="AH90" s="312">
        <f t="shared" si="14"/>
        <v>121928.56</v>
      </c>
      <c r="AI90" s="51">
        <f t="shared" si="10"/>
        <v>134619</v>
      </c>
      <c r="AJ90" s="313">
        <f t="shared" si="11"/>
        <v>1175607.55</v>
      </c>
      <c r="AK90" s="314">
        <f t="shared" si="12"/>
        <v>1256831.1099999999</v>
      </c>
      <c r="AL90" s="56">
        <f t="shared" si="15"/>
        <v>-81223.559999999823</v>
      </c>
    </row>
    <row r="91" spans="1:38" ht="14.4" thickBot="1">
      <c r="A91" s="38" t="s">
        <v>391</v>
      </c>
      <c r="B91" s="38" t="s">
        <v>392</v>
      </c>
      <c r="C91" s="63">
        <v>5876</v>
      </c>
      <c r="D91" s="64" t="s">
        <v>766</v>
      </c>
      <c r="E91" t="s">
        <v>3272</v>
      </c>
      <c r="F91" s="301">
        <v>348078.43</v>
      </c>
      <c r="G91" s="301">
        <v>0</v>
      </c>
      <c r="H91" s="301">
        <v>696205.5</v>
      </c>
      <c r="I91">
        <v>8577146.1500000004</v>
      </c>
      <c r="J91">
        <v>302244.11</v>
      </c>
      <c r="K91" s="301">
        <v>31913.25</v>
      </c>
      <c r="L91" s="301">
        <v>46654</v>
      </c>
      <c r="M91" s="301">
        <v>640693</v>
      </c>
      <c r="N91" s="301">
        <v>-1279.71</v>
      </c>
      <c r="Q91">
        <v>8257419.2199999997</v>
      </c>
      <c r="R91">
        <v>1215671.21</v>
      </c>
      <c r="S91" s="299">
        <v>1304924.74</v>
      </c>
      <c r="U91" s="299">
        <v>840.53</v>
      </c>
      <c r="W91" s="299">
        <v>2286570</v>
      </c>
      <c r="X91" s="299">
        <v>30000</v>
      </c>
      <c r="Y91" s="300">
        <v>3329448</v>
      </c>
      <c r="Z91" s="300">
        <v>15200</v>
      </c>
      <c r="AA91" s="300">
        <v>5819</v>
      </c>
      <c r="AB91" s="300">
        <v>396477.47</v>
      </c>
      <c r="AC91" s="300">
        <v>142787.57999999999</v>
      </c>
      <c r="AG91" s="72">
        <f t="shared" si="13"/>
        <v>1044283.9299999999</v>
      </c>
      <c r="AH91" s="312">
        <f t="shared" si="14"/>
        <v>717980.54</v>
      </c>
      <c r="AI91" s="51">
        <f t="shared" si="10"/>
        <v>326303.3899999999</v>
      </c>
      <c r="AJ91" s="313">
        <f t="shared" si="11"/>
        <v>3622335.27</v>
      </c>
      <c r="AK91" s="314">
        <f t="shared" si="12"/>
        <v>3889732.05</v>
      </c>
      <c r="AL91" s="56">
        <f t="shared" si="15"/>
        <v>-267396.7799999998</v>
      </c>
    </row>
    <row r="92" spans="1:38" ht="14.4" thickBot="1">
      <c r="A92" s="38" t="s">
        <v>391</v>
      </c>
      <c r="B92" s="38" t="s">
        <v>392</v>
      </c>
      <c r="C92" s="63">
        <v>1689</v>
      </c>
      <c r="D92" s="64" t="s">
        <v>767</v>
      </c>
      <c r="E92" t="s">
        <v>3273</v>
      </c>
      <c r="F92" s="301">
        <v>367484.27</v>
      </c>
      <c r="G92" s="301">
        <v>0</v>
      </c>
      <c r="H92" s="301">
        <v>57725.48</v>
      </c>
      <c r="I92">
        <v>952895.83</v>
      </c>
      <c r="J92">
        <v>216058</v>
      </c>
      <c r="K92" s="301">
        <v>212461.26</v>
      </c>
      <c r="L92" s="301">
        <v>5886.26</v>
      </c>
      <c r="M92" s="301">
        <v>18</v>
      </c>
      <c r="N92" s="301">
        <v>13043.71</v>
      </c>
      <c r="O92">
        <v>58290</v>
      </c>
      <c r="P92">
        <v>-134642.35</v>
      </c>
      <c r="Q92">
        <v>-508861.44</v>
      </c>
      <c r="R92">
        <v>1849378.08</v>
      </c>
      <c r="S92" s="299">
        <v>1102081.56</v>
      </c>
      <c r="U92" s="299">
        <v>479.91</v>
      </c>
      <c r="W92" s="299">
        <v>1558270</v>
      </c>
      <c r="Y92" s="300">
        <v>1817199</v>
      </c>
      <c r="AB92" s="300">
        <v>585605</v>
      </c>
      <c r="AC92" s="300">
        <v>159437.41</v>
      </c>
      <c r="AG92" s="72">
        <f t="shared" si="13"/>
        <v>425209.75</v>
      </c>
      <c r="AH92" s="312">
        <f t="shared" si="14"/>
        <v>231409.23</v>
      </c>
      <c r="AI92" s="51">
        <f t="shared" si="10"/>
        <v>193800.52</v>
      </c>
      <c r="AJ92" s="313">
        <f t="shared" si="11"/>
        <v>2660831.4699999997</v>
      </c>
      <c r="AK92" s="314">
        <f t="shared" si="12"/>
        <v>2562241.41</v>
      </c>
      <c r="AL92" s="56">
        <f t="shared" si="15"/>
        <v>98590.05999999959</v>
      </c>
    </row>
    <row r="93" spans="1:38" ht="14.4" thickBot="1">
      <c r="A93" s="38" t="s">
        <v>391</v>
      </c>
      <c r="B93" s="38" t="s">
        <v>392</v>
      </c>
      <c r="C93" s="63">
        <v>3572</v>
      </c>
      <c r="D93" s="64" t="s">
        <v>768</v>
      </c>
      <c r="E93" t="s">
        <v>3274</v>
      </c>
      <c r="F93" s="301">
        <v>529635.07999999996</v>
      </c>
      <c r="G93" s="301">
        <v>0</v>
      </c>
      <c r="H93" s="301">
        <v>55161.22</v>
      </c>
      <c r="I93">
        <v>1216827.43</v>
      </c>
      <c r="J93">
        <v>88883.58</v>
      </c>
      <c r="K93" s="301">
        <v>129855</v>
      </c>
      <c r="N93" s="301">
        <v>-290.08999999999997</v>
      </c>
      <c r="O93">
        <v>256650</v>
      </c>
      <c r="P93">
        <v>111.4</v>
      </c>
      <c r="Q93">
        <v>1756294.97</v>
      </c>
      <c r="R93">
        <v>281440</v>
      </c>
      <c r="S93" s="299">
        <v>775021.94</v>
      </c>
      <c r="U93" s="299">
        <v>1278.18</v>
      </c>
      <c r="Y93" s="300">
        <v>434127</v>
      </c>
      <c r="AA93" s="300">
        <v>-1480</v>
      </c>
      <c r="AB93" s="300">
        <v>553100.42000000004</v>
      </c>
      <c r="AC93" s="300">
        <v>324106.67</v>
      </c>
      <c r="AG93" s="72">
        <f t="shared" si="13"/>
        <v>584796.29999999993</v>
      </c>
      <c r="AH93" s="312">
        <f t="shared" si="14"/>
        <v>129564.91</v>
      </c>
      <c r="AI93" s="51">
        <f t="shared" si="10"/>
        <v>455231.3899999999</v>
      </c>
      <c r="AJ93" s="313">
        <f t="shared" si="11"/>
        <v>776300.12</v>
      </c>
      <c r="AK93" s="314">
        <f t="shared" si="12"/>
        <v>1309854.0900000001</v>
      </c>
      <c r="AL93" s="56">
        <f t="shared" si="15"/>
        <v>-533553.97000000009</v>
      </c>
    </row>
    <row r="94" spans="1:38" ht="14.4" thickBot="1">
      <c r="A94" s="38" t="s">
        <v>391</v>
      </c>
      <c r="B94" s="38" t="s">
        <v>392</v>
      </c>
      <c r="C94" s="63">
        <v>3222</v>
      </c>
      <c r="D94" s="64" t="s">
        <v>769</v>
      </c>
      <c r="E94" t="s">
        <v>3275</v>
      </c>
      <c r="F94" s="301">
        <v>252533.3</v>
      </c>
      <c r="G94" s="301">
        <v>0</v>
      </c>
      <c r="H94" s="301">
        <v>44647.86</v>
      </c>
      <c r="I94">
        <v>3503004.67</v>
      </c>
      <c r="J94">
        <v>257752.82</v>
      </c>
      <c r="K94" s="301">
        <v>-1684.11</v>
      </c>
      <c r="M94" s="301">
        <v>72670</v>
      </c>
      <c r="N94" s="301">
        <v>8255.11</v>
      </c>
      <c r="Q94">
        <v>1608433.28</v>
      </c>
      <c r="R94">
        <v>2812906.16</v>
      </c>
      <c r="S94" s="299">
        <v>720045.89</v>
      </c>
      <c r="U94" s="299">
        <v>800.59</v>
      </c>
      <c r="W94" s="299">
        <v>1337680</v>
      </c>
      <c r="Y94" s="300">
        <v>1639170</v>
      </c>
      <c r="AB94" s="300">
        <v>509761.58</v>
      </c>
      <c r="AC94" s="300">
        <v>352236.69</v>
      </c>
      <c r="AG94" s="72">
        <f t="shared" si="13"/>
        <v>297181.15999999997</v>
      </c>
      <c r="AH94" s="312">
        <f t="shared" si="14"/>
        <v>79241</v>
      </c>
      <c r="AI94" s="51">
        <f t="shared" si="10"/>
        <v>217940.15999999997</v>
      </c>
      <c r="AJ94" s="313">
        <f t="shared" si="11"/>
        <v>2058526.48</v>
      </c>
      <c r="AK94" s="314">
        <f t="shared" si="12"/>
        <v>2501168.27</v>
      </c>
      <c r="AL94" s="56">
        <f t="shared" si="15"/>
        <v>-442641.79000000004</v>
      </c>
    </row>
    <row r="95" spans="1:38" ht="14.4" thickBot="1">
      <c r="A95" s="38" t="s">
        <v>391</v>
      </c>
      <c r="B95" s="38" t="s">
        <v>392</v>
      </c>
      <c r="C95" s="63">
        <v>3078</v>
      </c>
      <c r="D95" s="64" t="s">
        <v>770</v>
      </c>
      <c r="E95" t="s">
        <v>3276</v>
      </c>
      <c r="F95" s="301">
        <v>364146.05</v>
      </c>
      <c r="G95" s="301">
        <v>0</v>
      </c>
      <c r="H95" s="301">
        <v>3900.05</v>
      </c>
      <c r="I95">
        <v>2823717.27</v>
      </c>
      <c r="J95">
        <v>31000</v>
      </c>
      <c r="K95" s="301">
        <v>0</v>
      </c>
      <c r="M95" s="301">
        <v>30000</v>
      </c>
      <c r="N95" s="301">
        <v>-276.62</v>
      </c>
      <c r="O95">
        <v>86380</v>
      </c>
      <c r="Q95">
        <v>2289071.06</v>
      </c>
      <c r="R95">
        <v>1047464</v>
      </c>
      <c r="S95" s="299">
        <v>631267.44999999995</v>
      </c>
      <c r="U95" s="299">
        <v>796.76</v>
      </c>
      <c r="W95" s="299">
        <v>1142670</v>
      </c>
      <c r="Y95" s="300">
        <v>1495911</v>
      </c>
      <c r="AB95" s="300">
        <v>328725.05</v>
      </c>
      <c r="AC95" s="300">
        <v>179973.23</v>
      </c>
      <c r="AG95" s="72">
        <f t="shared" si="13"/>
        <v>368046.1</v>
      </c>
      <c r="AH95" s="312">
        <f t="shared" si="14"/>
        <v>29723.38</v>
      </c>
      <c r="AI95" s="51">
        <f t="shared" si="10"/>
        <v>338322.72</v>
      </c>
      <c r="AJ95" s="313">
        <f t="shared" si="11"/>
        <v>1774734.21</v>
      </c>
      <c r="AK95" s="314">
        <f t="shared" si="12"/>
        <v>2004609.28</v>
      </c>
      <c r="AL95" s="56">
        <f t="shared" si="15"/>
        <v>-229875.07000000007</v>
      </c>
    </row>
    <row r="96" spans="1:38" ht="14.4" thickBot="1">
      <c r="A96" s="38" t="s">
        <v>391</v>
      </c>
      <c r="B96" s="38" t="s">
        <v>392</v>
      </c>
      <c r="C96" s="63">
        <v>4264</v>
      </c>
      <c r="D96" s="64" t="s">
        <v>771</v>
      </c>
      <c r="E96" t="s">
        <v>3277</v>
      </c>
      <c r="F96" s="301">
        <v>315451</v>
      </c>
      <c r="G96" s="301">
        <v>0</v>
      </c>
      <c r="H96" s="301">
        <v>42643.48</v>
      </c>
      <c r="I96">
        <v>799949.97</v>
      </c>
      <c r="J96">
        <v>1090379.26</v>
      </c>
      <c r="K96" s="301">
        <v>2803.75</v>
      </c>
      <c r="M96" s="301">
        <v>23615</v>
      </c>
      <c r="N96" s="301">
        <v>-2803.75</v>
      </c>
      <c r="O96">
        <v>240480</v>
      </c>
      <c r="Q96">
        <v>771673.57</v>
      </c>
      <c r="R96">
        <v>1334838.29</v>
      </c>
      <c r="S96" s="299">
        <v>1166945.78</v>
      </c>
      <c r="U96" s="299">
        <v>1285.74</v>
      </c>
      <c r="Y96" s="300">
        <v>376973</v>
      </c>
      <c r="AA96" s="300">
        <v>1640</v>
      </c>
      <c r="AB96" s="300">
        <v>633016.31999999995</v>
      </c>
      <c r="AC96" s="300">
        <v>278785.34999999998</v>
      </c>
      <c r="AG96" s="72">
        <f t="shared" si="13"/>
        <v>358094.48</v>
      </c>
      <c r="AH96" s="312">
        <f t="shared" si="14"/>
        <v>23615</v>
      </c>
      <c r="AI96" s="51">
        <f t="shared" si="10"/>
        <v>334479.48</v>
      </c>
      <c r="AJ96" s="313">
        <f t="shared" si="11"/>
        <v>1168231.52</v>
      </c>
      <c r="AK96" s="314">
        <f t="shared" si="12"/>
        <v>1290414.67</v>
      </c>
      <c r="AL96" s="56">
        <f t="shared" si="15"/>
        <v>-122183.14999999991</v>
      </c>
    </row>
    <row r="97" spans="1:38" ht="14.4" thickBot="1">
      <c r="A97" s="38" t="s">
        <v>391</v>
      </c>
      <c r="B97" s="38" t="s">
        <v>392</v>
      </c>
      <c r="C97" s="63">
        <v>5763</v>
      </c>
      <c r="D97" s="64" t="s">
        <v>772</v>
      </c>
      <c r="E97" t="s">
        <v>3278</v>
      </c>
      <c r="F97" s="301">
        <v>305810.82</v>
      </c>
      <c r="G97" s="301">
        <v>0</v>
      </c>
      <c r="H97" s="301">
        <v>34801.58</v>
      </c>
      <c r="I97">
        <v>1287003.19</v>
      </c>
      <c r="J97">
        <v>1185131.94</v>
      </c>
      <c r="K97" s="301">
        <v>0</v>
      </c>
      <c r="L97" s="301">
        <v>924</v>
      </c>
      <c r="N97" s="301">
        <v>-545.88</v>
      </c>
      <c r="O97">
        <v>70219</v>
      </c>
      <c r="Q97">
        <v>2948082.7</v>
      </c>
      <c r="R97">
        <v>613325.81999999995</v>
      </c>
      <c r="S97" s="299">
        <v>596101.55000000005</v>
      </c>
      <c r="U97" s="299">
        <v>1337.62</v>
      </c>
      <c r="W97" s="299">
        <v>1000410</v>
      </c>
      <c r="X97" s="299">
        <v>-13746</v>
      </c>
      <c r="Y97" s="300">
        <v>1402345</v>
      </c>
      <c r="Z97" s="300">
        <v>4000</v>
      </c>
      <c r="AB97" s="300">
        <v>968408.28</v>
      </c>
      <c r="AC97" s="300">
        <v>1238</v>
      </c>
      <c r="AF97" s="300">
        <v>27370</v>
      </c>
      <c r="AG97" s="72">
        <f t="shared" si="13"/>
        <v>340612.4</v>
      </c>
      <c r="AH97" s="312">
        <f t="shared" si="14"/>
        <v>378.12</v>
      </c>
      <c r="AI97" s="51">
        <f t="shared" si="10"/>
        <v>340234.28</v>
      </c>
      <c r="AJ97" s="313">
        <f t="shared" si="11"/>
        <v>1584103.17</v>
      </c>
      <c r="AK97" s="314">
        <f t="shared" si="12"/>
        <v>2403361.2800000003</v>
      </c>
      <c r="AL97" s="56">
        <f t="shared" si="15"/>
        <v>-819258.11000000034</v>
      </c>
    </row>
    <row r="98" spans="1:38" ht="14.4" thickBot="1">
      <c r="A98" s="38" t="s">
        <v>391</v>
      </c>
      <c r="B98" s="38" t="s">
        <v>392</v>
      </c>
      <c r="C98" s="63">
        <v>3934</v>
      </c>
      <c r="D98" s="64" t="s">
        <v>773</v>
      </c>
      <c r="E98" t="s">
        <v>3279</v>
      </c>
      <c r="F98" s="301">
        <v>300138.23</v>
      </c>
      <c r="G98" s="301">
        <v>0</v>
      </c>
      <c r="H98" s="301">
        <v>135372.95000000001</v>
      </c>
      <c r="I98">
        <v>858879.01</v>
      </c>
      <c r="J98">
        <v>36703.75</v>
      </c>
      <c r="N98" s="301">
        <v>-4773</v>
      </c>
      <c r="O98">
        <v>47464</v>
      </c>
      <c r="Q98">
        <v>-233433.11</v>
      </c>
      <c r="R98">
        <v>1790978.12</v>
      </c>
      <c r="S98" s="299">
        <v>999110.84</v>
      </c>
      <c r="U98" s="299">
        <v>648.23</v>
      </c>
      <c r="W98" s="299">
        <v>1575212.4</v>
      </c>
      <c r="Y98" s="300">
        <v>1924423.4</v>
      </c>
      <c r="AB98" s="300">
        <v>498778.29</v>
      </c>
      <c r="AC98" s="300">
        <v>164672.71</v>
      </c>
      <c r="AF98" s="300">
        <v>256239.14</v>
      </c>
      <c r="AG98" s="72">
        <f t="shared" si="13"/>
        <v>435511.18</v>
      </c>
      <c r="AH98" s="312">
        <f t="shared" si="14"/>
        <v>-4773</v>
      </c>
      <c r="AI98" s="51">
        <f t="shared" si="10"/>
        <v>440284.18</v>
      </c>
      <c r="AJ98" s="313">
        <f t="shared" si="11"/>
        <v>2574971.4699999997</v>
      </c>
      <c r="AK98" s="314">
        <f t="shared" si="12"/>
        <v>2844113.54</v>
      </c>
      <c r="AL98" s="56">
        <f t="shared" si="15"/>
        <v>-269142.0700000003</v>
      </c>
    </row>
    <row r="99" spans="1:38" ht="14.4" thickBot="1">
      <c r="A99" s="38" t="s">
        <v>391</v>
      </c>
      <c r="B99" s="38" t="s">
        <v>392</v>
      </c>
      <c r="C99" s="63">
        <v>5633</v>
      </c>
      <c r="D99" s="64" t="s">
        <v>774</v>
      </c>
      <c r="E99" t="s">
        <v>3280</v>
      </c>
      <c r="F99" s="301">
        <v>875898.69</v>
      </c>
      <c r="G99" s="301">
        <v>0</v>
      </c>
      <c r="H99" s="301">
        <v>66985.56</v>
      </c>
      <c r="I99">
        <v>3957603.59</v>
      </c>
      <c r="J99">
        <v>1780564.02</v>
      </c>
      <c r="K99" s="301">
        <v>0</v>
      </c>
      <c r="N99" s="301">
        <v>0</v>
      </c>
      <c r="O99">
        <v>164284</v>
      </c>
      <c r="Q99">
        <v>6588141.9900000002</v>
      </c>
      <c r="R99">
        <v>1047464</v>
      </c>
      <c r="S99" s="299">
        <v>1125308.45</v>
      </c>
      <c r="T99" s="299">
        <v>196680</v>
      </c>
      <c r="U99" s="299">
        <v>4964.6000000000004</v>
      </c>
      <c r="W99" s="299">
        <v>2551140</v>
      </c>
      <c r="X99" s="299">
        <v>193500</v>
      </c>
      <c r="Y99" s="300">
        <v>3273118</v>
      </c>
      <c r="Z99" s="300">
        <v>13760</v>
      </c>
      <c r="AA99" s="300">
        <v>1376</v>
      </c>
      <c r="AB99" s="300">
        <v>1230625.6200000001</v>
      </c>
      <c r="AC99" s="300">
        <v>671551.56</v>
      </c>
      <c r="AG99" s="72">
        <f t="shared" si="13"/>
        <v>942884.25</v>
      </c>
      <c r="AH99" s="312">
        <f t="shared" si="14"/>
        <v>0</v>
      </c>
      <c r="AI99" s="51">
        <f t="shared" si="10"/>
        <v>942884.25</v>
      </c>
      <c r="AJ99" s="313">
        <f t="shared" si="11"/>
        <v>4071593.05</v>
      </c>
      <c r="AK99" s="314">
        <f t="shared" si="12"/>
        <v>5190431.18</v>
      </c>
      <c r="AL99" s="56">
        <f t="shared" si="15"/>
        <v>-1118838.1299999999</v>
      </c>
    </row>
    <row r="100" spans="1:38" ht="14.4" thickBot="1">
      <c r="A100" s="38" t="s">
        <v>391</v>
      </c>
      <c r="B100" s="38" t="s">
        <v>392</v>
      </c>
      <c r="C100" s="63">
        <v>3215</v>
      </c>
      <c r="D100" s="64" t="s">
        <v>775</v>
      </c>
      <c r="E100" t="s">
        <v>3281</v>
      </c>
      <c r="F100" s="301">
        <v>248007.2</v>
      </c>
      <c r="G100" s="301">
        <v>14800</v>
      </c>
      <c r="H100" s="301">
        <v>19172.759999999998</v>
      </c>
      <c r="I100">
        <v>1026253.09</v>
      </c>
      <c r="J100">
        <v>67417.91</v>
      </c>
      <c r="M100" s="301">
        <v>174920</v>
      </c>
      <c r="N100" s="301">
        <v>0</v>
      </c>
      <c r="Q100">
        <v>-141675.54999999999</v>
      </c>
      <c r="R100">
        <v>1768225.65</v>
      </c>
      <c r="S100" s="299">
        <v>821450.63</v>
      </c>
      <c r="U100" s="299">
        <v>372.57</v>
      </c>
      <c r="Y100" s="300">
        <v>332851</v>
      </c>
      <c r="AB100" s="300">
        <v>746119.3</v>
      </c>
      <c r="AC100" s="300">
        <v>168672.04</v>
      </c>
      <c r="AG100" s="72">
        <f t="shared" si="13"/>
        <v>281979.96000000002</v>
      </c>
      <c r="AH100" s="312">
        <f t="shared" si="14"/>
        <v>174920</v>
      </c>
      <c r="AI100" s="51">
        <f t="shared" ref="AI100:AI108" si="16">AG100-AH100</f>
        <v>107059.96000000002</v>
      </c>
      <c r="AJ100" s="313">
        <f t="shared" ref="AJ100:AJ130" si="17">SUM(S100:X100)</f>
        <v>821823.2</v>
      </c>
      <c r="AK100" s="314">
        <f t="shared" ref="AK100:AK108" si="18">SUM(Y100:AF100)</f>
        <v>1247642.3400000001</v>
      </c>
      <c r="AL100" s="56">
        <f t="shared" si="15"/>
        <v>-425819.14000000013</v>
      </c>
    </row>
    <row r="101" spans="1:38" ht="14.4" thickBot="1">
      <c r="A101" s="38" t="s">
        <v>391</v>
      </c>
      <c r="B101" s="38" t="s">
        <v>392</v>
      </c>
      <c r="C101" s="63">
        <v>4457</v>
      </c>
      <c r="D101" s="64" t="s">
        <v>776</v>
      </c>
      <c r="E101" t="s">
        <v>3311</v>
      </c>
      <c r="F101" s="301">
        <v>80538.570000000007</v>
      </c>
      <c r="G101" s="301">
        <v>0</v>
      </c>
      <c r="H101" s="301">
        <v>49716.92</v>
      </c>
      <c r="I101">
        <v>548518.9</v>
      </c>
      <c r="J101">
        <v>134919.69</v>
      </c>
      <c r="M101" s="301">
        <v>190705</v>
      </c>
      <c r="N101" s="301">
        <v>-517</v>
      </c>
      <c r="Q101">
        <v>-147252.23000000001</v>
      </c>
      <c r="R101">
        <v>1440650.38</v>
      </c>
      <c r="S101" s="299">
        <v>880671.5</v>
      </c>
      <c r="U101" s="299">
        <v>336.91</v>
      </c>
      <c r="W101" s="299">
        <v>2096040</v>
      </c>
      <c r="Y101" s="300">
        <v>2548790</v>
      </c>
      <c r="Z101" s="300">
        <v>1600</v>
      </c>
      <c r="AB101" s="300">
        <v>905271.69</v>
      </c>
      <c r="AC101" s="300">
        <v>200614.44</v>
      </c>
      <c r="AF101" s="300">
        <v>-9335.65</v>
      </c>
      <c r="AG101" s="72">
        <f t="shared" si="13"/>
        <v>130255.49</v>
      </c>
      <c r="AH101" s="312">
        <f t="shared" si="14"/>
        <v>190188</v>
      </c>
      <c r="AI101" s="51">
        <f t="shared" si="16"/>
        <v>-59932.509999999995</v>
      </c>
      <c r="AJ101" s="313">
        <f t="shared" si="17"/>
        <v>2977048.41</v>
      </c>
      <c r="AK101" s="314">
        <f t="shared" si="18"/>
        <v>3646940.48</v>
      </c>
      <c r="AL101" s="56">
        <f t="shared" si="15"/>
        <v>-669892.06999999983</v>
      </c>
    </row>
    <row r="102" spans="1:38" ht="14.4" thickBot="1">
      <c r="A102" s="38" t="s">
        <v>395</v>
      </c>
      <c r="B102" s="38" t="s">
        <v>396</v>
      </c>
      <c r="C102" s="63">
        <v>2578</v>
      </c>
      <c r="D102" s="64" t="s">
        <v>777</v>
      </c>
      <c r="E102" t="s">
        <v>3282</v>
      </c>
      <c r="F102" s="301">
        <v>767234.24</v>
      </c>
      <c r="G102" s="301">
        <v>0</v>
      </c>
      <c r="H102" s="301">
        <v>20293.04</v>
      </c>
      <c r="I102">
        <v>1228075.4099999999</v>
      </c>
      <c r="J102">
        <v>393535.67</v>
      </c>
      <c r="K102" s="301">
        <v>118120</v>
      </c>
      <c r="L102" s="301">
        <v>27200</v>
      </c>
      <c r="N102" s="301">
        <v>2037.11</v>
      </c>
      <c r="Q102">
        <v>-441586.93</v>
      </c>
      <c r="R102">
        <v>2439714</v>
      </c>
      <c r="S102" s="299">
        <v>1210951.67</v>
      </c>
      <c r="U102" s="299">
        <v>473.43</v>
      </c>
      <c r="W102" s="299">
        <v>1202800</v>
      </c>
      <c r="Y102" s="300">
        <v>1315692</v>
      </c>
      <c r="AB102" s="300">
        <v>498368.67</v>
      </c>
      <c r="AC102" s="300">
        <v>316525.5</v>
      </c>
      <c r="AF102" s="300">
        <v>19984.75</v>
      </c>
      <c r="AG102" s="72">
        <f t="shared" si="13"/>
        <v>787527.28</v>
      </c>
      <c r="AH102" s="312">
        <f t="shared" si="14"/>
        <v>147357.10999999999</v>
      </c>
      <c r="AI102" s="51">
        <f t="shared" si="16"/>
        <v>640170.17000000004</v>
      </c>
      <c r="AJ102" s="313">
        <f t="shared" si="17"/>
        <v>2414225.0999999996</v>
      </c>
      <c r="AK102" s="314">
        <f t="shared" si="18"/>
        <v>2150570.92</v>
      </c>
      <c r="AL102" s="56">
        <f t="shared" si="15"/>
        <v>263654.1799999997</v>
      </c>
    </row>
    <row r="103" spans="1:38" ht="14.4" thickBot="1">
      <c r="A103" s="38" t="s">
        <v>395</v>
      </c>
      <c r="B103" s="38" t="s">
        <v>396</v>
      </c>
      <c r="C103" s="63">
        <v>5205</v>
      </c>
      <c r="D103" s="64" t="s">
        <v>778</v>
      </c>
      <c r="E103" t="s">
        <v>3283</v>
      </c>
      <c r="F103" s="301">
        <v>372722.15</v>
      </c>
      <c r="G103" s="301">
        <v>0</v>
      </c>
      <c r="H103" s="301">
        <v>89102.15</v>
      </c>
      <c r="I103">
        <v>870582.74</v>
      </c>
      <c r="J103">
        <v>234403.67</v>
      </c>
      <c r="K103" s="301">
        <v>0</v>
      </c>
      <c r="L103" s="301">
        <v>28650</v>
      </c>
      <c r="N103" s="301">
        <v>-320</v>
      </c>
      <c r="Q103">
        <v>-1592654.36</v>
      </c>
      <c r="R103">
        <v>3137825</v>
      </c>
      <c r="S103" s="299">
        <v>997698.48</v>
      </c>
      <c r="U103" s="299">
        <v>815.47</v>
      </c>
      <c r="X103" s="299">
        <v>70000</v>
      </c>
      <c r="Y103" s="300">
        <v>329932</v>
      </c>
      <c r="Z103" s="300">
        <v>6664</v>
      </c>
      <c r="AA103" s="300">
        <v>712</v>
      </c>
      <c r="AB103" s="300">
        <v>472893.93</v>
      </c>
      <c r="AC103" s="300">
        <v>255269.95</v>
      </c>
      <c r="AF103" s="300">
        <v>9732</v>
      </c>
      <c r="AG103" s="72">
        <f t="shared" si="13"/>
        <v>461824.30000000005</v>
      </c>
      <c r="AH103" s="312">
        <f t="shared" si="14"/>
        <v>28330</v>
      </c>
      <c r="AI103" s="51">
        <f t="shared" si="16"/>
        <v>433494.30000000005</v>
      </c>
      <c r="AJ103" s="313">
        <f t="shared" si="17"/>
        <v>1068513.95</v>
      </c>
      <c r="AK103" s="314">
        <f t="shared" si="18"/>
        <v>1075203.8799999999</v>
      </c>
      <c r="AL103" s="56">
        <f t="shared" si="15"/>
        <v>-6689.9299999999348</v>
      </c>
    </row>
    <row r="104" spans="1:38" ht="14.4" thickBot="1">
      <c r="A104" s="38" t="s">
        <v>395</v>
      </c>
      <c r="B104" s="38" t="s">
        <v>396</v>
      </c>
      <c r="C104" s="63">
        <v>2942</v>
      </c>
      <c r="D104" s="64" t="s">
        <v>779</v>
      </c>
      <c r="E104" t="s">
        <v>3286</v>
      </c>
      <c r="F104" s="301">
        <v>119116</v>
      </c>
      <c r="G104" s="301">
        <v>0</v>
      </c>
      <c r="H104" s="301">
        <v>30552.3</v>
      </c>
      <c r="I104">
        <v>533821.67000000004</v>
      </c>
      <c r="J104">
        <v>450812.78</v>
      </c>
      <c r="K104" s="301">
        <v>0</v>
      </c>
      <c r="L104" s="301">
        <v>8411.0400000000009</v>
      </c>
      <c r="N104" s="301">
        <v>6182.77</v>
      </c>
      <c r="Q104">
        <v>207028.43</v>
      </c>
      <c r="R104">
        <v>1499736.2</v>
      </c>
      <c r="S104" s="299">
        <v>931490.66</v>
      </c>
      <c r="U104" s="299">
        <v>279.07</v>
      </c>
      <c r="W104" s="299">
        <v>1419230</v>
      </c>
      <c r="X104" s="299">
        <v>86500</v>
      </c>
      <c r="Y104" s="300">
        <v>1737193.5</v>
      </c>
      <c r="AA104" s="300">
        <v>4608</v>
      </c>
      <c r="AB104" s="300">
        <v>507064.72</v>
      </c>
      <c r="AC104" s="300">
        <v>717475.39</v>
      </c>
      <c r="AD104" s="300">
        <v>9665.9500000000007</v>
      </c>
      <c r="AF104" s="300">
        <v>48547.86</v>
      </c>
      <c r="AG104" s="72">
        <f t="shared" si="13"/>
        <v>149668.29999999999</v>
      </c>
      <c r="AH104" s="312">
        <f t="shared" si="14"/>
        <v>14593.810000000001</v>
      </c>
      <c r="AI104" s="51">
        <f t="shared" si="16"/>
        <v>135074.49</v>
      </c>
      <c r="AJ104" s="313">
        <f t="shared" si="17"/>
        <v>2437499.73</v>
      </c>
      <c r="AK104" s="314">
        <f t="shared" si="18"/>
        <v>3024555.42</v>
      </c>
      <c r="AL104" s="56">
        <f t="shared" si="15"/>
        <v>-587055.68999999994</v>
      </c>
    </row>
    <row r="105" spans="1:38" ht="14.4" thickBot="1">
      <c r="A105" s="38" t="s">
        <v>395</v>
      </c>
      <c r="B105" s="38" t="s">
        <v>396</v>
      </c>
      <c r="C105" s="63">
        <v>3193</v>
      </c>
      <c r="D105" s="64" t="s">
        <v>780</v>
      </c>
      <c r="E105" t="s">
        <v>3287</v>
      </c>
      <c r="F105" s="301">
        <v>417333.45</v>
      </c>
      <c r="G105" s="301">
        <v>0</v>
      </c>
      <c r="H105" s="301">
        <v>108460.58</v>
      </c>
      <c r="I105">
        <v>613015</v>
      </c>
      <c r="J105">
        <v>275705.03000000003</v>
      </c>
      <c r="L105" s="301">
        <v>34346</v>
      </c>
      <c r="N105" s="301">
        <v>693.65</v>
      </c>
      <c r="Q105">
        <v>-816325.35</v>
      </c>
      <c r="R105">
        <v>2219622</v>
      </c>
      <c r="S105" s="299">
        <v>1204857.26</v>
      </c>
      <c r="U105" s="299">
        <v>947.55</v>
      </c>
      <c r="W105" s="299">
        <v>961260</v>
      </c>
      <c r="X105" s="299">
        <v>16500</v>
      </c>
      <c r="Y105" s="300">
        <v>1294750</v>
      </c>
      <c r="Z105" s="300">
        <v>23340</v>
      </c>
      <c r="AB105" s="300">
        <v>590471.98</v>
      </c>
      <c r="AC105" s="300">
        <v>210806.22</v>
      </c>
      <c r="AF105" s="300">
        <v>88018.85</v>
      </c>
      <c r="AG105" s="72">
        <f t="shared" si="13"/>
        <v>525794.03</v>
      </c>
      <c r="AH105" s="312">
        <f t="shared" si="14"/>
        <v>35039.65</v>
      </c>
      <c r="AI105" s="51">
        <f t="shared" si="16"/>
        <v>490754.38</v>
      </c>
      <c r="AJ105" s="313">
        <f t="shared" si="17"/>
        <v>2183564.81</v>
      </c>
      <c r="AK105" s="314">
        <f t="shared" si="18"/>
        <v>2207387.0500000003</v>
      </c>
      <c r="AL105" s="56">
        <f t="shared" si="15"/>
        <v>-23822.240000000224</v>
      </c>
    </row>
    <row r="106" spans="1:38" ht="14.4" thickBot="1">
      <c r="A106" s="38" t="s">
        <v>395</v>
      </c>
      <c r="B106" s="38" t="s">
        <v>396</v>
      </c>
      <c r="C106" s="63">
        <v>4152</v>
      </c>
      <c r="D106" s="64" t="s">
        <v>781</v>
      </c>
      <c r="E106" t="s">
        <v>3289</v>
      </c>
      <c r="F106" s="301">
        <v>507410.86</v>
      </c>
      <c r="G106" s="301">
        <v>0</v>
      </c>
      <c r="H106" s="301">
        <v>26594.59</v>
      </c>
      <c r="I106">
        <v>792717.17</v>
      </c>
      <c r="J106">
        <v>61729.82</v>
      </c>
      <c r="L106" s="301">
        <v>52788.11</v>
      </c>
      <c r="N106" s="301">
        <v>-10669.15</v>
      </c>
      <c r="O106">
        <v>2000</v>
      </c>
      <c r="Q106">
        <v>1648076.19</v>
      </c>
      <c r="R106">
        <v>57641</v>
      </c>
      <c r="S106" s="299">
        <v>1270050.02</v>
      </c>
      <c r="U106" s="299">
        <v>914.98</v>
      </c>
      <c r="W106" s="299">
        <v>554480</v>
      </c>
      <c r="X106" s="299">
        <v>35950</v>
      </c>
      <c r="Y106" s="300">
        <v>1063866</v>
      </c>
      <c r="Z106" s="300">
        <v>3760</v>
      </c>
      <c r="AA106" s="300">
        <v>8904</v>
      </c>
      <c r="AB106" s="300">
        <v>456120.71</v>
      </c>
      <c r="AC106" s="300">
        <v>633773.25</v>
      </c>
      <c r="AF106" s="300">
        <v>56354.75</v>
      </c>
      <c r="AG106" s="72">
        <f t="shared" si="13"/>
        <v>534005.44999999995</v>
      </c>
      <c r="AH106" s="312">
        <f t="shared" si="14"/>
        <v>42118.96</v>
      </c>
      <c r="AI106" s="51">
        <f t="shared" si="16"/>
        <v>491886.48999999993</v>
      </c>
      <c r="AJ106" s="313">
        <f t="shared" si="17"/>
        <v>1861395</v>
      </c>
      <c r="AK106" s="314">
        <f t="shared" si="18"/>
        <v>2222778.71</v>
      </c>
      <c r="AL106" s="56">
        <f t="shared" si="15"/>
        <v>-361383.70999999996</v>
      </c>
    </row>
    <row r="107" spans="1:38" ht="14.4" thickBot="1">
      <c r="A107" s="38" t="s">
        <v>399</v>
      </c>
      <c r="B107" s="38" t="s">
        <v>400</v>
      </c>
      <c r="C107" s="63">
        <v>4559</v>
      </c>
      <c r="D107" s="64" t="s">
        <v>782</v>
      </c>
      <c r="E107" t="s">
        <v>3291</v>
      </c>
      <c r="F107" s="301">
        <v>658812.35</v>
      </c>
      <c r="G107" s="301">
        <v>21800</v>
      </c>
      <c r="H107" s="301">
        <v>85260.68</v>
      </c>
      <c r="I107">
        <v>895928.71</v>
      </c>
      <c r="J107">
        <v>187837.45</v>
      </c>
      <c r="K107" s="301">
        <v>0</v>
      </c>
      <c r="L107" s="301">
        <v>39258.28</v>
      </c>
      <c r="N107" s="301">
        <v>2519.4299999999998</v>
      </c>
      <c r="Q107">
        <v>-2543718.88</v>
      </c>
      <c r="R107">
        <v>4303318.3099999996</v>
      </c>
      <c r="S107" s="299">
        <v>1626014.73</v>
      </c>
      <c r="T107" s="299">
        <v>128000</v>
      </c>
      <c r="U107" s="299">
        <v>2313.0300000000002</v>
      </c>
      <c r="W107" s="299">
        <v>5793408</v>
      </c>
      <c r="Y107" s="300">
        <v>6188864</v>
      </c>
      <c r="Z107" s="300">
        <v>14798</v>
      </c>
      <c r="AA107" s="300">
        <v>3440</v>
      </c>
      <c r="AB107" s="300">
        <v>1159537.19</v>
      </c>
      <c r="AC107" s="300">
        <v>134834.51999999999</v>
      </c>
      <c r="AG107" s="72">
        <f t="shared" si="13"/>
        <v>765873.03</v>
      </c>
      <c r="AH107" s="312">
        <f t="shared" si="14"/>
        <v>41777.71</v>
      </c>
      <c r="AI107" s="51">
        <f t="shared" si="16"/>
        <v>724095.32000000007</v>
      </c>
      <c r="AJ107" s="313">
        <f t="shared" si="17"/>
        <v>7549735.7599999998</v>
      </c>
      <c r="AK107" s="314">
        <f t="shared" si="18"/>
        <v>7501473.709999999</v>
      </c>
      <c r="AL107" s="56">
        <f t="shared" si="15"/>
        <v>48262.050000000745</v>
      </c>
    </row>
    <row r="108" spans="1:38" ht="14.4" thickBot="1">
      <c r="A108" s="38" t="s">
        <v>399</v>
      </c>
      <c r="B108" s="38" t="s">
        <v>400</v>
      </c>
      <c r="C108" s="63">
        <v>1402</v>
      </c>
      <c r="D108" s="64" t="s">
        <v>783</v>
      </c>
      <c r="E108" t="s">
        <v>3292</v>
      </c>
      <c r="F108" s="301">
        <v>420780.77</v>
      </c>
      <c r="G108" s="301">
        <v>0</v>
      </c>
      <c r="H108" s="301">
        <v>15149.48</v>
      </c>
      <c r="I108">
        <v>511060.94</v>
      </c>
      <c r="J108">
        <v>195483.61</v>
      </c>
      <c r="K108" s="301">
        <v>0</v>
      </c>
      <c r="L108" s="301">
        <v>19940</v>
      </c>
      <c r="N108" s="301">
        <v>326.64999999999998</v>
      </c>
      <c r="Q108">
        <v>-1225763.6200000001</v>
      </c>
      <c r="R108">
        <v>2346487</v>
      </c>
      <c r="S108" s="299">
        <v>912663.27</v>
      </c>
      <c r="U108" s="299">
        <v>814.58</v>
      </c>
      <c r="W108" s="299">
        <v>1405225.8</v>
      </c>
      <c r="Y108" s="300">
        <v>1632225.8</v>
      </c>
      <c r="AB108" s="300">
        <v>485600.69</v>
      </c>
      <c r="AC108" s="300">
        <v>199392.39</v>
      </c>
      <c r="AG108" s="72">
        <f t="shared" si="13"/>
        <v>435930.25</v>
      </c>
      <c r="AH108" s="312">
        <f t="shared" si="14"/>
        <v>20266.650000000001</v>
      </c>
      <c r="AI108" s="51">
        <f t="shared" si="16"/>
        <v>415663.6</v>
      </c>
      <c r="AJ108" s="313">
        <f t="shared" si="17"/>
        <v>2318703.65</v>
      </c>
      <c r="AK108" s="314">
        <f t="shared" si="18"/>
        <v>2317218.8800000004</v>
      </c>
      <c r="AL108" s="56">
        <f t="shared" si="15"/>
        <v>1484.769999999553</v>
      </c>
    </row>
    <row r="109" spans="1:38" ht="14.4" thickBot="1">
      <c r="A109" s="38" t="s">
        <v>399</v>
      </c>
      <c r="B109" s="38" t="s">
        <v>400</v>
      </c>
      <c r="C109" s="63">
        <v>4041</v>
      </c>
      <c r="D109" s="64" t="s">
        <v>784</v>
      </c>
      <c r="E109" t="s">
        <v>3293</v>
      </c>
      <c r="F109" s="301">
        <v>779347.79</v>
      </c>
      <c r="G109" s="301">
        <v>0</v>
      </c>
      <c r="H109" s="301">
        <v>89613.26</v>
      </c>
      <c r="I109">
        <v>814330.51</v>
      </c>
      <c r="J109">
        <v>227338.69</v>
      </c>
      <c r="K109" s="301">
        <v>0</v>
      </c>
      <c r="L109" s="301">
        <v>29373.62</v>
      </c>
      <c r="N109" s="301">
        <v>173.04</v>
      </c>
      <c r="Q109">
        <v>-88525.28</v>
      </c>
      <c r="R109">
        <v>2125037.4300000002</v>
      </c>
      <c r="S109" s="299">
        <v>1506628.02</v>
      </c>
      <c r="U109" s="299">
        <v>1725.81</v>
      </c>
      <c r="W109" s="299">
        <v>1984692</v>
      </c>
      <c r="X109" s="299">
        <v>81424</v>
      </c>
      <c r="Y109" s="300">
        <v>2331818</v>
      </c>
      <c r="Z109" s="300">
        <v>12756</v>
      </c>
      <c r="AA109" s="300">
        <v>2350</v>
      </c>
      <c r="AB109" s="300">
        <v>1193941.3999999999</v>
      </c>
      <c r="AC109" s="300">
        <v>189032.99</v>
      </c>
      <c r="AG109" s="72">
        <f t="shared" si="13"/>
        <v>868961.05</v>
      </c>
      <c r="AH109" s="312">
        <f t="shared" si="14"/>
        <v>29546.66</v>
      </c>
      <c r="AI109" s="51">
        <f t="shared" ref="AI109:AI130" si="19">AG109-AH109</f>
        <v>839414.39</v>
      </c>
      <c r="AJ109" s="313">
        <f t="shared" si="17"/>
        <v>3574469.83</v>
      </c>
      <c r="AK109" s="314">
        <f t="shared" ref="AK109:AK130" si="20">SUM(Y109:AF109)</f>
        <v>3729898.3899999997</v>
      </c>
      <c r="AL109" s="56">
        <f t="shared" si="15"/>
        <v>-155428.55999999959</v>
      </c>
    </row>
    <row r="110" spans="1:38" ht="14.4" thickBot="1">
      <c r="A110" s="38" t="s">
        <v>399</v>
      </c>
      <c r="B110" s="38" t="s">
        <v>400</v>
      </c>
      <c r="C110" s="63">
        <v>3664</v>
      </c>
      <c r="D110" s="64" t="s">
        <v>785</v>
      </c>
      <c r="E110" t="s">
        <v>3294</v>
      </c>
      <c r="F110" s="301">
        <v>730746.75</v>
      </c>
      <c r="G110" s="301">
        <v>21840</v>
      </c>
      <c r="H110" s="301">
        <v>34035.870000000003</v>
      </c>
      <c r="I110">
        <v>2906803.47</v>
      </c>
      <c r="J110">
        <v>516723.85</v>
      </c>
      <c r="K110" s="301">
        <v>0</v>
      </c>
      <c r="L110" s="301">
        <v>36092.76</v>
      </c>
      <c r="M110" s="301">
        <v>12000</v>
      </c>
      <c r="N110" s="301">
        <v>1905.34</v>
      </c>
      <c r="Q110">
        <v>2671271.17</v>
      </c>
      <c r="R110">
        <v>1196485.3400000001</v>
      </c>
      <c r="S110" s="299">
        <v>1636665.76</v>
      </c>
      <c r="U110" s="299">
        <v>2134.02</v>
      </c>
      <c r="W110" s="299">
        <v>1254090</v>
      </c>
      <c r="X110" s="299">
        <v>180383.67</v>
      </c>
      <c r="Y110" s="300">
        <v>1730310</v>
      </c>
      <c r="Z110" s="300">
        <v>13290</v>
      </c>
      <c r="AB110" s="300">
        <v>768716.64</v>
      </c>
      <c r="AC110" s="300">
        <v>266867.53000000003</v>
      </c>
      <c r="AF110" s="300">
        <v>1693.95</v>
      </c>
      <c r="AG110" s="72">
        <f t="shared" si="13"/>
        <v>786622.62</v>
      </c>
      <c r="AH110" s="312">
        <f t="shared" si="14"/>
        <v>49998.1</v>
      </c>
      <c r="AI110" s="51">
        <f t="shared" si="19"/>
        <v>736624.52</v>
      </c>
      <c r="AJ110" s="313">
        <f t="shared" si="17"/>
        <v>3073273.45</v>
      </c>
      <c r="AK110" s="314">
        <f t="shared" si="20"/>
        <v>2780878.12</v>
      </c>
      <c r="AL110" s="56">
        <f t="shared" si="15"/>
        <v>292395.33000000007</v>
      </c>
    </row>
    <row r="111" spans="1:38" ht="14.4" thickBot="1">
      <c r="A111" s="38" t="s">
        <v>399</v>
      </c>
      <c r="B111" s="38" t="s">
        <v>400</v>
      </c>
      <c r="C111" s="63">
        <v>1748</v>
      </c>
      <c r="D111" s="64" t="s">
        <v>786</v>
      </c>
      <c r="E111" t="s">
        <v>3312</v>
      </c>
      <c r="F111" s="301">
        <v>381721.02</v>
      </c>
      <c r="G111" s="301">
        <v>23340</v>
      </c>
      <c r="H111" s="301">
        <v>27797.62</v>
      </c>
      <c r="I111">
        <v>382225.37</v>
      </c>
      <c r="J111">
        <v>168151.02</v>
      </c>
      <c r="L111" s="301">
        <v>18795.53</v>
      </c>
      <c r="N111" s="301">
        <v>156</v>
      </c>
      <c r="Q111">
        <v>-100784.98</v>
      </c>
      <c r="R111">
        <v>1169693.49</v>
      </c>
      <c r="S111" s="299">
        <v>929664.18</v>
      </c>
      <c r="U111" s="299">
        <v>917.68</v>
      </c>
      <c r="W111" s="299">
        <v>752446</v>
      </c>
      <c r="Y111" s="300">
        <v>1158001</v>
      </c>
      <c r="Z111" s="300">
        <v>4440</v>
      </c>
      <c r="AA111" s="300">
        <v>6104</v>
      </c>
      <c r="AB111" s="300">
        <v>436578.44</v>
      </c>
      <c r="AC111" s="300">
        <v>182029.43</v>
      </c>
      <c r="AF111" s="300">
        <v>500</v>
      </c>
      <c r="AG111" s="72">
        <f t="shared" si="13"/>
        <v>432858.64</v>
      </c>
      <c r="AH111" s="312">
        <f t="shared" si="14"/>
        <v>18951.53</v>
      </c>
      <c r="AI111" s="51">
        <f t="shared" si="19"/>
        <v>413907.11</v>
      </c>
      <c r="AJ111" s="313">
        <f t="shared" si="17"/>
        <v>1683027.86</v>
      </c>
      <c r="AK111" s="314">
        <f t="shared" si="20"/>
        <v>1787652.8699999999</v>
      </c>
      <c r="AL111" s="56">
        <f t="shared" si="15"/>
        <v>-104625.00999999978</v>
      </c>
    </row>
    <row r="112" spans="1:38" ht="14.4" thickBot="1">
      <c r="A112" s="38" t="s">
        <v>403</v>
      </c>
      <c r="B112" s="38" t="s">
        <v>404</v>
      </c>
      <c r="C112" s="63">
        <v>5082</v>
      </c>
      <c r="D112" s="64" t="s">
        <v>787</v>
      </c>
      <c r="E112" t="s">
        <v>3295</v>
      </c>
      <c r="F112" s="301">
        <v>516263.59</v>
      </c>
      <c r="G112" s="301">
        <v>0</v>
      </c>
      <c r="H112" s="301">
        <v>57945.72</v>
      </c>
      <c r="I112">
        <v>1456294.36</v>
      </c>
      <c r="J112">
        <v>1256316.24</v>
      </c>
      <c r="K112" s="301">
        <v>0</v>
      </c>
      <c r="L112" s="301">
        <v>48240</v>
      </c>
      <c r="M112" s="301">
        <v>116400</v>
      </c>
      <c r="N112" s="301">
        <v>1461.73</v>
      </c>
      <c r="Q112">
        <v>2042456.77</v>
      </c>
      <c r="R112">
        <v>620039.24</v>
      </c>
      <c r="S112" s="299">
        <v>2502676.63</v>
      </c>
      <c r="U112" s="299">
        <v>2606.71</v>
      </c>
      <c r="V112" s="299">
        <v>630</v>
      </c>
      <c r="W112" s="299">
        <v>2207091.5</v>
      </c>
      <c r="X112" s="299">
        <v>1066296.1599999999</v>
      </c>
      <c r="Y112" s="300">
        <v>2854884.18</v>
      </c>
      <c r="Z112" s="300">
        <v>21236</v>
      </c>
      <c r="AA112" s="300">
        <v>3388</v>
      </c>
      <c r="AB112" s="300">
        <v>1968622.83</v>
      </c>
      <c r="AC112" s="300">
        <v>348392.69</v>
      </c>
      <c r="AE112" s="300">
        <v>6</v>
      </c>
      <c r="AF112" s="300">
        <v>124549.13</v>
      </c>
      <c r="AG112" s="72">
        <f t="shared" si="13"/>
        <v>574209.31000000006</v>
      </c>
      <c r="AH112" s="312">
        <f t="shared" si="14"/>
        <v>166101.73000000001</v>
      </c>
      <c r="AI112" s="51">
        <f t="shared" si="19"/>
        <v>408107.58000000007</v>
      </c>
      <c r="AJ112" s="313">
        <f t="shared" si="17"/>
        <v>5779301</v>
      </c>
      <c r="AK112" s="314">
        <f t="shared" si="20"/>
        <v>5321078.83</v>
      </c>
      <c r="AL112" s="56">
        <f t="shared" si="15"/>
        <v>458222.16999999993</v>
      </c>
    </row>
    <row r="113" spans="1:38" ht="14.4" thickBot="1">
      <c r="A113" s="38" t="s">
        <v>403</v>
      </c>
      <c r="B113" s="38" t="s">
        <v>404</v>
      </c>
      <c r="C113" s="63">
        <v>5235</v>
      </c>
      <c r="D113" s="64" t="s">
        <v>788</v>
      </c>
      <c r="E113" t="s">
        <v>3296</v>
      </c>
      <c r="F113" s="301">
        <v>1372283.37</v>
      </c>
      <c r="G113" s="301">
        <v>0</v>
      </c>
      <c r="H113" s="301">
        <v>33399.370000000003</v>
      </c>
      <c r="I113">
        <v>947149.01</v>
      </c>
      <c r="J113">
        <v>70791.55</v>
      </c>
      <c r="L113" s="301">
        <v>0</v>
      </c>
      <c r="M113" s="301">
        <v>648255</v>
      </c>
      <c r="N113" s="301">
        <v>-8858.7000000000007</v>
      </c>
      <c r="O113">
        <v>0</v>
      </c>
      <c r="Q113">
        <v>-965374.51</v>
      </c>
      <c r="R113">
        <v>3271774.09</v>
      </c>
      <c r="S113" s="299">
        <v>2687596.66</v>
      </c>
      <c r="T113" s="299">
        <v>-85295</v>
      </c>
      <c r="U113" s="299">
        <v>3325.1</v>
      </c>
      <c r="V113" s="299">
        <v>860</v>
      </c>
      <c r="W113" s="299">
        <v>914619</v>
      </c>
      <c r="X113" s="299">
        <v>16200</v>
      </c>
      <c r="Y113" s="300">
        <v>1735609</v>
      </c>
      <c r="Z113" s="300">
        <v>500</v>
      </c>
      <c r="AA113" s="300">
        <v>7568</v>
      </c>
      <c r="AB113" s="300">
        <v>1849135.5</v>
      </c>
      <c r="AC113" s="300">
        <v>466665.84</v>
      </c>
      <c r="AG113" s="72">
        <f t="shared" si="13"/>
        <v>1405682.7400000002</v>
      </c>
      <c r="AH113" s="312">
        <f t="shared" si="14"/>
        <v>639396.30000000005</v>
      </c>
      <c r="AI113" s="51">
        <f t="shared" si="19"/>
        <v>766286.44000000018</v>
      </c>
      <c r="AJ113" s="313">
        <f t="shared" si="17"/>
        <v>3537305.7600000002</v>
      </c>
      <c r="AK113" s="314">
        <f t="shared" si="20"/>
        <v>4059478.34</v>
      </c>
      <c r="AL113" s="56">
        <f t="shared" si="15"/>
        <v>-522172.57999999961</v>
      </c>
    </row>
    <row r="114" spans="1:38" ht="14.4" thickBot="1">
      <c r="A114" s="38" t="s">
        <v>403</v>
      </c>
      <c r="B114" s="38" t="s">
        <v>404</v>
      </c>
      <c r="C114" s="63">
        <v>2707</v>
      </c>
      <c r="D114" s="64" t="s">
        <v>789</v>
      </c>
      <c r="E114" t="s">
        <v>3297</v>
      </c>
      <c r="F114" s="301">
        <v>905389.69</v>
      </c>
      <c r="G114" s="301">
        <v>0</v>
      </c>
      <c r="H114" s="301">
        <v>26994</v>
      </c>
      <c r="I114">
        <v>734591.02</v>
      </c>
      <c r="J114">
        <v>467910.35</v>
      </c>
      <c r="K114" s="301">
        <v>0</v>
      </c>
      <c r="M114" s="301">
        <v>65000</v>
      </c>
      <c r="N114" s="301">
        <v>0</v>
      </c>
      <c r="Q114">
        <v>535829.82999999996</v>
      </c>
      <c r="R114">
        <v>1131001.29</v>
      </c>
      <c r="S114" s="299">
        <v>1456985.02</v>
      </c>
      <c r="T114" s="299">
        <v>0</v>
      </c>
      <c r="U114" s="299">
        <v>1698.41</v>
      </c>
      <c r="V114" s="299">
        <v>830</v>
      </c>
      <c r="W114" s="299">
        <v>903660</v>
      </c>
      <c r="Y114" s="300">
        <v>1292046</v>
      </c>
      <c r="Z114" s="300">
        <v>15072</v>
      </c>
      <c r="AA114" s="300">
        <v>1288</v>
      </c>
      <c r="AB114" s="300">
        <v>561281.18000000005</v>
      </c>
      <c r="AC114" s="300">
        <v>90432.31</v>
      </c>
      <c r="AG114" s="72">
        <f t="shared" si="13"/>
        <v>932383.69</v>
      </c>
      <c r="AH114" s="312">
        <f t="shared" si="14"/>
        <v>65000</v>
      </c>
      <c r="AI114" s="51">
        <f t="shared" si="19"/>
        <v>867383.69</v>
      </c>
      <c r="AJ114" s="313">
        <f t="shared" si="17"/>
        <v>2363173.4299999997</v>
      </c>
      <c r="AK114" s="314">
        <f t="shared" si="20"/>
        <v>1960119.4900000002</v>
      </c>
      <c r="AL114" s="56">
        <f t="shared" si="15"/>
        <v>403053.93999999948</v>
      </c>
    </row>
    <row r="115" spans="1:38" ht="14.4" thickBot="1">
      <c r="A115" s="38" t="s">
        <v>403</v>
      </c>
      <c r="B115" s="38" t="s">
        <v>404</v>
      </c>
      <c r="C115" s="63">
        <v>4472</v>
      </c>
      <c r="D115" s="64" t="s">
        <v>790</v>
      </c>
      <c r="E115" t="s">
        <v>3298</v>
      </c>
      <c r="F115" s="301">
        <v>280532.83</v>
      </c>
      <c r="G115" s="301">
        <v>32985.47</v>
      </c>
      <c r="H115" s="301">
        <v>9836.86</v>
      </c>
      <c r="I115">
        <v>767374.35</v>
      </c>
      <c r="J115">
        <v>1178741.79</v>
      </c>
      <c r="M115" s="301">
        <v>81260</v>
      </c>
      <c r="N115" s="301">
        <v>0</v>
      </c>
      <c r="Q115">
        <v>424546.92</v>
      </c>
      <c r="R115">
        <v>1731639.01</v>
      </c>
      <c r="S115" s="299">
        <v>2620424.0499999998</v>
      </c>
      <c r="T115" s="299">
        <v>20080</v>
      </c>
      <c r="U115" s="299">
        <v>1188.29</v>
      </c>
      <c r="V115" s="299">
        <v>1140</v>
      </c>
      <c r="W115" s="299">
        <v>1870800</v>
      </c>
      <c r="X115" s="299">
        <v>135600</v>
      </c>
      <c r="Y115" s="300">
        <v>2658089</v>
      </c>
      <c r="AA115" s="300">
        <v>13028</v>
      </c>
      <c r="AB115" s="300">
        <v>1654276.31</v>
      </c>
      <c r="AC115" s="300">
        <v>291813.65999999997</v>
      </c>
      <c r="AG115" s="72">
        <f t="shared" si="13"/>
        <v>323355.16000000003</v>
      </c>
      <c r="AH115" s="312">
        <f t="shared" si="14"/>
        <v>81260</v>
      </c>
      <c r="AI115" s="51">
        <f t="shared" si="19"/>
        <v>242095.16000000003</v>
      </c>
      <c r="AJ115" s="313">
        <f t="shared" si="17"/>
        <v>4649232.34</v>
      </c>
      <c r="AK115" s="314">
        <f t="shared" si="20"/>
        <v>4617206.9700000007</v>
      </c>
      <c r="AL115" s="56">
        <f t="shared" si="15"/>
        <v>32025.36999999918</v>
      </c>
    </row>
    <row r="116" spans="1:38" ht="14.4" thickBot="1">
      <c r="A116" s="38" t="s">
        <v>403</v>
      </c>
      <c r="B116" s="38" t="s">
        <v>404</v>
      </c>
      <c r="C116" s="63">
        <v>1392</v>
      </c>
      <c r="D116" s="64" t="s">
        <v>791</v>
      </c>
      <c r="E116" t="s">
        <v>3299</v>
      </c>
      <c r="F116" s="301">
        <v>397192.27</v>
      </c>
      <c r="G116" s="301">
        <v>0</v>
      </c>
      <c r="H116" s="301">
        <v>11646.61</v>
      </c>
      <c r="I116">
        <v>480774.38</v>
      </c>
      <c r="J116">
        <v>292558</v>
      </c>
      <c r="K116" s="301">
        <v>0</v>
      </c>
      <c r="M116" s="301">
        <v>0</v>
      </c>
      <c r="Q116">
        <v>-1203534.57</v>
      </c>
      <c r="R116">
        <v>2353915.73</v>
      </c>
      <c r="S116" s="299">
        <v>630206.07999999996</v>
      </c>
      <c r="T116" s="299">
        <v>48600</v>
      </c>
      <c r="U116" s="299">
        <v>783.09</v>
      </c>
      <c r="W116" s="299">
        <v>16500</v>
      </c>
      <c r="X116" s="299">
        <v>117500</v>
      </c>
      <c r="Y116" s="300">
        <v>126240</v>
      </c>
      <c r="Z116" s="300">
        <v>500</v>
      </c>
      <c r="AA116" s="300">
        <v>14916</v>
      </c>
      <c r="AB116" s="300">
        <v>452161.98</v>
      </c>
      <c r="AC116" s="300">
        <v>187981.09</v>
      </c>
      <c r="AG116" s="72">
        <f t="shared" si="13"/>
        <v>408838.88</v>
      </c>
      <c r="AH116" s="312">
        <f t="shared" si="14"/>
        <v>0</v>
      </c>
      <c r="AI116" s="51">
        <f t="shared" si="19"/>
        <v>408838.88</v>
      </c>
      <c r="AJ116" s="313">
        <f t="shared" si="17"/>
        <v>813589.16999999993</v>
      </c>
      <c r="AK116" s="314">
        <f t="shared" si="20"/>
        <v>781799.07</v>
      </c>
      <c r="AL116" s="56">
        <f t="shared" si="15"/>
        <v>31790.099999999977</v>
      </c>
    </row>
    <row r="117" spans="1:38" ht="14.4" thickBot="1">
      <c r="A117" s="38" t="s">
        <v>403</v>
      </c>
      <c r="B117" s="38" t="s">
        <v>404</v>
      </c>
      <c r="C117" s="63">
        <v>4729</v>
      </c>
      <c r="D117" s="64" t="s">
        <v>792</v>
      </c>
      <c r="E117" t="s">
        <v>3300</v>
      </c>
      <c r="F117" s="301">
        <v>756780.5</v>
      </c>
      <c r="G117" s="301">
        <v>28022.28</v>
      </c>
      <c r="H117" s="301">
        <v>85103.7</v>
      </c>
      <c r="I117">
        <v>107529.13</v>
      </c>
      <c r="J117">
        <v>560410.25</v>
      </c>
      <c r="K117" s="301">
        <v>0</v>
      </c>
      <c r="M117" s="301">
        <v>224096.5</v>
      </c>
      <c r="N117" s="301">
        <v>30.47</v>
      </c>
      <c r="Q117">
        <v>-235716.56</v>
      </c>
      <c r="R117">
        <v>1221990.08</v>
      </c>
      <c r="S117" s="299">
        <v>1336758.51</v>
      </c>
      <c r="T117" s="299">
        <v>604521.25</v>
      </c>
      <c r="U117" s="299">
        <v>2405.21</v>
      </c>
      <c r="V117" s="299">
        <v>1280</v>
      </c>
      <c r="W117" s="299">
        <v>1856400</v>
      </c>
      <c r="X117" s="299">
        <v>1071087.08</v>
      </c>
      <c r="Y117" s="300">
        <v>2578841</v>
      </c>
      <c r="Z117" s="300">
        <v>500</v>
      </c>
      <c r="AA117" s="300">
        <v>14848</v>
      </c>
      <c r="AB117" s="300">
        <v>1697646.92</v>
      </c>
      <c r="AC117" s="300">
        <v>250275.05</v>
      </c>
      <c r="AE117" s="300">
        <v>29</v>
      </c>
      <c r="AF117" s="300">
        <v>2866.71</v>
      </c>
      <c r="AG117" s="72">
        <f t="shared" si="13"/>
        <v>869906.48</v>
      </c>
      <c r="AH117" s="312">
        <f t="shared" si="14"/>
        <v>224126.97</v>
      </c>
      <c r="AI117" s="51">
        <f t="shared" si="19"/>
        <v>645779.51</v>
      </c>
      <c r="AJ117" s="313">
        <f t="shared" si="17"/>
        <v>4872452.05</v>
      </c>
      <c r="AK117" s="314">
        <f t="shared" si="20"/>
        <v>4545006.68</v>
      </c>
      <c r="AL117" s="56">
        <f t="shared" si="15"/>
        <v>327445.37000000011</v>
      </c>
    </row>
    <row r="118" spans="1:38" ht="14.4" thickBot="1">
      <c r="A118" s="38" t="s">
        <v>407</v>
      </c>
      <c r="B118" s="38" t="s">
        <v>408</v>
      </c>
      <c r="C118" s="63">
        <v>3571</v>
      </c>
      <c r="D118" s="64" t="s">
        <v>793</v>
      </c>
      <c r="E118" t="s">
        <v>3301</v>
      </c>
      <c r="F118" s="301">
        <v>823415.53</v>
      </c>
      <c r="G118" s="301">
        <v>21840</v>
      </c>
      <c r="H118" s="301">
        <v>143148.09</v>
      </c>
      <c r="I118">
        <v>788075.81</v>
      </c>
      <c r="J118">
        <v>69465.149999999994</v>
      </c>
      <c r="L118" s="301">
        <v>45252.98</v>
      </c>
      <c r="M118" s="301">
        <v>154417</v>
      </c>
      <c r="N118" s="301">
        <v>5671</v>
      </c>
      <c r="O118">
        <v>54451</v>
      </c>
      <c r="Q118">
        <v>193408.92</v>
      </c>
      <c r="R118">
        <v>1488507.55</v>
      </c>
      <c r="S118" s="299">
        <v>972068.85</v>
      </c>
      <c r="U118" s="299">
        <v>1935.21</v>
      </c>
      <c r="W118" s="299">
        <v>1314522</v>
      </c>
      <c r="Y118" s="300">
        <v>1644000</v>
      </c>
      <c r="AA118" s="300">
        <v>904</v>
      </c>
      <c r="AB118" s="300">
        <v>567379.44999999995</v>
      </c>
      <c r="AC118" s="300">
        <v>156951.48000000001</v>
      </c>
      <c r="AF118" s="300">
        <v>15055</v>
      </c>
      <c r="AG118" s="72">
        <f t="shared" si="13"/>
        <v>988403.62</v>
      </c>
      <c r="AH118" s="312">
        <f t="shared" si="14"/>
        <v>205340.98</v>
      </c>
      <c r="AI118" s="51">
        <f t="shared" si="19"/>
        <v>783062.64</v>
      </c>
      <c r="AJ118" s="313">
        <f t="shared" si="17"/>
        <v>2288526.06</v>
      </c>
      <c r="AK118" s="314">
        <f t="shared" si="20"/>
        <v>2384289.9300000002</v>
      </c>
      <c r="AL118" s="56">
        <f t="shared" si="15"/>
        <v>-95763.870000000112</v>
      </c>
    </row>
    <row r="119" spans="1:38" ht="14.4" thickBot="1">
      <c r="A119" s="38" t="s">
        <v>407</v>
      </c>
      <c r="B119" s="38" t="s">
        <v>408</v>
      </c>
      <c r="C119" s="63">
        <v>3383</v>
      </c>
      <c r="D119" s="64" t="s">
        <v>794</v>
      </c>
      <c r="E119" t="s">
        <v>3302</v>
      </c>
      <c r="F119" s="301">
        <v>1064474.76</v>
      </c>
      <c r="G119" s="301">
        <v>0</v>
      </c>
      <c r="H119" s="301">
        <v>98887.14</v>
      </c>
      <c r="I119">
        <v>583764.16</v>
      </c>
      <c r="J119">
        <v>108049.16</v>
      </c>
      <c r="L119" s="301">
        <v>9000</v>
      </c>
      <c r="N119" s="301">
        <v>0</v>
      </c>
      <c r="O119">
        <v>119800</v>
      </c>
      <c r="Q119">
        <v>518960.03</v>
      </c>
      <c r="R119">
        <v>1247302.3600000001</v>
      </c>
      <c r="S119" s="299">
        <v>1152973.6299999999</v>
      </c>
      <c r="T119" s="299">
        <v>136885</v>
      </c>
      <c r="U119" s="299">
        <v>2564.2399999999998</v>
      </c>
      <c r="W119" s="299">
        <v>1529563</v>
      </c>
      <c r="Y119" s="300">
        <v>1972783</v>
      </c>
      <c r="AB119" s="300">
        <v>756204.41</v>
      </c>
      <c r="AC119" s="300">
        <v>102885.63</v>
      </c>
      <c r="AF119" s="300">
        <v>30000</v>
      </c>
      <c r="AG119" s="72">
        <f t="shared" si="13"/>
        <v>1163361.8999999999</v>
      </c>
      <c r="AH119" s="312">
        <f t="shared" si="14"/>
        <v>9000</v>
      </c>
      <c r="AI119" s="51">
        <f t="shared" si="19"/>
        <v>1154361.8999999999</v>
      </c>
      <c r="AJ119" s="313">
        <f t="shared" si="17"/>
        <v>2821985.87</v>
      </c>
      <c r="AK119" s="314">
        <f t="shared" si="20"/>
        <v>2861873.04</v>
      </c>
      <c r="AL119" s="56">
        <f t="shared" si="15"/>
        <v>-39887.169999999925</v>
      </c>
    </row>
    <row r="120" spans="1:38" ht="14.4" thickBot="1">
      <c r="A120" s="38" t="s">
        <v>407</v>
      </c>
      <c r="B120" s="38" t="s">
        <v>408</v>
      </c>
      <c r="C120" s="63">
        <v>3666</v>
      </c>
      <c r="D120" s="64" t="s">
        <v>795</v>
      </c>
      <c r="E120" t="s">
        <v>3303</v>
      </c>
      <c r="F120" s="301">
        <v>770318.66</v>
      </c>
      <c r="G120" s="301">
        <v>0</v>
      </c>
      <c r="H120" s="301">
        <v>14457.24</v>
      </c>
      <c r="I120">
        <v>498537.36</v>
      </c>
      <c r="J120">
        <v>98595.7</v>
      </c>
      <c r="K120" s="301">
        <v>0</v>
      </c>
      <c r="L120" s="301">
        <v>72017.05</v>
      </c>
      <c r="M120" s="301">
        <v>12000</v>
      </c>
      <c r="N120" s="301">
        <v>6340.4</v>
      </c>
      <c r="O120">
        <v>112518.9</v>
      </c>
      <c r="Q120">
        <v>-346621.88</v>
      </c>
      <c r="R120">
        <v>1693308.65</v>
      </c>
      <c r="S120" s="299">
        <v>974263</v>
      </c>
      <c r="U120" s="299">
        <v>2148.16</v>
      </c>
      <c r="W120" s="299">
        <v>1410911.5</v>
      </c>
      <c r="Y120" s="300">
        <v>1791935.5</v>
      </c>
      <c r="Z120" s="300">
        <v>840</v>
      </c>
      <c r="AA120" s="300">
        <v>1008</v>
      </c>
      <c r="AB120" s="300">
        <v>661681.71</v>
      </c>
      <c r="AC120" s="300">
        <v>99511.61</v>
      </c>
      <c r="AG120" s="72">
        <f t="shared" si="13"/>
        <v>784775.9</v>
      </c>
      <c r="AH120" s="312">
        <f t="shared" si="14"/>
        <v>90357.45</v>
      </c>
      <c r="AI120" s="51">
        <f t="shared" si="19"/>
        <v>694418.45000000007</v>
      </c>
      <c r="AJ120" s="313">
        <f t="shared" si="17"/>
        <v>2387322.66</v>
      </c>
      <c r="AK120" s="314">
        <f t="shared" si="20"/>
        <v>2554976.8199999998</v>
      </c>
      <c r="AL120" s="56">
        <f t="shared" si="15"/>
        <v>-167654.15999999968</v>
      </c>
    </row>
    <row r="121" spans="1:38" ht="14.4" thickBot="1">
      <c r="A121" s="38" t="s">
        <v>407</v>
      </c>
      <c r="B121" s="38" t="s">
        <v>408</v>
      </c>
      <c r="C121" s="63">
        <v>4139</v>
      </c>
      <c r="D121" s="64" t="s">
        <v>796</v>
      </c>
      <c r="E121" t="s">
        <v>3304</v>
      </c>
      <c r="F121" s="301">
        <v>798558.26</v>
      </c>
      <c r="G121" s="301">
        <v>0</v>
      </c>
      <c r="H121" s="301">
        <v>217755.38</v>
      </c>
      <c r="I121">
        <v>797120.09</v>
      </c>
      <c r="J121">
        <v>234581.21</v>
      </c>
      <c r="L121" s="301">
        <v>51530.3</v>
      </c>
      <c r="M121" s="301">
        <v>51444</v>
      </c>
      <c r="N121" s="301">
        <v>0</v>
      </c>
      <c r="O121">
        <v>28860</v>
      </c>
      <c r="Q121">
        <v>-47355.24</v>
      </c>
      <c r="R121">
        <v>2084116.46</v>
      </c>
      <c r="S121" s="299">
        <v>1203696.53</v>
      </c>
      <c r="U121" s="299">
        <v>1850.95</v>
      </c>
      <c r="W121" s="299">
        <v>2141112</v>
      </c>
      <c r="Y121" s="300">
        <v>2731412</v>
      </c>
      <c r="Z121" s="300">
        <v>4304</v>
      </c>
      <c r="AB121" s="300">
        <v>439973.96</v>
      </c>
      <c r="AC121" s="300">
        <v>230302.1</v>
      </c>
      <c r="AF121" s="300">
        <v>61248</v>
      </c>
      <c r="AG121" s="72">
        <f t="shared" si="13"/>
        <v>1016313.64</v>
      </c>
      <c r="AH121" s="312">
        <f t="shared" si="14"/>
        <v>102974.3</v>
      </c>
      <c r="AI121" s="51">
        <f t="shared" si="19"/>
        <v>913339.34</v>
      </c>
      <c r="AJ121" s="313">
        <f t="shared" si="17"/>
        <v>3346659.48</v>
      </c>
      <c r="AK121" s="314">
        <f t="shared" si="20"/>
        <v>3467240.06</v>
      </c>
      <c r="AL121" s="56">
        <f t="shared" si="15"/>
        <v>-120580.58000000007</v>
      </c>
    </row>
    <row r="122" spans="1:38" ht="14.4" thickBot="1">
      <c r="A122" s="38" t="s">
        <v>407</v>
      </c>
      <c r="B122" s="38" t="s">
        <v>408</v>
      </c>
      <c r="C122" s="63">
        <v>1457</v>
      </c>
      <c r="D122" s="64" t="s">
        <v>797</v>
      </c>
      <c r="E122" t="s">
        <v>3305</v>
      </c>
      <c r="F122" s="301">
        <v>427601.19</v>
      </c>
      <c r="G122" s="301">
        <v>0</v>
      </c>
      <c r="H122" s="301">
        <v>129593.43</v>
      </c>
      <c r="I122">
        <v>265680.56</v>
      </c>
      <c r="J122">
        <v>92168.77</v>
      </c>
      <c r="L122" s="301">
        <v>70753.990000000005</v>
      </c>
      <c r="M122" s="301">
        <v>29400</v>
      </c>
      <c r="N122" s="301">
        <v>2449</v>
      </c>
      <c r="O122">
        <v>81000</v>
      </c>
      <c r="Q122">
        <v>416282.88</v>
      </c>
      <c r="R122">
        <v>345503.07</v>
      </c>
      <c r="S122" s="299">
        <v>781248.08</v>
      </c>
      <c r="U122" s="299">
        <v>897.95</v>
      </c>
      <c r="W122" s="299">
        <v>785142.4</v>
      </c>
      <c r="X122" s="299">
        <v>1351</v>
      </c>
      <c r="Y122" s="300">
        <v>1161157.6000000001</v>
      </c>
      <c r="Z122" s="300">
        <v>1532</v>
      </c>
      <c r="AB122" s="300">
        <v>341619.69</v>
      </c>
      <c r="AC122" s="300">
        <v>93878.13</v>
      </c>
      <c r="AF122" s="300">
        <v>797</v>
      </c>
      <c r="AG122" s="72">
        <f t="shared" si="13"/>
        <v>557194.62</v>
      </c>
      <c r="AH122" s="312">
        <f t="shared" si="14"/>
        <v>102602.99</v>
      </c>
      <c r="AI122" s="51">
        <f t="shared" si="19"/>
        <v>454591.63</v>
      </c>
      <c r="AJ122" s="313">
        <f t="shared" si="17"/>
        <v>1568639.43</v>
      </c>
      <c r="AK122" s="314">
        <f t="shared" si="20"/>
        <v>1598984.42</v>
      </c>
      <c r="AL122" s="56">
        <f t="shared" si="15"/>
        <v>-30344.989999999991</v>
      </c>
    </row>
    <row r="123" spans="1:38" ht="14.4" thickBot="1">
      <c r="A123" s="38" t="s">
        <v>407</v>
      </c>
      <c r="B123" s="38" t="s">
        <v>408</v>
      </c>
      <c r="C123" s="63">
        <v>2356</v>
      </c>
      <c r="D123" s="64" t="s">
        <v>798</v>
      </c>
      <c r="E123" t="s">
        <v>3313</v>
      </c>
      <c r="F123" s="301">
        <v>447391.74</v>
      </c>
      <c r="G123" s="301">
        <v>0</v>
      </c>
      <c r="H123" s="301">
        <v>108087.21</v>
      </c>
      <c r="I123">
        <v>463379.91</v>
      </c>
      <c r="J123">
        <v>134817.03</v>
      </c>
      <c r="K123" s="301">
        <v>0</v>
      </c>
      <c r="L123" s="301">
        <v>35200</v>
      </c>
      <c r="N123" s="301">
        <v>0</v>
      </c>
      <c r="Q123">
        <v>-1307541.75</v>
      </c>
      <c r="R123">
        <v>2439641.09</v>
      </c>
      <c r="S123" s="299">
        <v>713188.45</v>
      </c>
      <c r="U123" s="299">
        <v>1209.8900000000001</v>
      </c>
      <c r="W123" s="299">
        <v>853556.5</v>
      </c>
      <c r="Y123" s="300">
        <v>1116656.5</v>
      </c>
      <c r="AB123" s="300">
        <v>365590.75</v>
      </c>
      <c r="AC123" s="300">
        <v>86930.04</v>
      </c>
      <c r="AF123" s="300">
        <v>12401</v>
      </c>
      <c r="AG123" s="72">
        <f t="shared" si="13"/>
        <v>555478.94999999995</v>
      </c>
      <c r="AH123" s="312">
        <f t="shared" si="14"/>
        <v>35200</v>
      </c>
      <c r="AI123" s="51">
        <f t="shared" si="19"/>
        <v>520278.94999999995</v>
      </c>
      <c r="AJ123" s="313">
        <f t="shared" si="17"/>
        <v>1567954.8399999999</v>
      </c>
      <c r="AK123" s="314">
        <f t="shared" si="20"/>
        <v>1581578.29</v>
      </c>
      <c r="AL123" s="56">
        <f t="shared" si="15"/>
        <v>-13623.450000000186</v>
      </c>
    </row>
    <row r="124" spans="1:38" ht="14.4" thickBot="1">
      <c r="A124" s="38" t="s">
        <v>407</v>
      </c>
      <c r="B124" s="38" t="s">
        <v>408</v>
      </c>
      <c r="C124" s="63">
        <v>3094</v>
      </c>
      <c r="D124" s="64" t="s">
        <v>799</v>
      </c>
      <c r="E124" t="s">
        <v>3315</v>
      </c>
      <c r="F124" s="301">
        <v>655629.89</v>
      </c>
      <c r="G124" s="301">
        <v>0</v>
      </c>
      <c r="H124" s="301">
        <v>243341.93</v>
      </c>
      <c r="I124">
        <v>536255.16</v>
      </c>
      <c r="J124">
        <v>112354.51</v>
      </c>
      <c r="L124" s="301">
        <v>25900</v>
      </c>
      <c r="M124" s="301">
        <v>48550</v>
      </c>
      <c r="N124" s="301">
        <v>3868.01</v>
      </c>
      <c r="O124">
        <v>108000</v>
      </c>
      <c r="Q124">
        <v>-1491330.92</v>
      </c>
      <c r="R124">
        <v>3028722.67</v>
      </c>
      <c r="S124" s="299">
        <v>748912.51</v>
      </c>
      <c r="U124" s="299">
        <v>1470.67</v>
      </c>
      <c r="W124" s="299">
        <v>1188707.2</v>
      </c>
      <c r="Y124" s="300">
        <v>1489313.2</v>
      </c>
      <c r="Z124" s="300">
        <v>16560</v>
      </c>
      <c r="AB124" s="300">
        <v>289103.40999999997</v>
      </c>
      <c r="AC124" s="300">
        <v>281665.03999999998</v>
      </c>
      <c r="AF124" s="300">
        <v>38577</v>
      </c>
      <c r="AG124" s="72">
        <f t="shared" si="13"/>
        <v>898971.82000000007</v>
      </c>
      <c r="AH124" s="312">
        <f t="shared" si="14"/>
        <v>78318.009999999995</v>
      </c>
      <c r="AI124" s="51">
        <f t="shared" si="19"/>
        <v>820653.81</v>
      </c>
      <c r="AJ124" s="313">
        <f t="shared" si="17"/>
        <v>1939090.38</v>
      </c>
      <c r="AK124" s="314">
        <f t="shared" si="20"/>
        <v>2115218.65</v>
      </c>
      <c r="AL124" s="56">
        <f t="shared" si="15"/>
        <v>-176128.27000000002</v>
      </c>
    </row>
    <row r="125" spans="1:38" ht="14.4" thickBot="1">
      <c r="A125" s="38" t="s">
        <v>407</v>
      </c>
      <c r="B125" s="38" t="s">
        <v>408</v>
      </c>
      <c r="C125" s="63">
        <v>2499</v>
      </c>
      <c r="D125" s="64" t="s">
        <v>800</v>
      </c>
      <c r="E125" t="s">
        <v>3317</v>
      </c>
      <c r="F125" s="301">
        <v>345887.16</v>
      </c>
      <c r="G125" s="301">
        <v>0</v>
      </c>
      <c r="H125" s="301">
        <v>36017.300000000003</v>
      </c>
      <c r="I125">
        <v>893267.51</v>
      </c>
      <c r="J125">
        <v>-25296.76</v>
      </c>
      <c r="L125" s="301">
        <v>43262.18</v>
      </c>
      <c r="N125" s="301">
        <v>0</v>
      </c>
      <c r="O125">
        <v>31000</v>
      </c>
      <c r="Q125">
        <v>-1850437.28</v>
      </c>
      <c r="R125">
        <v>3118920.11</v>
      </c>
      <c r="S125" s="299">
        <v>876729.94</v>
      </c>
      <c r="U125" s="299">
        <v>876.02</v>
      </c>
      <c r="W125" s="299">
        <v>1333226.42</v>
      </c>
      <c r="X125" s="299">
        <v>30000</v>
      </c>
      <c r="Y125" s="300">
        <v>1652853.42</v>
      </c>
      <c r="Z125" s="300">
        <v>25632</v>
      </c>
      <c r="AA125" s="300">
        <v>376</v>
      </c>
      <c r="AB125" s="300">
        <v>355766.76</v>
      </c>
      <c r="AC125" s="300">
        <v>298824</v>
      </c>
      <c r="AF125" s="300">
        <v>250</v>
      </c>
      <c r="AG125" s="72">
        <f t="shared" si="13"/>
        <v>381904.45999999996</v>
      </c>
      <c r="AH125" s="312">
        <f t="shared" si="14"/>
        <v>43262.18</v>
      </c>
      <c r="AI125" s="51">
        <f t="shared" si="19"/>
        <v>338642.27999999997</v>
      </c>
      <c r="AJ125" s="313">
        <f t="shared" si="17"/>
        <v>2240832.38</v>
      </c>
      <c r="AK125" s="314">
        <f t="shared" si="20"/>
        <v>2333702.1799999997</v>
      </c>
      <c r="AL125" s="56">
        <f t="shared" si="15"/>
        <v>-92869.799999999814</v>
      </c>
    </row>
    <row r="126" spans="1:38" ht="14.4" thickBot="1">
      <c r="A126" s="38" t="s">
        <v>411</v>
      </c>
      <c r="B126" s="38" t="s">
        <v>412</v>
      </c>
      <c r="C126" s="63">
        <v>5132</v>
      </c>
      <c r="D126" s="64" t="s">
        <v>801</v>
      </c>
      <c r="E126" t="s">
        <v>3284</v>
      </c>
      <c r="F126" s="301">
        <v>343380.22</v>
      </c>
      <c r="G126" s="301">
        <v>0</v>
      </c>
      <c r="H126" s="301">
        <v>27854.83</v>
      </c>
      <c r="I126">
        <v>697032.18</v>
      </c>
      <c r="J126">
        <v>325296.14</v>
      </c>
      <c r="K126" s="301">
        <v>0</v>
      </c>
      <c r="L126" s="301">
        <v>63310</v>
      </c>
      <c r="N126" s="301">
        <v>3674.39</v>
      </c>
      <c r="O126">
        <v>85640</v>
      </c>
      <c r="P126">
        <v>1515497.8</v>
      </c>
      <c r="Q126">
        <v>-2651367.98</v>
      </c>
      <c r="R126">
        <v>2656385</v>
      </c>
      <c r="S126" s="299">
        <v>1638443.77</v>
      </c>
      <c r="U126" s="299">
        <v>1263.4100000000001</v>
      </c>
      <c r="W126" s="299">
        <v>2143333.7999999998</v>
      </c>
      <c r="X126" s="299">
        <v>102970</v>
      </c>
      <c r="Y126" s="300">
        <v>3137598.8</v>
      </c>
      <c r="AB126" s="300">
        <v>739290.99</v>
      </c>
      <c r="AC126" s="300">
        <v>245007.93</v>
      </c>
      <c r="AF126" s="300">
        <v>43689.1</v>
      </c>
      <c r="AG126" s="72">
        <f t="shared" si="13"/>
        <v>371235.05</v>
      </c>
      <c r="AH126" s="312">
        <f t="shared" si="14"/>
        <v>66984.39</v>
      </c>
      <c r="AI126" s="51">
        <f t="shared" si="19"/>
        <v>304250.65999999997</v>
      </c>
      <c r="AJ126" s="313">
        <f t="shared" si="17"/>
        <v>3886010.9799999995</v>
      </c>
      <c r="AK126" s="314">
        <f t="shared" si="20"/>
        <v>4165586.8200000003</v>
      </c>
      <c r="AL126" s="56">
        <f t="shared" si="15"/>
        <v>-279575.84000000078</v>
      </c>
    </row>
    <row r="127" spans="1:38" ht="14.4" thickBot="1">
      <c r="A127" s="38" t="s">
        <v>411</v>
      </c>
      <c r="B127" s="38" t="s">
        <v>412</v>
      </c>
      <c r="C127" s="63">
        <v>2779</v>
      </c>
      <c r="D127" s="64" t="s">
        <v>802</v>
      </c>
      <c r="E127" t="s">
        <v>3285</v>
      </c>
      <c r="F127" s="301">
        <v>710223.43</v>
      </c>
      <c r="G127" s="301">
        <v>0</v>
      </c>
      <c r="H127" s="301">
        <v>20309.25</v>
      </c>
      <c r="I127">
        <v>216149.11</v>
      </c>
      <c r="J127">
        <v>258993.65</v>
      </c>
      <c r="K127" s="301">
        <v>0</v>
      </c>
      <c r="L127" s="301">
        <v>39834</v>
      </c>
      <c r="N127" s="301">
        <v>1065.96</v>
      </c>
      <c r="P127">
        <v>9622.33</v>
      </c>
      <c r="Q127">
        <v>-1522959.18</v>
      </c>
      <c r="R127">
        <v>2668500</v>
      </c>
      <c r="S127" s="299">
        <v>1064314.98</v>
      </c>
      <c r="T127" s="299">
        <v>102668</v>
      </c>
      <c r="U127" s="299">
        <v>1684.58</v>
      </c>
      <c r="W127" s="299">
        <v>1920021.4</v>
      </c>
      <c r="X127" s="299">
        <v>12400</v>
      </c>
      <c r="Y127" s="300">
        <v>2428586.4</v>
      </c>
      <c r="Z127" s="300">
        <v>2000</v>
      </c>
      <c r="AA127" s="300">
        <v>8800</v>
      </c>
      <c r="AB127" s="300">
        <v>497227.42</v>
      </c>
      <c r="AC127" s="300">
        <v>133046.35999999999</v>
      </c>
      <c r="AF127" s="300">
        <v>21816.45</v>
      </c>
      <c r="AG127" s="72">
        <f t="shared" si="13"/>
        <v>730532.68</v>
      </c>
      <c r="AH127" s="312">
        <f t="shared" si="14"/>
        <v>40899.96</v>
      </c>
      <c r="AI127" s="51">
        <f t="shared" si="19"/>
        <v>689632.72000000009</v>
      </c>
      <c r="AJ127" s="313">
        <f t="shared" si="17"/>
        <v>3101088.96</v>
      </c>
      <c r="AK127" s="314">
        <f t="shared" si="20"/>
        <v>3091476.63</v>
      </c>
      <c r="AL127" s="56">
        <f t="shared" si="15"/>
        <v>9612.3300000000745</v>
      </c>
    </row>
    <row r="128" spans="1:38" ht="14.4" thickBot="1">
      <c r="A128" s="38" t="s">
        <v>411</v>
      </c>
      <c r="B128" s="38" t="s">
        <v>412</v>
      </c>
      <c r="C128" s="63">
        <v>5936</v>
      </c>
      <c r="D128" s="64" t="s">
        <v>803</v>
      </c>
      <c r="E128" t="s">
        <v>3288</v>
      </c>
      <c r="F128" s="301">
        <v>1166422.56</v>
      </c>
      <c r="G128" s="301">
        <v>0</v>
      </c>
      <c r="H128" s="301">
        <v>15036.26</v>
      </c>
      <c r="I128">
        <v>4380777.47</v>
      </c>
      <c r="J128">
        <v>498286.43</v>
      </c>
      <c r="K128" s="301">
        <v>0</v>
      </c>
      <c r="L128" s="301">
        <v>66897</v>
      </c>
      <c r="N128" s="301">
        <v>1173.5</v>
      </c>
      <c r="P128">
        <v>1543363.98</v>
      </c>
      <c r="Q128">
        <v>-5423881.4400000004</v>
      </c>
      <c r="R128">
        <v>9526566.6699999999</v>
      </c>
      <c r="S128" s="299">
        <v>2605870.37</v>
      </c>
      <c r="T128" s="299">
        <v>564575</v>
      </c>
      <c r="U128" s="299">
        <v>2706.09</v>
      </c>
      <c r="W128" s="299">
        <v>3539325.76</v>
      </c>
      <c r="X128" s="299">
        <v>141990</v>
      </c>
      <c r="Y128" s="300">
        <v>4460388.76</v>
      </c>
      <c r="Z128" s="300">
        <v>7300.1</v>
      </c>
      <c r="AB128" s="300">
        <v>1412134.39</v>
      </c>
      <c r="AC128" s="300">
        <v>538235.36</v>
      </c>
      <c r="AF128" s="300">
        <v>90005.6</v>
      </c>
      <c r="AG128" s="72">
        <f t="shared" si="13"/>
        <v>1181458.82</v>
      </c>
      <c r="AH128" s="312">
        <f t="shared" si="14"/>
        <v>68070.5</v>
      </c>
      <c r="AI128" s="51">
        <f t="shared" si="19"/>
        <v>1113388.32</v>
      </c>
      <c r="AJ128" s="313">
        <f t="shared" si="17"/>
        <v>6854467.2199999997</v>
      </c>
      <c r="AK128" s="314">
        <f t="shared" si="20"/>
        <v>6508064.209999999</v>
      </c>
      <c r="AL128" s="56">
        <f t="shared" si="15"/>
        <v>346403.01000000071</v>
      </c>
    </row>
    <row r="129" spans="1:38" ht="14.4" thickBot="1">
      <c r="A129" s="38" t="s">
        <v>411</v>
      </c>
      <c r="B129" s="38" t="s">
        <v>412</v>
      </c>
      <c r="C129" s="63">
        <v>2905</v>
      </c>
      <c r="D129" s="64" t="s">
        <v>804</v>
      </c>
      <c r="E129" t="s">
        <v>3290</v>
      </c>
      <c r="F129" s="301">
        <v>706073.48</v>
      </c>
      <c r="G129" s="301">
        <v>0</v>
      </c>
      <c r="H129" s="301">
        <v>0</v>
      </c>
      <c r="I129">
        <v>344049.37</v>
      </c>
      <c r="J129">
        <v>217195.45</v>
      </c>
      <c r="K129" s="301">
        <v>0</v>
      </c>
      <c r="L129" s="301">
        <v>42722.19</v>
      </c>
      <c r="N129" s="301">
        <v>343.93</v>
      </c>
      <c r="O129">
        <v>155940</v>
      </c>
      <c r="P129">
        <v>683695.8</v>
      </c>
      <c r="Q129">
        <v>-2117877.1800000002</v>
      </c>
      <c r="R129">
        <v>2647000</v>
      </c>
      <c r="S129" s="299">
        <v>1006373.46</v>
      </c>
      <c r="U129" s="299">
        <v>1910.46</v>
      </c>
      <c r="W129" s="299">
        <v>1802755.5</v>
      </c>
      <c r="X129" s="299">
        <v>200</v>
      </c>
      <c r="Y129" s="300">
        <v>2194316.58</v>
      </c>
      <c r="Z129" s="300">
        <v>3132</v>
      </c>
      <c r="AB129" s="300">
        <v>515585.3</v>
      </c>
      <c r="AC129" s="300">
        <v>142771.53</v>
      </c>
      <c r="AF129" s="300">
        <v>99940.45</v>
      </c>
      <c r="AG129" s="72">
        <f t="shared" si="13"/>
        <v>706073.48</v>
      </c>
      <c r="AH129" s="312">
        <f t="shared" si="14"/>
        <v>43066.12</v>
      </c>
      <c r="AI129" s="51">
        <f t="shared" si="19"/>
        <v>663007.36</v>
      </c>
      <c r="AJ129" s="313">
        <f t="shared" si="17"/>
        <v>2811239.42</v>
      </c>
      <c r="AK129" s="314">
        <f t="shared" si="20"/>
        <v>2955745.86</v>
      </c>
      <c r="AL129" s="56">
        <f t="shared" si="15"/>
        <v>-144506.43999999994</v>
      </c>
    </row>
    <row r="130" spans="1:38" ht="14.4" thickBot="1">
      <c r="A130" s="38" t="s">
        <v>411</v>
      </c>
      <c r="B130" s="38" t="s">
        <v>412</v>
      </c>
      <c r="C130" s="63">
        <v>2680</v>
      </c>
      <c r="D130" s="64" t="s">
        <v>805</v>
      </c>
      <c r="E130" t="s">
        <v>3316</v>
      </c>
      <c r="F130" s="301">
        <v>283795.46999999997</v>
      </c>
      <c r="G130" s="301">
        <v>0</v>
      </c>
      <c r="H130" s="301">
        <v>4670.42</v>
      </c>
      <c r="I130">
        <v>289196.90999999997</v>
      </c>
      <c r="J130">
        <v>178098.78</v>
      </c>
      <c r="K130" s="301">
        <v>0</v>
      </c>
      <c r="L130" s="301">
        <v>44664</v>
      </c>
      <c r="N130" s="301">
        <v>358.93</v>
      </c>
      <c r="P130">
        <v>672092.68</v>
      </c>
      <c r="Q130">
        <v>-1876851.89</v>
      </c>
      <c r="R130">
        <v>1913700</v>
      </c>
      <c r="S130" s="299">
        <v>881211.62</v>
      </c>
      <c r="T130" s="299">
        <v>124700</v>
      </c>
      <c r="U130" s="299">
        <v>574.41</v>
      </c>
      <c r="W130" s="299">
        <v>696114</v>
      </c>
      <c r="X130" s="299">
        <v>300</v>
      </c>
      <c r="Y130" s="300">
        <v>1018749</v>
      </c>
      <c r="Z130" s="300">
        <v>1664</v>
      </c>
      <c r="AB130" s="300">
        <v>478356.17</v>
      </c>
      <c r="AC130" s="300">
        <v>160239</v>
      </c>
      <c r="AF130" s="300">
        <v>42094</v>
      </c>
      <c r="AG130" s="72">
        <f t="shared" si="13"/>
        <v>288465.88999999996</v>
      </c>
      <c r="AH130" s="312">
        <f t="shared" si="14"/>
        <v>45022.93</v>
      </c>
      <c r="AI130" s="51">
        <f t="shared" si="19"/>
        <v>243442.95999999996</v>
      </c>
      <c r="AJ130" s="313">
        <f t="shared" si="17"/>
        <v>1702900.03</v>
      </c>
      <c r="AK130" s="314">
        <f t="shared" si="20"/>
        <v>1701102.17</v>
      </c>
      <c r="AL130" s="56">
        <f t="shared" si="15"/>
        <v>1797.8600000001024</v>
      </c>
    </row>
  </sheetData>
  <phoneticPr fontId="3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5"/>
  <sheetViews>
    <sheetView topLeftCell="W1" zoomScaleNormal="100" workbookViewId="0">
      <selection sqref="A1:AB1048576"/>
    </sheetView>
  </sheetViews>
  <sheetFormatPr defaultRowHeight="13.8"/>
  <cols>
    <col min="1" max="1" width="38.19921875" bestFit="1" customWidth="1"/>
    <col min="2" max="2" width="30.8984375" bestFit="1" customWidth="1"/>
    <col min="3" max="3" width="30" bestFit="1" customWidth="1"/>
    <col min="4" max="4" width="22.09765625" bestFit="1" customWidth="1"/>
    <col min="5" max="5" width="21.59765625" bestFit="1" customWidth="1"/>
    <col min="6" max="7" width="14.5" bestFit="1" customWidth="1"/>
    <col min="8" max="8" width="16" bestFit="1" customWidth="1"/>
    <col min="9" max="9" width="18.19921875" bestFit="1" customWidth="1"/>
    <col min="10" max="10" width="17.69921875" bestFit="1" customWidth="1"/>
    <col min="11" max="11" width="19.5" bestFit="1" customWidth="1"/>
    <col min="12" max="12" width="21.5" bestFit="1" customWidth="1"/>
    <col min="13" max="13" width="25.69921875" bestFit="1" customWidth="1"/>
    <col min="14" max="14" width="25.8984375" bestFit="1" customWidth="1"/>
    <col min="15" max="15" width="14.5" bestFit="1" customWidth="1"/>
    <col min="16" max="16" width="41.8984375" bestFit="1" customWidth="1"/>
    <col min="17" max="17" width="42.5" bestFit="1" customWidth="1"/>
    <col min="18" max="18" width="26.69921875" bestFit="1" customWidth="1"/>
    <col min="19" max="19" width="52" bestFit="1" customWidth="1"/>
    <col min="20" max="20" width="14.5" bestFit="1" customWidth="1"/>
    <col min="21" max="21" width="18.59765625" bestFit="1" customWidth="1"/>
    <col min="22" max="22" width="24.69921875" bestFit="1" customWidth="1"/>
    <col min="23" max="23" width="23.19921875" bestFit="1" customWidth="1"/>
    <col min="24" max="24" width="39.69921875" bestFit="1" customWidth="1"/>
    <col min="25" max="25" width="28.69921875" bestFit="1" customWidth="1"/>
    <col min="26" max="26" width="20.69921875" bestFit="1" customWidth="1"/>
    <col min="27" max="27" width="31" bestFit="1" customWidth="1"/>
    <col min="28" max="28" width="24.3984375" bestFit="1" customWidth="1"/>
  </cols>
  <sheetData>
    <row r="1" spans="1:28">
      <c r="A1" t="s">
        <v>2448</v>
      </c>
      <c r="B1" t="s">
        <v>2449</v>
      </c>
      <c r="C1" t="s">
        <v>2450</v>
      </c>
      <c r="D1" t="s">
        <v>2451</v>
      </c>
      <c r="E1" t="s">
        <v>2452</v>
      </c>
      <c r="F1" t="s">
        <v>2453</v>
      </c>
      <c r="G1" t="s">
        <v>2454</v>
      </c>
      <c r="H1" t="s">
        <v>2456</v>
      </c>
      <c r="I1" t="s">
        <v>2457</v>
      </c>
      <c r="J1" t="s">
        <v>2460</v>
      </c>
      <c r="K1" t="s">
        <v>2461</v>
      </c>
      <c r="L1" t="s">
        <v>2462</v>
      </c>
      <c r="M1" t="s">
        <v>2463</v>
      </c>
      <c r="N1" t="s">
        <v>2464</v>
      </c>
      <c r="O1" t="s">
        <v>2465</v>
      </c>
      <c r="P1" t="s">
        <v>2467</v>
      </c>
      <c r="Q1" t="s">
        <v>2468</v>
      </c>
      <c r="R1" t="s">
        <v>2469</v>
      </c>
      <c r="S1" t="s">
        <v>2471</v>
      </c>
      <c r="T1" t="s">
        <v>2472</v>
      </c>
      <c r="U1" t="s">
        <v>2473</v>
      </c>
      <c r="V1" t="s">
        <v>2474</v>
      </c>
      <c r="W1" t="s">
        <v>2475</v>
      </c>
      <c r="X1" t="s">
        <v>2476</v>
      </c>
      <c r="Y1" t="s">
        <v>2477</v>
      </c>
      <c r="Z1" t="s">
        <v>2478</v>
      </c>
      <c r="AA1" t="s">
        <v>2480</v>
      </c>
      <c r="AB1" t="s">
        <v>2606</v>
      </c>
    </row>
    <row r="2" spans="1:28">
      <c r="A2" t="s">
        <v>2481</v>
      </c>
      <c r="B2" t="s">
        <v>2482</v>
      </c>
      <c r="C2" t="s">
        <v>2483</v>
      </c>
      <c r="D2" t="s">
        <v>2484</v>
      </c>
      <c r="E2" t="s">
        <v>2485</v>
      </c>
      <c r="F2" t="s">
        <v>2486</v>
      </c>
      <c r="G2" t="s">
        <v>2487</v>
      </c>
      <c r="H2" t="s">
        <v>2489</v>
      </c>
      <c r="I2" t="s">
        <v>2490</v>
      </c>
      <c r="J2" t="s">
        <v>2493</v>
      </c>
      <c r="K2" t="s">
        <v>2494</v>
      </c>
      <c r="L2" t="s">
        <v>2495</v>
      </c>
      <c r="M2" t="s">
        <v>2496</v>
      </c>
      <c r="N2" t="s">
        <v>2497</v>
      </c>
      <c r="O2" t="s">
        <v>2498</v>
      </c>
      <c r="P2" t="s">
        <v>2500</v>
      </c>
      <c r="Q2" t="s">
        <v>2501</v>
      </c>
      <c r="R2" t="s">
        <v>2502</v>
      </c>
      <c r="S2" t="s">
        <v>2504</v>
      </c>
      <c r="T2" t="s">
        <v>2505</v>
      </c>
      <c r="U2" t="s">
        <v>2506</v>
      </c>
      <c r="V2" t="s">
        <v>2507</v>
      </c>
      <c r="W2" t="s">
        <v>2508</v>
      </c>
      <c r="X2" t="s">
        <v>2509</v>
      </c>
      <c r="Y2" t="s">
        <v>2510</v>
      </c>
      <c r="Z2" t="s">
        <v>2511</v>
      </c>
      <c r="AA2" t="s">
        <v>2513</v>
      </c>
      <c r="AB2" t="s">
        <v>2610</v>
      </c>
    </row>
    <row r="3" spans="1:28">
      <c r="A3" t="s">
        <v>2514</v>
      </c>
      <c r="B3">
        <v>46913850.950000003</v>
      </c>
      <c r="C3">
        <v>5252970.45</v>
      </c>
      <c r="D3">
        <v>2901457.83</v>
      </c>
      <c r="E3">
        <v>0</v>
      </c>
      <c r="F3">
        <v>83341041.930000007</v>
      </c>
      <c r="G3">
        <v>50551975.280000001</v>
      </c>
      <c r="H3">
        <v>454583.96</v>
      </c>
      <c r="I3">
        <v>46247.73</v>
      </c>
      <c r="J3">
        <v>275980</v>
      </c>
      <c r="K3">
        <v>1144829.72</v>
      </c>
      <c r="L3">
        <v>841416.14</v>
      </c>
      <c r="M3">
        <v>-613397.63</v>
      </c>
      <c r="N3">
        <v>79802013.319999993</v>
      </c>
      <c r="O3">
        <v>111772175.73999999</v>
      </c>
      <c r="P3">
        <v>6432244.8499999996</v>
      </c>
      <c r="Q3">
        <v>655055.79</v>
      </c>
      <c r="R3">
        <v>1292.5999999999999</v>
      </c>
      <c r="S3">
        <v>15782173.66</v>
      </c>
      <c r="T3">
        <v>1384284.18</v>
      </c>
      <c r="U3">
        <v>18228579.66</v>
      </c>
      <c r="V3">
        <v>1660</v>
      </c>
      <c r="W3">
        <v>12496</v>
      </c>
      <c r="X3">
        <v>4325707.18</v>
      </c>
      <c r="Y3">
        <v>2362945.42</v>
      </c>
      <c r="Z3">
        <v>691600</v>
      </c>
      <c r="AA3">
        <v>220234.77</v>
      </c>
      <c r="AB3">
        <v>41236</v>
      </c>
    </row>
    <row r="4" spans="1:28">
      <c r="A4" t="s">
        <v>2809</v>
      </c>
      <c r="B4">
        <v>1043824.13</v>
      </c>
      <c r="D4">
        <v>58023</v>
      </c>
      <c r="F4">
        <v>8</v>
      </c>
      <c r="G4">
        <v>345715.84</v>
      </c>
      <c r="H4">
        <v>0</v>
      </c>
      <c r="I4">
        <v>5949.98</v>
      </c>
      <c r="J4">
        <v>25500</v>
      </c>
      <c r="K4">
        <v>55000</v>
      </c>
      <c r="N4">
        <v>824418.46</v>
      </c>
      <c r="O4">
        <v>560321.12</v>
      </c>
      <c r="S4">
        <v>379531</v>
      </c>
      <c r="T4">
        <v>14693.64</v>
      </c>
      <c r="U4">
        <v>379531</v>
      </c>
      <c r="X4">
        <v>9565.98</v>
      </c>
      <c r="Y4">
        <v>18746.25</v>
      </c>
      <c r="Z4">
        <v>10000</v>
      </c>
    </row>
    <row r="5" spans="1:28">
      <c r="A5" t="s">
        <v>2810</v>
      </c>
      <c r="B5">
        <v>191000</v>
      </c>
      <c r="D5">
        <v>18920</v>
      </c>
      <c r="E5">
        <v>0</v>
      </c>
      <c r="F5">
        <v>248740.44</v>
      </c>
      <c r="G5">
        <v>170486.38</v>
      </c>
      <c r="H5">
        <v>0</v>
      </c>
      <c r="I5">
        <v>14224.89</v>
      </c>
      <c r="K5">
        <v>191000</v>
      </c>
      <c r="N5">
        <v>-1571973.08</v>
      </c>
      <c r="O5">
        <v>2026803.02</v>
      </c>
      <c r="S5">
        <v>143038</v>
      </c>
      <c r="U5">
        <v>143038</v>
      </c>
      <c r="X5">
        <v>16487.25</v>
      </c>
      <c r="Y5">
        <v>14420.76</v>
      </c>
    </row>
    <row r="6" spans="1:28">
      <c r="A6" t="s">
        <v>2811</v>
      </c>
      <c r="B6">
        <v>526651.68999999994</v>
      </c>
      <c r="D6">
        <v>45767</v>
      </c>
      <c r="E6">
        <v>0</v>
      </c>
      <c r="F6">
        <v>2427993.7200000002</v>
      </c>
      <c r="G6">
        <v>6935.67</v>
      </c>
      <c r="H6">
        <v>0</v>
      </c>
      <c r="I6">
        <v>0</v>
      </c>
      <c r="J6">
        <v>8000</v>
      </c>
      <c r="K6">
        <v>442000</v>
      </c>
      <c r="N6">
        <v>1813384.41</v>
      </c>
      <c r="O6">
        <v>716949.66</v>
      </c>
      <c r="S6">
        <v>186825.5</v>
      </c>
      <c r="T6">
        <v>230940</v>
      </c>
      <c r="U6">
        <v>188825.5</v>
      </c>
      <c r="X6">
        <v>36926</v>
      </c>
      <c r="Y6">
        <v>12559.99</v>
      </c>
      <c r="Z6">
        <v>152440</v>
      </c>
    </row>
    <row r="7" spans="1:28">
      <c r="A7" t="s">
        <v>2812</v>
      </c>
      <c r="B7">
        <v>69.239999999999995</v>
      </c>
      <c r="D7">
        <v>70954.75</v>
      </c>
      <c r="E7">
        <v>0</v>
      </c>
      <c r="F7">
        <v>3093484.99</v>
      </c>
      <c r="G7">
        <v>163105.78</v>
      </c>
      <c r="H7">
        <v>0</v>
      </c>
      <c r="I7">
        <v>4550.6899999999996</v>
      </c>
      <c r="J7">
        <v>0</v>
      </c>
      <c r="K7">
        <v>0</v>
      </c>
      <c r="N7">
        <v>2795348.73</v>
      </c>
      <c r="O7">
        <v>550717.67000000004</v>
      </c>
      <c r="P7">
        <v>9600</v>
      </c>
      <c r="S7">
        <v>149040.5</v>
      </c>
      <c r="T7">
        <v>94120</v>
      </c>
      <c r="U7">
        <v>149040.5</v>
      </c>
      <c r="X7">
        <v>17690.689999999999</v>
      </c>
      <c r="Y7">
        <v>24911.64</v>
      </c>
      <c r="Z7">
        <v>92120</v>
      </c>
    </row>
    <row r="8" spans="1:28">
      <c r="A8" t="s">
        <v>2813</v>
      </c>
      <c r="B8">
        <v>226125.78</v>
      </c>
      <c r="C8">
        <v>38750</v>
      </c>
      <c r="D8">
        <v>11670</v>
      </c>
      <c r="E8">
        <v>0</v>
      </c>
      <c r="F8">
        <v>1872632.22</v>
      </c>
      <c r="G8">
        <v>43531.46</v>
      </c>
      <c r="H8">
        <v>19935</v>
      </c>
      <c r="I8">
        <v>7243.12</v>
      </c>
      <c r="J8">
        <v>8000</v>
      </c>
      <c r="K8">
        <v>48650</v>
      </c>
      <c r="N8">
        <v>-263913.87</v>
      </c>
      <c r="O8">
        <v>2257089.6800000002</v>
      </c>
      <c r="S8">
        <v>166041</v>
      </c>
      <c r="T8">
        <v>205973.89</v>
      </c>
      <c r="U8">
        <v>166041</v>
      </c>
      <c r="W8">
        <v>9028</v>
      </c>
      <c r="X8">
        <v>66830.42</v>
      </c>
      <c r="Y8">
        <v>14409.94</v>
      </c>
    </row>
    <row r="9" spans="1:28">
      <c r="A9" t="s">
        <v>2814</v>
      </c>
      <c r="B9">
        <v>8053.5</v>
      </c>
      <c r="D9">
        <v>0</v>
      </c>
      <c r="E9">
        <v>0</v>
      </c>
      <c r="F9">
        <v>3631614.75</v>
      </c>
      <c r="G9">
        <v>74559.98</v>
      </c>
      <c r="H9">
        <v>4000</v>
      </c>
      <c r="I9">
        <v>1967.95</v>
      </c>
      <c r="J9">
        <v>1540</v>
      </c>
      <c r="K9">
        <v>0</v>
      </c>
      <c r="N9">
        <v>3488019.75</v>
      </c>
      <c r="O9">
        <v>253201</v>
      </c>
      <c r="S9">
        <v>86720</v>
      </c>
      <c r="T9">
        <v>164579.22</v>
      </c>
      <c r="U9">
        <v>86720</v>
      </c>
      <c r="X9">
        <v>5967.95</v>
      </c>
      <c r="Y9">
        <v>30101.74</v>
      </c>
      <c r="Z9">
        <v>163010</v>
      </c>
    </row>
    <row r="10" spans="1:28">
      <c r="A10" t="s">
        <v>2815</v>
      </c>
      <c r="B10">
        <v>121660.07</v>
      </c>
      <c r="D10">
        <v>10831</v>
      </c>
      <c r="F10">
        <v>3168798.86</v>
      </c>
      <c r="G10">
        <v>3</v>
      </c>
      <c r="H10">
        <v>24131</v>
      </c>
      <c r="I10">
        <v>7804.1</v>
      </c>
      <c r="J10">
        <v>3940</v>
      </c>
      <c r="K10">
        <v>19950</v>
      </c>
      <c r="N10">
        <v>3178171.87</v>
      </c>
      <c r="S10">
        <v>120953</v>
      </c>
      <c r="T10">
        <v>122077.43</v>
      </c>
      <c r="U10">
        <v>136953</v>
      </c>
      <c r="X10">
        <v>24355.81</v>
      </c>
      <c r="Y10">
        <v>14425.66</v>
      </c>
    </row>
    <row r="11" spans="1:28">
      <c r="A11" t="s">
        <v>2816</v>
      </c>
      <c r="B11">
        <v>174625</v>
      </c>
      <c r="E11">
        <v>0</v>
      </c>
      <c r="F11">
        <v>3469858.65</v>
      </c>
      <c r="G11">
        <v>15634.21</v>
      </c>
      <c r="H11">
        <v>0</v>
      </c>
      <c r="I11">
        <v>0</v>
      </c>
      <c r="K11">
        <v>174625</v>
      </c>
      <c r="N11">
        <v>3401160.77</v>
      </c>
      <c r="O11">
        <v>99610.62</v>
      </c>
      <c r="S11">
        <v>60700.5</v>
      </c>
      <c r="T11">
        <v>15900</v>
      </c>
      <c r="U11">
        <v>60700.5</v>
      </c>
      <c r="X11">
        <v>15900</v>
      </c>
      <c r="Y11">
        <v>15278.53</v>
      </c>
    </row>
    <row r="12" spans="1:28">
      <c r="A12" t="s">
        <v>2817</v>
      </c>
      <c r="B12">
        <v>616821.49</v>
      </c>
      <c r="C12">
        <v>0</v>
      </c>
      <c r="D12">
        <v>33212.629999999997</v>
      </c>
      <c r="F12">
        <v>1125462.1200000001</v>
      </c>
      <c r="G12">
        <v>334837.74</v>
      </c>
      <c r="H12">
        <v>7500</v>
      </c>
      <c r="N12">
        <v>1236423.92</v>
      </c>
      <c r="O12">
        <v>685585.33</v>
      </c>
      <c r="P12">
        <v>11771</v>
      </c>
      <c r="Q12">
        <v>228000</v>
      </c>
      <c r="S12">
        <v>278170.5</v>
      </c>
      <c r="U12">
        <v>288502.5</v>
      </c>
      <c r="X12">
        <v>22713.15</v>
      </c>
      <c r="Y12">
        <v>25901.119999999999</v>
      </c>
    </row>
    <row r="13" spans="1:28">
      <c r="A13" t="s">
        <v>2818</v>
      </c>
      <c r="B13">
        <v>240694.15</v>
      </c>
      <c r="C13">
        <v>58864.800000000003</v>
      </c>
      <c r="D13">
        <v>22885.57</v>
      </c>
      <c r="F13">
        <v>231060.06</v>
      </c>
      <c r="G13">
        <v>344758.07</v>
      </c>
      <c r="N13">
        <v>-582695.5</v>
      </c>
      <c r="O13">
        <v>1517319.83</v>
      </c>
      <c r="P13">
        <v>16957.03</v>
      </c>
      <c r="S13">
        <v>255339</v>
      </c>
      <c r="U13">
        <v>255339</v>
      </c>
      <c r="X13">
        <v>26716.57</v>
      </c>
      <c r="Y13">
        <v>21202.14</v>
      </c>
    </row>
    <row r="14" spans="1:28">
      <c r="A14" t="s">
        <v>2819</v>
      </c>
      <c r="B14">
        <v>5808.78</v>
      </c>
      <c r="C14">
        <v>0</v>
      </c>
      <c r="D14">
        <v>52414.49</v>
      </c>
      <c r="F14">
        <v>837408.92</v>
      </c>
      <c r="G14">
        <v>384858.71</v>
      </c>
      <c r="N14">
        <v>-25933.439999999999</v>
      </c>
      <c r="O14">
        <v>1326846.8</v>
      </c>
      <c r="P14">
        <v>10302.57</v>
      </c>
      <c r="S14">
        <v>158541.5</v>
      </c>
      <c r="U14">
        <v>159501.5</v>
      </c>
      <c r="X14">
        <v>5906.5</v>
      </c>
      <c r="Y14">
        <v>23858.53</v>
      </c>
    </row>
    <row r="15" spans="1:28">
      <c r="A15" t="s">
        <v>2820</v>
      </c>
      <c r="B15">
        <v>509475.21</v>
      </c>
      <c r="C15">
        <v>18200.240000000002</v>
      </c>
      <c r="D15">
        <v>83749.45</v>
      </c>
      <c r="F15">
        <v>22161.040000000001</v>
      </c>
      <c r="G15">
        <v>601473.41</v>
      </c>
      <c r="H15">
        <v>0</v>
      </c>
      <c r="N15">
        <v>-47058.63</v>
      </c>
      <c r="O15">
        <v>1336486.2</v>
      </c>
      <c r="P15">
        <v>15141.73</v>
      </c>
      <c r="S15">
        <v>338159.5</v>
      </c>
      <c r="T15">
        <v>17600</v>
      </c>
      <c r="U15">
        <v>353689.9</v>
      </c>
      <c r="X15">
        <v>40209.61</v>
      </c>
      <c r="Y15">
        <v>19769.939999999999</v>
      </c>
    </row>
    <row r="16" spans="1:28">
      <c r="A16" t="s">
        <v>2821</v>
      </c>
      <c r="B16">
        <v>1056836.1399999999</v>
      </c>
      <c r="C16">
        <v>35770.199999999997</v>
      </c>
      <c r="D16">
        <v>75342.73</v>
      </c>
      <c r="F16">
        <v>949245.2</v>
      </c>
      <c r="G16">
        <v>360684.1</v>
      </c>
      <c r="H16">
        <v>6340</v>
      </c>
      <c r="K16">
        <v>0</v>
      </c>
      <c r="N16">
        <v>489059.28</v>
      </c>
      <c r="O16">
        <v>2146839.4900000002</v>
      </c>
      <c r="P16">
        <v>21553.96</v>
      </c>
      <c r="S16">
        <v>271000</v>
      </c>
      <c r="U16">
        <v>328680.8</v>
      </c>
      <c r="X16">
        <v>17391.12</v>
      </c>
      <c r="Y16">
        <v>29350.49</v>
      </c>
    </row>
    <row r="17" spans="1:25">
      <c r="A17" t="s">
        <v>2822</v>
      </c>
      <c r="B17">
        <v>416069.61</v>
      </c>
      <c r="C17">
        <v>0</v>
      </c>
      <c r="D17">
        <v>47454.98</v>
      </c>
      <c r="F17">
        <v>72677.850000000006</v>
      </c>
      <c r="G17">
        <v>374599.86</v>
      </c>
      <c r="H17">
        <v>0</v>
      </c>
      <c r="N17">
        <v>-621092.69999999995</v>
      </c>
      <c r="O17">
        <v>1602780.76</v>
      </c>
      <c r="P17">
        <v>21144.68</v>
      </c>
      <c r="S17">
        <v>266864.5</v>
      </c>
      <c r="U17">
        <v>304964.5</v>
      </c>
      <c r="X17">
        <v>34293.18</v>
      </c>
      <c r="Y17">
        <v>19637.259999999998</v>
      </c>
    </row>
    <row r="18" spans="1:25">
      <c r="A18" t="s">
        <v>2823</v>
      </c>
      <c r="B18">
        <v>585687.41</v>
      </c>
      <c r="C18">
        <v>0</v>
      </c>
      <c r="D18">
        <v>10798.2</v>
      </c>
      <c r="F18">
        <v>340889.93</v>
      </c>
      <c r="G18">
        <v>1955418.67</v>
      </c>
      <c r="H18">
        <v>0</v>
      </c>
      <c r="N18">
        <v>1000732.31</v>
      </c>
      <c r="O18">
        <v>2036704.82</v>
      </c>
      <c r="P18">
        <v>20528.2</v>
      </c>
      <c r="S18">
        <v>165294.5</v>
      </c>
      <c r="U18">
        <v>189829.5</v>
      </c>
      <c r="X18">
        <v>28767.88</v>
      </c>
      <c r="Y18">
        <v>78368.240000000005</v>
      </c>
    </row>
    <row r="19" spans="1:25">
      <c r="A19" t="s">
        <v>2824</v>
      </c>
      <c r="B19">
        <v>416455.19</v>
      </c>
      <c r="C19">
        <v>14554.13</v>
      </c>
      <c r="D19">
        <v>100131.84</v>
      </c>
      <c r="F19">
        <v>1047371.91</v>
      </c>
      <c r="G19">
        <v>585319.74</v>
      </c>
      <c r="H19">
        <v>19000</v>
      </c>
      <c r="N19">
        <v>2073902.12</v>
      </c>
      <c r="O19">
        <v>118427.08</v>
      </c>
      <c r="P19">
        <v>9278.66</v>
      </c>
      <c r="S19">
        <v>126040</v>
      </c>
      <c r="U19">
        <v>126040</v>
      </c>
      <c r="X19">
        <v>23089.22</v>
      </c>
      <c r="Y19">
        <v>32485.83</v>
      </c>
    </row>
    <row r="20" spans="1:25">
      <c r="A20" t="s">
        <v>2825</v>
      </c>
      <c r="B20">
        <v>1372498.87</v>
      </c>
      <c r="C20">
        <v>285119.2</v>
      </c>
      <c r="D20">
        <v>83046.55</v>
      </c>
      <c r="F20">
        <v>37399.54</v>
      </c>
      <c r="G20">
        <v>278953.15999999997</v>
      </c>
      <c r="N20">
        <v>40530.239999999998</v>
      </c>
      <c r="O20">
        <v>1863971.92</v>
      </c>
      <c r="P20">
        <v>36879.79</v>
      </c>
      <c r="Q20">
        <v>204000</v>
      </c>
      <c r="S20">
        <v>140060</v>
      </c>
      <c r="U20">
        <v>162660</v>
      </c>
      <c r="X20">
        <v>43369.3</v>
      </c>
      <c r="Y20">
        <v>22395.33</v>
      </c>
    </row>
    <row r="21" spans="1:25">
      <c r="A21" t="s">
        <v>2826</v>
      </c>
      <c r="B21">
        <v>897318.7</v>
      </c>
      <c r="C21">
        <v>57234.15</v>
      </c>
      <c r="D21">
        <v>107435.06</v>
      </c>
      <c r="F21">
        <v>598701.78</v>
      </c>
      <c r="G21">
        <v>1374702.71</v>
      </c>
      <c r="H21">
        <v>0</v>
      </c>
      <c r="K21">
        <v>0</v>
      </c>
      <c r="N21">
        <v>663035.85</v>
      </c>
      <c r="O21">
        <v>2519990.75</v>
      </c>
      <c r="P21">
        <v>41502.1</v>
      </c>
      <c r="S21">
        <v>229837.5</v>
      </c>
      <c r="U21">
        <v>274284.5</v>
      </c>
      <c r="X21">
        <v>63884.39</v>
      </c>
      <c r="Y21">
        <v>65924.91</v>
      </c>
    </row>
    <row r="22" spans="1:25">
      <c r="A22" t="s">
        <v>2827</v>
      </c>
      <c r="B22">
        <v>94338.62</v>
      </c>
      <c r="C22">
        <v>56939.75</v>
      </c>
      <c r="D22">
        <v>11100</v>
      </c>
      <c r="F22">
        <v>426039.5</v>
      </c>
      <c r="G22">
        <v>373545.21</v>
      </c>
      <c r="H22">
        <v>0</v>
      </c>
      <c r="N22">
        <v>-3951470.45</v>
      </c>
      <c r="O22">
        <v>4994895.4800000004</v>
      </c>
      <c r="P22">
        <v>20556.63</v>
      </c>
      <c r="S22">
        <v>229755.5</v>
      </c>
      <c r="U22">
        <v>229755.5</v>
      </c>
      <c r="X22">
        <v>50008.65</v>
      </c>
      <c r="Y22">
        <v>39339.93</v>
      </c>
    </row>
    <row r="23" spans="1:25">
      <c r="A23" t="s">
        <v>2828</v>
      </c>
      <c r="B23">
        <v>178107.73</v>
      </c>
      <c r="C23">
        <v>204094.14</v>
      </c>
      <c r="D23">
        <v>130910.95</v>
      </c>
      <c r="F23">
        <v>763068.02</v>
      </c>
      <c r="G23">
        <v>531607.56999999995</v>
      </c>
      <c r="H23">
        <v>9300</v>
      </c>
      <c r="K23">
        <v>287</v>
      </c>
      <c r="N23">
        <v>300717.34999999998</v>
      </c>
      <c r="O23">
        <v>1550129.81</v>
      </c>
      <c r="P23">
        <v>27473.62</v>
      </c>
      <c r="S23">
        <v>316054.5</v>
      </c>
      <c r="U23">
        <v>328327.90000000002</v>
      </c>
      <c r="X23">
        <v>32186.98</v>
      </c>
      <c r="Y23">
        <v>35658.99</v>
      </c>
    </row>
    <row r="24" spans="1:25">
      <c r="A24" t="s">
        <v>2829</v>
      </c>
      <c r="B24">
        <v>2709436.21</v>
      </c>
      <c r="C24">
        <v>120041.9</v>
      </c>
      <c r="D24">
        <v>21310.05</v>
      </c>
      <c r="F24">
        <v>69221.66</v>
      </c>
      <c r="G24">
        <v>553444.77</v>
      </c>
      <c r="H24">
        <v>0</v>
      </c>
      <c r="K24">
        <v>0</v>
      </c>
      <c r="N24">
        <v>671549.81</v>
      </c>
      <c r="O24">
        <v>2878887.21</v>
      </c>
      <c r="P24">
        <v>43440.58</v>
      </c>
      <c r="S24">
        <v>438795</v>
      </c>
      <c r="U24">
        <v>457010</v>
      </c>
      <c r="X24">
        <v>69036.149999999994</v>
      </c>
      <c r="Y24">
        <v>33171.86</v>
      </c>
    </row>
    <row r="25" spans="1:25">
      <c r="A25" t="s">
        <v>2830</v>
      </c>
      <c r="B25">
        <v>447153.79</v>
      </c>
      <c r="C25">
        <v>173118.55</v>
      </c>
      <c r="D25">
        <v>34969.72</v>
      </c>
      <c r="F25">
        <v>342670.71</v>
      </c>
      <c r="G25">
        <v>341278.18</v>
      </c>
      <c r="N25">
        <v>-951913.72</v>
      </c>
      <c r="O25">
        <v>2079998.65</v>
      </c>
      <c r="P25">
        <v>29657.67</v>
      </c>
      <c r="Q25">
        <v>240000</v>
      </c>
      <c r="S25">
        <v>222553</v>
      </c>
      <c r="U25">
        <v>241959</v>
      </c>
      <c r="X25">
        <v>12588.88</v>
      </c>
      <c r="Y25">
        <v>26556.77</v>
      </c>
    </row>
    <row r="26" spans="1:25">
      <c r="A26" t="s">
        <v>2831</v>
      </c>
      <c r="B26">
        <v>289997.90999999997</v>
      </c>
      <c r="C26">
        <v>28936.03</v>
      </c>
      <c r="D26">
        <v>40192.68</v>
      </c>
      <c r="F26">
        <v>994610.08</v>
      </c>
      <c r="G26">
        <v>262544.59999999998</v>
      </c>
      <c r="N26">
        <v>1287531.82</v>
      </c>
      <c r="O26">
        <v>413083.29</v>
      </c>
      <c r="P26">
        <v>17355.849999999999</v>
      </c>
      <c r="R26">
        <v>636.85</v>
      </c>
      <c r="S26">
        <v>256201</v>
      </c>
      <c r="U26">
        <v>279227.40000000002</v>
      </c>
      <c r="X26">
        <v>21249.09</v>
      </c>
      <c r="Y26">
        <v>22740.67</v>
      </c>
    </row>
    <row r="27" spans="1:25">
      <c r="A27" t="s">
        <v>2832</v>
      </c>
      <c r="B27">
        <v>493768.18</v>
      </c>
      <c r="C27">
        <v>0</v>
      </c>
      <c r="D27">
        <v>15398.64</v>
      </c>
      <c r="F27">
        <v>585849.18000000005</v>
      </c>
      <c r="G27">
        <v>276486.46000000002</v>
      </c>
      <c r="H27">
        <v>0</v>
      </c>
      <c r="N27">
        <v>-928122.57</v>
      </c>
      <c r="O27">
        <v>2337378.21</v>
      </c>
      <c r="P27">
        <v>13069.64</v>
      </c>
      <c r="S27">
        <v>193437</v>
      </c>
      <c r="U27">
        <v>193437</v>
      </c>
      <c r="X27">
        <v>29641.45</v>
      </c>
      <c r="Y27">
        <v>21181.37</v>
      </c>
    </row>
    <row r="28" spans="1:25">
      <c r="A28" t="s">
        <v>2833</v>
      </c>
      <c r="B28">
        <v>212445.92</v>
      </c>
      <c r="C28">
        <v>0</v>
      </c>
      <c r="D28">
        <v>24958.82</v>
      </c>
      <c r="F28">
        <v>306246.25</v>
      </c>
      <c r="G28">
        <v>351381.62</v>
      </c>
      <c r="H28">
        <v>5000</v>
      </c>
      <c r="N28">
        <v>-1494139.77</v>
      </c>
      <c r="O28">
        <v>2446216.73</v>
      </c>
      <c r="P28">
        <v>13078.57</v>
      </c>
      <c r="S28">
        <v>148130.5</v>
      </c>
      <c r="U28">
        <v>168261.5</v>
      </c>
      <c r="X28">
        <v>20856.57</v>
      </c>
      <c r="Y28">
        <v>26035.35</v>
      </c>
    </row>
    <row r="29" spans="1:25">
      <c r="A29" t="s">
        <v>2834</v>
      </c>
      <c r="B29">
        <v>1201419.83</v>
      </c>
      <c r="C29">
        <v>412695.15</v>
      </c>
      <c r="D29">
        <v>14044.25</v>
      </c>
      <c r="F29">
        <v>646563.6</v>
      </c>
      <c r="G29">
        <v>403212.9</v>
      </c>
      <c r="K29">
        <v>10016</v>
      </c>
      <c r="N29">
        <v>758562.94</v>
      </c>
      <c r="O29">
        <v>1940194.37</v>
      </c>
      <c r="P29">
        <v>28974.25</v>
      </c>
      <c r="S29">
        <v>230219</v>
      </c>
      <c r="U29">
        <v>230219</v>
      </c>
      <c r="X29">
        <v>26772</v>
      </c>
      <c r="Y29">
        <v>26739.83</v>
      </c>
    </row>
    <row r="30" spans="1:25">
      <c r="A30" t="s">
        <v>2835</v>
      </c>
      <c r="B30">
        <v>612270.75</v>
      </c>
      <c r="C30">
        <v>412642.36</v>
      </c>
      <c r="D30">
        <v>39104.76</v>
      </c>
      <c r="F30">
        <v>2029436.83</v>
      </c>
      <c r="G30">
        <v>993641.13</v>
      </c>
      <c r="N30">
        <v>3934026.61</v>
      </c>
      <c r="O30">
        <v>225942.27</v>
      </c>
      <c r="P30">
        <v>22106.31</v>
      </c>
      <c r="S30">
        <v>114604.5</v>
      </c>
      <c r="U30">
        <v>142003.5</v>
      </c>
      <c r="X30">
        <v>13988.04</v>
      </c>
      <c r="Y30">
        <v>42112.32</v>
      </c>
    </row>
    <row r="31" spans="1:25">
      <c r="A31" t="s">
        <v>2836</v>
      </c>
      <c r="B31">
        <v>1425262.78</v>
      </c>
      <c r="C31">
        <v>441315.05</v>
      </c>
      <c r="D31">
        <v>18259.939999999999</v>
      </c>
      <c r="F31">
        <v>1062395.69</v>
      </c>
      <c r="G31">
        <v>250408.82</v>
      </c>
      <c r="N31">
        <v>2783148.7</v>
      </c>
      <c r="O31">
        <v>519805.36</v>
      </c>
      <c r="P31">
        <v>65141.77</v>
      </c>
      <c r="R31">
        <v>156.09</v>
      </c>
      <c r="S31">
        <v>390289</v>
      </c>
      <c r="U31">
        <v>445782</v>
      </c>
      <c r="X31">
        <v>80501.83</v>
      </c>
      <c r="Y31">
        <v>15054.81</v>
      </c>
    </row>
    <row r="32" spans="1:25">
      <c r="A32" t="s">
        <v>2837</v>
      </c>
      <c r="B32">
        <v>1070171.8899999999</v>
      </c>
      <c r="C32">
        <v>214721.6</v>
      </c>
      <c r="D32">
        <v>59070.7</v>
      </c>
      <c r="F32">
        <v>2138598.23</v>
      </c>
      <c r="G32">
        <v>748409.35</v>
      </c>
      <c r="N32">
        <v>4118472.33</v>
      </c>
      <c r="O32">
        <v>164243.42000000001</v>
      </c>
      <c r="P32">
        <v>51001.26</v>
      </c>
      <c r="S32">
        <v>180180</v>
      </c>
      <c r="U32">
        <v>207763</v>
      </c>
      <c r="X32">
        <v>38075.96</v>
      </c>
      <c r="Y32">
        <v>37086.28</v>
      </c>
    </row>
    <row r="33" spans="1:25">
      <c r="A33" t="s">
        <v>2838</v>
      </c>
      <c r="B33">
        <v>608007.5</v>
      </c>
      <c r="C33">
        <v>176881.5</v>
      </c>
      <c r="D33">
        <v>387.05</v>
      </c>
      <c r="F33">
        <v>604629.22</v>
      </c>
      <c r="G33">
        <v>370774.59</v>
      </c>
      <c r="N33">
        <v>-1795569.8</v>
      </c>
      <c r="O33">
        <v>3631737.05</v>
      </c>
      <c r="P33">
        <v>64086.8</v>
      </c>
      <c r="S33">
        <v>279454</v>
      </c>
      <c r="U33">
        <v>307816</v>
      </c>
      <c r="X33">
        <v>86779.11</v>
      </c>
      <c r="Y33">
        <v>18133.080000000002</v>
      </c>
    </row>
    <row r="34" spans="1:25">
      <c r="A34" t="s">
        <v>2839</v>
      </c>
      <c r="B34">
        <v>421618.63</v>
      </c>
      <c r="C34">
        <v>230539.34</v>
      </c>
      <c r="D34">
        <v>30695.7</v>
      </c>
      <c r="F34">
        <v>293899.42</v>
      </c>
      <c r="G34">
        <v>563428.82999999996</v>
      </c>
      <c r="N34">
        <v>1006210.96</v>
      </c>
      <c r="O34">
        <v>669957.9</v>
      </c>
      <c r="P34">
        <v>78196.75</v>
      </c>
      <c r="S34">
        <v>57414</v>
      </c>
      <c r="U34">
        <v>107066</v>
      </c>
      <c r="X34">
        <v>62374.44</v>
      </c>
      <c r="Y34">
        <v>16657.25</v>
      </c>
    </row>
    <row r="35" spans="1:25">
      <c r="A35" t="s">
        <v>2840</v>
      </c>
      <c r="B35">
        <v>1341009.0900000001</v>
      </c>
      <c r="C35">
        <v>295412.62</v>
      </c>
      <c r="D35">
        <v>19343.45</v>
      </c>
      <c r="F35">
        <v>550581.07999999996</v>
      </c>
      <c r="G35">
        <v>331681.84999999998</v>
      </c>
      <c r="N35">
        <v>263714.21999999997</v>
      </c>
      <c r="O35">
        <v>2501284.2200000002</v>
      </c>
      <c r="P35">
        <v>42555.519999999997</v>
      </c>
      <c r="S35">
        <v>237486</v>
      </c>
      <c r="U35">
        <v>282323</v>
      </c>
      <c r="X35">
        <v>126385</v>
      </c>
      <c r="Y35">
        <v>15953.87</v>
      </c>
    </row>
    <row r="36" spans="1:25">
      <c r="A36" t="s">
        <v>2841</v>
      </c>
      <c r="B36">
        <v>563477.31000000006</v>
      </c>
      <c r="C36">
        <v>111161.3</v>
      </c>
      <c r="D36">
        <v>3512</v>
      </c>
      <c r="F36">
        <v>2024838.35</v>
      </c>
      <c r="G36">
        <v>629642</v>
      </c>
      <c r="N36">
        <v>1716880.81</v>
      </c>
      <c r="O36">
        <v>1692932.58</v>
      </c>
      <c r="P36">
        <v>55447.31</v>
      </c>
      <c r="S36">
        <v>149198.5</v>
      </c>
      <c r="U36">
        <v>184534.5</v>
      </c>
      <c r="X36">
        <v>56663.519999999997</v>
      </c>
      <c r="Y36">
        <v>33630.22</v>
      </c>
    </row>
    <row r="37" spans="1:25">
      <c r="A37" t="s">
        <v>2842</v>
      </c>
      <c r="B37">
        <v>239976.8</v>
      </c>
      <c r="C37">
        <v>245018.92</v>
      </c>
      <c r="D37">
        <v>29875.65</v>
      </c>
      <c r="F37">
        <v>1181975.77</v>
      </c>
      <c r="G37">
        <v>370951.8</v>
      </c>
      <c r="N37">
        <v>2118262.31</v>
      </c>
      <c r="P37">
        <v>28784.19</v>
      </c>
      <c r="S37">
        <v>56021</v>
      </c>
      <c r="U37">
        <v>74020</v>
      </c>
      <c r="X37">
        <v>27309.11</v>
      </c>
      <c r="Y37">
        <v>27639.45</v>
      </c>
    </row>
    <row r="38" spans="1:25">
      <c r="A38" t="s">
        <v>2843</v>
      </c>
      <c r="B38">
        <v>446850.97</v>
      </c>
      <c r="C38">
        <v>281442.40000000002</v>
      </c>
      <c r="D38">
        <v>4897</v>
      </c>
      <c r="F38">
        <v>878393.17</v>
      </c>
      <c r="G38">
        <v>404598.52</v>
      </c>
      <c r="K38">
        <v>0</v>
      </c>
      <c r="N38">
        <v>2088244.73</v>
      </c>
      <c r="P38">
        <v>54031.68</v>
      </c>
      <c r="S38">
        <v>373997.5</v>
      </c>
      <c r="U38">
        <v>411656.5</v>
      </c>
      <c r="X38">
        <v>60665.11</v>
      </c>
      <c r="Y38">
        <v>16500.240000000002</v>
      </c>
    </row>
    <row r="39" spans="1:25">
      <c r="A39" t="s">
        <v>2844</v>
      </c>
      <c r="B39">
        <v>1332008.1499999999</v>
      </c>
      <c r="C39">
        <v>44960.27</v>
      </c>
      <c r="D39">
        <v>18173.599999999999</v>
      </c>
      <c r="F39">
        <v>412071.02</v>
      </c>
      <c r="G39">
        <v>892840.63</v>
      </c>
      <c r="H39">
        <v>20221.599999999999</v>
      </c>
      <c r="K39">
        <v>19.989999999999998</v>
      </c>
      <c r="L39">
        <v>32510.5</v>
      </c>
      <c r="N39">
        <v>580485.52</v>
      </c>
      <c r="O39">
        <v>1814650.86</v>
      </c>
      <c r="P39">
        <v>323865.3</v>
      </c>
      <c r="Q39">
        <v>411.5</v>
      </c>
      <c r="S39">
        <v>307300</v>
      </c>
      <c r="T39">
        <v>3000</v>
      </c>
      <c r="U39">
        <v>338607</v>
      </c>
      <c r="X39">
        <v>16387.71</v>
      </c>
      <c r="Y39">
        <v>27416.89</v>
      </c>
    </row>
    <row r="40" spans="1:25">
      <c r="A40" t="s">
        <v>2845</v>
      </c>
      <c r="B40">
        <v>220666.26</v>
      </c>
      <c r="C40">
        <v>10850.2</v>
      </c>
      <c r="D40">
        <v>49479.360000000001</v>
      </c>
      <c r="F40">
        <v>1330702.03</v>
      </c>
      <c r="G40">
        <v>151909.75</v>
      </c>
      <c r="H40">
        <v>7097</v>
      </c>
      <c r="K40">
        <v>106400</v>
      </c>
      <c r="N40">
        <v>-53782.74</v>
      </c>
      <c r="O40">
        <v>1633793.05</v>
      </c>
      <c r="P40">
        <v>148262.6</v>
      </c>
      <c r="S40">
        <v>215057.28</v>
      </c>
      <c r="T40">
        <v>8000</v>
      </c>
      <c r="U40">
        <v>236037.28</v>
      </c>
      <c r="X40">
        <v>42411.77</v>
      </c>
      <c r="Y40">
        <v>21770.54</v>
      </c>
    </row>
    <row r="41" spans="1:25">
      <c r="A41" t="s">
        <v>2846</v>
      </c>
      <c r="B41">
        <v>630051.48</v>
      </c>
      <c r="C41">
        <v>32274.51</v>
      </c>
      <c r="D41">
        <v>19993.53</v>
      </c>
      <c r="F41">
        <v>1182159.97</v>
      </c>
      <c r="G41">
        <v>182318.13</v>
      </c>
      <c r="H41">
        <v>7982.8</v>
      </c>
      <c r="K41">
        <v>44.28</v>
      </c>
      <c r="N41">
        <v>1922248.18</v>
      </c>
      <c r="O41">
        <v>174893.33</v>
      </c>
      <c r="P41">
        <v>15407.88</v>
      </c>
      <c r="S41">
        <v>224312</v>
      </c>
      <c r="T41">
        <v>3000</v>
      </c>
      <c r="U41">
        <v>251052</v>
      </c>
      <c r="X41">
        <v>34341.410000000003</v>
      </c>
      <c r="Y41">
        <v>15697.44</v>
      </c>
    </row>
    <row r="42" spans="1:25">
      <c r="A42" t="s">
        <v>2847</v>
      </c>
      <c r="B42">
        <v>1400546.48</v>
      </c>
      <c r="C42">
        <v>99025.51</v>
      </c>
      <c r="D42">
        <v>51379</v>
      </c>
      <c r="F42">
        <v>1097777.46</v>
      </c>
      <c r="G42">
        <v>306977.65000000002</v>
      </c>
      <c r="H42">
        <v>40338.400000000001</v>
      </c>
      <c r="K42">
        <v>1269</v>
      </c>
      <c r="L42">
        <v>480743.37</v>
      </c>
      <c r="N42">
        <v>1493866.76</v>
      </c>
      <c r="O42">
        <v>1781475.04</v>
      </c>
      <c r="P42">
        <v>71361.039999999994</v>
      </c>
      <c r="Q42">
        <v>2884.97</v>
      </c>
      <c r="S42">
        <v>252683</v>
      </c>
      <c r="T42">
        <v>6000</v>
      </c>
      <c r="U42">
        <v>311187</v>
      </c>
      <c r="X42">
        <v>835841.5</v>
      </c>
      <c r="Y42">
        <v>27086.98</v>
      </c>
    </row>
    <row r="43" spans="1:25">
      <c r="A43" t="s">
        <v>2848</v>
      </c>
      <c r="B43">
        <v>1269589.71</v>
      </c>
      <c r="C43">
        <v>25024.92</v>
      </c>
      <c r="D43">
        <v>35392.81</v>
      </c>
      <c r="F43">
        <v>247969.58</v>
      </c>
      <c r="G43">
        <v>229212.43</v>
      </c>
      <c r="H43">
        <v>27072.400000000001</v>
      </c>
      <c r="K43">
        <v>1555.82</v>
      </c>
      <c r="N43">
        <v>-271253.71000000002</v>
      </c>
      <c r="O43">
        <v>1769380.27</v>
      </c>
      <c r="P43">
        <v>384779.66</v>
      </c>
      <c r="S43">
        <v>268905</v>
      </c>
      <c r="T43">
        <v>9000</v>
      </c>
      <c r="U43">
        <v>299866</v>
      </c>
      <c r="X43">
        <v>65636.94</v>
      </c>
      <c r="Y43">
        <v>16747.05</v>
      </c>
    </row>
    <row r="44" spans="1:25">
      <c r="A44" t="s">
        <v>2849</v>
      </c>
      <c r="B44">
        <v>290623.01</v>
      </c>
      <c r="C44">
        <v>18422.5</v>
      </c>
      <c r="D44">
        <v>23141</v>
      </c>
      <c r="F44">
        <v>898358.98</v>
      </c>
      <c r="G44">
        <v>696281.37</v>
      </c>
      <c r="H44">
        <v>9549.7999999999993</v>
      </c>
      <c r="K44">
        <v>20.56</v>
      </c>
      <c r="N44">
        <v>-1722903.05</v>
      </c>
      <c r="O44">
        <v>2854151.72</v>
      </c>
      <c r="P44">
        <v>912118.72</v>
      </c>
      <c r="S44">
        <v>119199.5</v>
      </c>
      <c r="T44">
        <v>3000</v>
      </c>
      <c r="U44">
        <v>156045.5</v>
      </c>
      <c r="X44">
        <v>40353.43</v>
      </c>
      <c r="Y44">
        <v>32111.46</v>
      </c>
    </row>
    <row r="45" spans="1:25">
      <c r="A45" t="s">
        <v>2850</v>
      </c>
      <c r="B45">
        <v>449720.53</v>
      </c>
      <c r="C45">
        <v>12556.5</v>
      </c>
      <c r="D45">
        <v>16171.81</v>
      </c>
      <c r="F45">
        <v>513179.12</v>
      </c>
      <c r="G45">
        <v>120083.08</v>
      </c>
      <c r="H45">
        <v>39934.6</v>
      </c>
      <c r="K45">
        <v>377.5</v>
      </c>
      <c r="N45">
        <v>-541393.43999999994</v>
      </c>
      <c r="O45">
        <v>1653756.5</v>
      </c>
      <c r="P45">
        <v>31242.59</v>
      </c>
      <c r="S45">
        <v>120542.5</v>
      </c>
      <c r="T45">
        <v>3000</v>
      </c>
      <c r="U45">
        <v>153283.5</v>
      </c>
      <c r="X45">
        <v>25209</v>
      </c>
      <c r="Y45">
        <v>8548.89</v>
      </c>
    </row>
    <row r="46" spans="1:25">
      <c r="A46" t="s">
        <v>2851</v>
      </c>
      <c r="B46">
        <v>157555.76999999999</v>
      </c>
      <c r="C46">
        <v>181957.27</v>
      </c>
      <c r="D46">
        <v>9716.8700000000008</v>
      </c>
      <c r="F46">
        <v>621687.91</v>
      </c>
      <c r="G46">
        <v>241788.07</v>
      </c>
      <c r="H46">
        <v>2793.8</v>
      </c>
      <c r="K46">
        <v>122.3</v>
      </c>
      <c r="N46">
        <v>-206509.37</v>
      </c>
      <c r="O46">
        <v>1474437.8</v>
      </c>
      <c r="P46">
        <v>23116.06</v>
      </c>
      <c r="S46">
        <v>117127.5</v>
      </c>
      <c r="T46">
        <v>10000</v>
      </c>
      <c r="U46">
        <v>140723.5</v>
      </c>
      <c r="X46">
        <v>34958.01</v>
      </c>
      <c r="Y46">
        <v>23013.47</v>
      </c>
    </row>
    <row r="47" spans="1:25">
      <c r="A47" t="s">
        <v>2852</v>
      </c>
      <c r="B47">
        <v>149965.06</v>
      </c>
      <c r="C47">
        <v>58297.15</v>
      </c>
      <c r="D47">
        <v>42940.68</v>
      </c>
      <c r="F47">
        <v>1307089.08</v>
      </c>
      <c r="G47">
        <v>226752.47</v>
      </c>
      <c r="H47">
        <v>62286.42</v>
      </c>
      <c r="K47">
        <v>131.36000000000001</v>
      </c>
      <c r="N47">
        <v>-249928.94</v>
      </c>
      <c r="O47">
        <v>2017007.85</v>
      </c>
      <c r="P47">
        <v>96499.51</v>
      </c>
      <c r="R47">
        <v>499.66</v>
      </c>
      <c r="S47">
        <v>244018</v>
      </c>
      <c r="T47">
        <v>7000</v>
      </c>
      <c r="U47">
        <v>300644</v>
      </c>
      <c r="X47">
        <v>66297.16</v>
      </c>
      <c r="Y47">
        <v>25528.26</v>
      </c>
    </row>
    <row r="48" spans="1:25">
      <c r="A48" t="s">
        <v>2853</v>
      </c>
      <c r="B48">
        <v>311260.57</v>
      </c>
      <c r="C48">
        <v>3678.49</v>
      </c>
      <c r="D48">
        <v>18637.75</v>
      </c>
      <c r="F48">
        <v>1112072.6299999999</v>
      </c>
      <c r="G48">
        <v>99828.38</v>
      </c>
      <c r="H48">
        <v>20903</v>
      </c>
      <c r="K48">
        <v>60.74</v>
      </c>
      <c r="N48">
        <v>1392874.65</v>
      </c>
      <c r="O48">
        <v>216270.07999999999</v>
      </c>
      <c r="P48">
        <v>15777.5</v>
      </c>
      <c r="S48">
        <v>182255.5</v>
      </c>
      <c r="T48">
        <v>3000</v>
      </c>
      <c r="U48">
        <v>218281.5</v>
      </c>
      <c r="X48">
        <v>27634.1</v>
      </c>
      <c r="Y48">
        <v>16048.05</v>
      </c>
    </row>
    <row r="49" spans="1:28">
      <c r="A49" t="s">
        <v>2854</v>
      </c>
      <c r="B49">
        <v>621518.65</v>
      </c>
      <c r="C49">
        <v>24174.78</v>
      </c>
      <c r="D49">
        <v>64477.96</v>
      </c>
      <c r="F49">
        <v>1184353.17</v>
      </c>
      <c r="G49">
        <v>360354.06</v>
      </c>
      <c r="H49">
        <v>11581.2</v>
      </c>
      <c r="K49">
        <v>2819.52</v>
      </c>
      <c r="L49">
        <v>270834.17</v>
      </c>
      <c r="N49">
        <v>-95755.1</v>
      </c>
      <c r="O49">
        <v>2076002.99</v>
      </c>
      <c r="P49">
        <v>126282.53</v>
      </c>
      <c r="Q49">
        <v>916</v>
      </c>
      <c r="S49">
        <v>209256</v>
      </c>
      <c r="T49">
        <v>9000</v>
      </c>
      <c r="U49">
        <v>262709</v>
      </c>
      <c r="X49">
        <v>76745.33</v>
      </c>
      <c r="Y49">
        <v>17304.36</v>
      </c>
    </row>
    <row r="50" spans="1:28">
      <c r="A50" t="s">
        <v>2855</v>
      </c>
      <c r="B50">
        <v>278375.19</v>
      </c>
      <c r="C50">
        <v>46847.07</v>
      </c>
      <c r="D50">
        <v>1115.93</v>
      </c>
      <c r="F50">
        <v>660977.38</v>
      </c>
      <c r="G50">
        <v>167434.82</v>
      </c>
      <c r="H50">
        <v>32459.8</v>
      </c>
      <c r="K50">
        <v>967.51</v>
      </c>
      <c r="N50">
        <v>-1508822.4</v>
      </c>
      <c r="O50">
        <v>2700044.99</v>
      </c>
      <c r="P50">
        <v>21362.3</v>
      </c>
      <c r="Q50">
        <v>-21940</v>
      </c>
      <c r="S50">
        <v>159544</v>
      </c>
      <c r="T50">
        <v>6000</v>
      </c>
      <c r="U50">
        <v>194408</v>
      </c>
      <c r="X50">
        <v>28864.34</v>
      </c>
      <c r="Y50">
        <v>15059.49</v>
      </c>
    </row>
    <row r="51" spans="1:28">
      <c r="A51" t="s">
        <v>2856</v>
      </c>
      <c r="B51">
        <v>348397.22</v>
      </c>
      <c r="C51">
        <v>23460.43</v>
      </c>
      <c r="D51">
        <v>24892.91</v>
      </c>
      <c r="F51">
        <v>640549.87</v>
      </c>
      <c r="G51">
        <v>63043.16</v>
      </c>
      <c r="H51">
        <v>11111.2</v>
      </c>
      <c r="K51">
        <v>487.38</v>
      </c>
      <c r="L51">
        <v>47105.87</v>
      </c>
      <c r="N51">
        <v>-620405.68000000005</v>
      </c>
      <c r="O51">
        <v>1671717.03</v>
      </c>
      <c r="P51">
        <v>52396.13</v>
      </c>
      <c r="Q51">
        <v>338.88</v>
      </c>
      <c r="S51">
        <v>150388</v>
      </c>
      <c r="T51">
        <v>2000</v>
      </c>
      <c r="U51">
        <v>170892</v>
      </c>
      <c r="X51">
        <v>34860.629999999997</v>
      </c>
      <c r="Y51">
        <v>9042.59</v>
      </c>
    </row>
    <row r="52" spans="1:28">
      <c r="A52" t="s">
        <v>2857</v>
      </c>
      <c r="B52">
        <v>325967.06</v>
      </c>
      <c r="C52">
        <v>18113.05</v>
      </c>
      <c r="D52">
        <v>25604</v>
      </c>
      <c r="F52">
        <v>813776.16</v>
      </c>
      <c r="G52">
        <v>147693.06</v>
      </c>
      <c r="H52">
        <v>12869.6</v>
      </c>
      <c r="K52">
        <v>39.25</v>
      </c>
      <c r="N52">
        <v>804785.92</v>
      </c>
      <c r="O52">
        <v>579857.57999999996</v>
      </c>
      <c r="P52">
        <v>23135.54</v>
      </c>
      <c r="S52">
        <v>128801</v>
      </c>
      <c r="T52">
        <v>5000</v>
      </c>
      <c r="U52">
        <v>162246</v>
      </c>
      <c r="X52">
        <v>46273.59</v>
      </c>
      <c r="Y52">
        <v>14815.97</v>
      </c>
    </row>
    <row r="53" spans="1:28">
      <c r="A53" t="s">
        <v>2858</v>
      </c>
      <c r="B53">
        <v>664727.6</v>
      </c>
      <c r="C53">
        <v>91266.87</v>
      </c>
      <c r="D53">
        <v>32993.599999999999</v>
      </c>
      <c r="F53">
        <v>1167310.3500000001</v>
      </c>
      <c r="G53">
        <v>107533.4</v>
      </c>
      <c r="H53">
        <v>37768.400000000001</v>
      </c>
      <c r="K53">
        <v>442.38</v>
      </c>
      <c r="L53">
        <v>10222.23</v>
      </c>
      <c r="N53">
        <v>1583682.61</v>
      </c>
      <c r="O53">
        <v>446722.69</v>
      </c>
      <c r="P53">
        <v>65427.33</v>
      </c>
      <c r="Q53">
        <v>444.44</v>
      </c>
      <c r="S53">
        <v>220440.5</v>
      </c>
      <c r="U53">
        <v>244253.5</v>
      </c>
      <c r="X53">
        <v>47841.77</v>
      </c>
      <c r="Y53">
        <v>15027.03</v>
      </c>
    </row>
    <row r="54" spans="1:28">
      <c r="A54" t="s">
        <v>2861</v>
      </c>
      <c r="B54">
        <v>225850.56</v>
      </c>
      <c r="C54">
        <v>0</v>
      </c>
      <c r="D54">
        <v>51500.72</v>
      </c>
      <c r="F54">
        <v>4</v>
      </c>
      <c r="G54">
        <v>2535275.27</v>
      </c>
      <c r="H54">
        <v>0</v>
      </c>
      <c r="K54">
        <v>36.450000000000003</v>
      </c>
      <c r="N54">
        <v>1319935.3400000001</v>
      </c>
      <c r="O54">
        <v>1557377.06</v>
      </c>
      <c r="P54">
        <v>29060</v>
      </c>
      <c r="S54">
        <v>143213</v>
      </c>
      <c r="U54">
        <v>170733</v>
      </c>
      <c r="X54">
        <v>12014.62</v>
      </c>
      <c r="Y54">
        <v>55404.63</v>
      </c>
    </row>
    <row r="55" spans="1:28">
      <c r="A55" t="s">
        <v>2862</v>
      </c>
      <c r="B55">
        <v>141166.26999999999</v>
      </c>
      <c r="C55">
        <v>0</v>
      </c>
      <c r="D55">
        <v>69522.61</v>
      </c>
      <c r="F55">
        <v>879756.73</v>
      </c>
      <c r="G55">
        <v>2980681.05</v>
      </c>
      <c r="H55">
        <v>0</v>
      </c>
      <c r="K55">
        <v>72.040000000000006</v>
      </c>
      <c r="N55">
        <v>2785106.66</v>
      </c>
      <c r="O55">
        <v>1296912.72</v>
      </c>
      <c r="P55">
        <v>142970</v>
      </c>
      <c r="S55">
        <v>144909.5</v>
      </c>
      <c r="U55">
        <v>171754.5</v>
      </c>
      <c r="X55">
        <v>45405.15</v>
      </c>
      <c r="Y55">
        <v>84084.61</v>
      </c>
      <c r="AB55">
        <v>7000</v>
      </c>
    </row>
    <row r="56" spans="1:28">
      <c r="A56" t="s">
        <v>2863</v>
      </c>
      <c r="B56">
        <v>495194.57</v>
      </c>
      <c r="C56">
        <v>0</v>
      </c>
      <c r="D56">
        <v>22970.77</v>
      </c>
      <c r="F56">
        <v>441789.86</v>
      </c>
      <c r="G56">
        <v>2525291.35</v>
      </c>
      <c r="H56">
        <v>0</v>
      </c>
      <c r="K56">
        <v>0</v>
      </c>
      <c r="N56">
        <v>1914477.58</v>
      </c>
      <c r="O56">
        <v>1593000.06</v>
      </c>
      <c r="P56">
        <v>119490</v>
      </c>
      <c r="S56">
        <v>116879</v>
      </c>
      <c r="U56">
        <v>141624</v>
      </c>
      <c r="X56">
        <v>23797.68</v>
      </c>
      <c r="Y56">
        <v>60686.51</v>
      </c>
      <c r="AB56">
        <v>33736</v>
      </c>
    </row>
    <row r="57" spans="1:28">
      <c r="A57" t="s">
        <v>2864</v>
      </c>
      <c r="B57">
        <v>544402.93999999994</v>
      </c>
      <c r="C57">
        <v>0</v>
      </c>
      <c r="D57">
        <v>34635.99</v>
      </c>
      <c r="F57">
        <v>2</v>
      </c>
      <c r="G57">
        <v>2516516.27</v>
      </c>
      <c r="H57">
        <v>0</v>
      </c>
      <c r="K57">
        <v>37.380000000000003</v>
      </c>
      <c r="N57">
        <v>1972645.69</v>
      </c>
      <c r="O57">
        <v>1261656.71</v>
      </c>
      <c r="P57">
        <v>930</v>
      </c>
      <c r="S57">
        <v>211708</v>
      </c>
      <c r="U57">
        <v>268890</v>
      </c>
      <c r="X57">
        <v>26613.82</v>
      </c>
      <c r="Y57">
        <v>56754.83</v>
      </c>
    </row>
    <row r="58" spans="1:28">
      <c r="A58" t="s">
        <v>2888</v>
      </c>
      <c r="B58">
        <v>94838.32</v>
      </c>
      <c r="C58">
        <v>0</v>
      </c>
      <c r="D58">
        <v>28392.86</v>
      </c>
      <c r="F58">
        <v>3</v>
      </c>
      <c r="G58">
        <v>2420467.88</v>
      </c>
      <c r="H58">
        <v>0</v>
      </c>
      <c r="K58">
        <v>28.04</v>
      </c>
      <c r="N58">
        <v>2647421.0299999998</v>
      </c>
      <c r="P58">
        <v>29250</v>
      </c>
      <c r="S58">
        <v>108948</v>
      </c>
      <c r="U58">
        <v>159739</v>
      </c>
      <c r="X58">
        <v>28775.59</v>
      </c>
      <c r="Y58">
        <v>54186.61</v>
      </c>
    </row>
    <row r="59" spans="1:28">
      <c r="A59" t="s">
        <v>2889</v>
      </c>
      <c r="B59">
        <v>985583.38</v>
      </c>
      <c r="C59">
        <v>0</v>
      </c>
      <c r="D59">
        <v>15773</v>
      </c>
      <c r="F59">
        <v>280935.57</v>
      </c>
      <c r="G59">
        <v>2190856.4500000002</v>
      </c>
      <c r="H59">
        <v>0</v>
      </c>
      <c r="K59">
        <v>18.690000000000001</v>
      </c>
      <c r="N59">
        <v>3546586.96</v>
      </c>
      <c r="P59">
        <v>71860</v>
      </c>
      <c r="S59">
        <v>215007</v>
      </c>
      <c r="U59">
        <v>237298</v>
      </c>
      <c r="X59">
        <v>13767.7</v>
      </c>
      <c r="Y59">
        <v>60040.95</v>
      </c>
      <c r="AA59">
        <v>49000</v>
      </c>
      <c r="AB59">
        <v>500</v>
      </c>
    </row>
    <row r="60" spans="1:28">
      <c r="A60" t="s">
        <v>2868</v>
      </c>
      <c r="B60">
        <v>170063.62</v>
      </c>
      <c r="C60">
        <v>0</v>
      </c>
      <c r="D60">
        <v>44875.03</v>
      </c>
      <c r="F60">
        <v>118260.6</v>
      </c>
      <c r="G60">
        <v>128775.91</v>
      </c>
      <c r="J60">
        <v>216000</v>
      </c>
      <c r="K60">
        <v>441</v>
      </c>
      <c r="M60">
        <v>-71729.52</v>
      </c>
      <c r="N60">
        <v>886.54</v>
      </c>
      <c r="O60">
        <v>280935.62</v>
      </c>
      <c r="P60">
        <v>104722.19</v>
      </c>
      <c r="S60">
        <v>182615.9</v>
      </c>
      <c r="U60">
        <v>210626.9</v>
      </c>
      <c r="X60">
        <v>24077</v>
      </c>
      <c r="Y60">
        <v>3124.44</v>
      </c>
    </row>
    <row r="61" spans="1:28">
      <c r="A61" t="s">
        <v>2869</v>
      </c>
      <c r="B61">
        <v>832206.62</v>
      </c>
      <c r="C61">
        <v>68550</v>
      </c>
      <c r="D61">
        <v>41959.6</v>
      </c>
      <c r="F61">
        <v>3161948.5</v>
      </c>
      <c r="G61">
        <v>3099313.79</v>
      </c>
      <c r="N61">
        <v>7067013.1799999997</v>
      </c>
      <c r="O61">
        <v>179132.84</v>
      </c>
      <c r="P61">
        <v>210804.8</v>
      </c>
      <c r="S61">
        <v>209648.5</v>
      </c>
      <c r="U61">
        <v>313411.5</v>
      </c>
      <c r="X61">
        <v>32557.01</v>
      </c>
      <c r="Y61">
        <v>17767.3</v>
      </c>
    </row>
    <row r="62" spans="1:28">
      <c r="A62" t="s">
        <v>2870</v>
      </c>
      <c r="B62">
        <v>185960.61</v>
      </c>
      <c r="C62">
        <v>16500</v>
      </c>
      <c r="D62">
        <v>36346.54</v>
      </c>
      <c r="F62">
        <v>13348</v>
      </c>
      <c r="G62">
        <v>140397.99</v>
      </c>
      <c r="K62">
        <v>2905</v>
      </c>
      <c r="N62">
        <v>-2839296.22</v>
      </c>
      <c r="O62">
        <v>2768470.84</v>
      </c>
      <c r="P62">
        <v>192072.72</v>
      </c>
      <c r="S62">
        <v>79110.5</v>
      </c>
      <c r="T62">
        <v>100000</v>
      </c>
      <c r="U62">
        <v>129388.5</v>
      </c>
      <c r="X62">
        <v>8233.44</v>
      </c>
    </row>
    <row r="63" spans="1:28">
      <c r="A63" t="s">
        <v>2871</v>
      </c>
      <c r="B63">
        <v>608751.27</v>
      </c>
      <c r="C63">
        <v>0</v>
      </c>
      <c r="D63">
        <v>1679.48</v>
      </c>
      <c r="F63">
        <v>265201.76</v>
      </c>
      <c r="G63">
        <v>183221.96</v>
      </c>
      <c r="K63">
        <v>1078</v>
      </c>
      <c r="N63">
        <v>-957894.61</v>
      </c>
      <c r="O63">
        <v>2027508.56</v>
      </c>
      <c r="P63">
        <v>130848.72</v>
      </c>
      <c r="S63">
        <v>153631.5</v>
      </c>
      <c r="U63">
        <v>197636.5</v>
      </c>
      <c r="X63">
        <v>38468.199999999997</v>
      </c>
      <c r="Y63">
        <v>10515</v>
      </c>
    </row>
    <row r="64" spans="1:28">
      <c r="A64" t="s">
        <v>2872</v>
      </c>
      <c r="B64">
        <v>791348.87</v>
      </c>
      <c r="C64">
        <v>0</v>
      </c>
      <c r="D64">
        <v>61298.400000000001</v>
      </c>
      <c r="F64">
        <v>1663206.57</v>
      </c>
      <c r="G64">
        <v>401165.21</v>
      </c>
      <c r="K64">
        <v>83800</v>
      </c>
      <c r="N64">
        <v>4109547.36</v>
      </c>
      <c r="O64">
        <v>179132.84</v>
      </c>
      <c r="P64">
        <v>163747.51999999999</v>
      </c>
      <c r="S64">
        <v>77700</v>
      </c>
      <c r="T64">
        <v>9000</v>
      </c>
      <c r="U64">
        <v>129850</v>
      </c>
      <c r="X64">
        <v>53491.24</v>
      </c>
      <c r="Y64">
        <v>52494.29</v>
      </c>
      <c r="AA64">
        <v>100000</v>
      </c>
    </row>
    <row r="65" spans="1:27">
      <c r="A65" t="s">
        <v>2873</v>
      </c>
      <c r="B65">
        <v>609261.47</v>
      </c>
      <c r="C65">
        <v>49596</v>
      </c>
      <c r="D65">
        <v>114270.2</v>
      </c>
      <c r="F65">
        <v>1552174.82</v>
      </c>
      <c r="G65">
        <v>244510.2</v>
      </c>
      <c r="H65">
        <v>0</v>
      </c>
      <c r="K65">
        <v>0</v>
      </c>
      <c r="N65">
        <v>-116660.08</v>
      </c>
      <c r="O65">
        <v>2752937.45</v>
      </c>
      <c r="P65">
        <v>20736.169999999998</v>
      </c>
      <c r="S65">
        <v>252378</v>
      </c>
      <c r="T65">
        <v>16500</v>
      </c>
      <c r="U65">
        <v>290195</v>
      </c>
      <c r="X65">
        <v>15987.83</v>
      </c>
      <c r="Y65">
        <v>28360.86</v>
      </c>
    </row>
    <row r="66" spans="1:27">
      <c r="A66" t="s">
        <v>2874</v>
      </c>
      <c r="B66">
        <v>410190.16</v>
      </c>
      <c r="C66">
        <v>0</v>
      </c>
      <c r="D66">
        <v>32142.03</v>
      </c>
      <c r="F66">
        <v>612967.5</v>
      </c>
      <c r="G66">
        <v>1049154.25</v>
      </c>
      <c r="H66">
        <v>0</v>
      </c>
      <c r="K66">
        <v>4273.5</v>
      </c>
      <c r="N66">
        <v>-617694.13</v>
      </c>
      <c r="O66">
        <v>3437556.74</v>
      </c>
      <c r="P66">
        <v>10349.280000000001</v>
      </c>
      <c r="S66">
        <v>262846.5</v>
      </c>
      <c r="T66">
        <v>24150</v>
      </c>
      <c r="U66">
        <v>306756.5</v>
      </c>
      <c r="X66">
        <v>60166.57</v>
      </c>
      <c r="Y66">
        <v>55393.25</v>
      </c>
    </row>
    <row r="67" spans="1:27">
      <c r="A67" t="s">
        <v>2875</v>
      </c>
      <c r="B67">
        <v>744790.19</v>
      </c>
      <c r="C67">
        <v>0</v>
      </c>
      <c r="D67">
        <v>49087.59</v>
      </c>
      <c r="F67">
        <v>1311902.3899999999</v>
      </c>
      <c r="G67">
        <v>198382.41</v>
      </c>
      <c r="H67">
        <v>0</v>
      </c>
      <c r="K67">
        <v>12835</v>
      </c>
      <c r="N67">
        <v>1634176.38</v>
      </c>
      <c r="O67">
        <v>785641.8</v>
      </c>
      <c r="P67">
        <v>14050.18</v>
      </c>
      <c r="S67">
        <v>220232</v>
      </c>
      <c r="T67">
        <v>10000</v>
      </c>
      <c r="U67">
        <v>249071</v>
      </c>
      <c r="X67">
        <v>102525.81</v>
      </c>
      <c r="Y67">
        <v>16284.2</v>
      </c>
    </row>
    <row r="68" spans="1:27">
      <c r="A68" t="s">
        <v>2876</v>
      </c>
      <c r="B68">
        <v>789428.83</v>
      </c>
      <c r="C68">
        <v>0</v>
      </c>
      <c r="D68">
        <v>71492.5</v>
      </c>
      <c r="F68">
        <v>351144.25</v>
      </c>
      <c r="G68">
        <v>127150.19</v>
      </c>
      <c r="H68">
        <v>486</v>
      </c>
      <c r="K68">
        <v>4232.5200000000004</v>
      </c>
      <c r="N68">
        <v>1477626.06</v>
      </c>
      <c r="P68">
        <v>101862.16</v>
      </c>
      <c r="S68">
        <v>205695</v>
      </c>
      <c r="U68">
        <v>301109</v>
      </c>
      <c r="X68">
        <v>84621.69</v>
      </c>
      <c r="Y68">
        <v>33891.26</v>
      </c>
      <c r="AA68">
        <v>5226.75</v>
      </c>
    </row>
    <row r="69" spans="1:27">
      <c r="A69" t="s">
        <v>2877</v>
      </c>
      <c r="B69">
        <v>482186.45</v>
      </c>
      <c r="C69">
        <v>0</v>
      </c>
      <c r="D69">
        <v>35481</v>
      </c>
      <c r="F69">
        <v>1515160.07</v>
      </c>
      <c r="G69">
        <v>75455.360000000001</v>
      </c>
      <c r="K69">
        <v>-49996.85</v>
      </c>
      <c r="N69">
        <v>2194985.21</v>
      </c>
      <c r="P69">
        <v>37674.25</v>
      </c>
      <c r="S69">
        <v>123102.9</v>
      </c>
      <c r="U69">
        <v>123604.9</v>
      </c>
      <c r="X69">
        <v>23561.75</v>
      </c>
      <c r="Y69">
        <v>19693.48</v>
      </c>
      <c r="AA69">
        <v>9412.5</v>
      </c>
    </row>
    <row r="70" spans="1:27">
      <c r="A70" t="s">
        <v>2878</v>
      </c>
      <c r="B70">
        <v>216464.21</v>
      </c>
      <c r="C70">
        <v>0</v>
      </c>
      <c r="D70">
        <v>62375.1</v>
      </c>
      <c r="F70">
        <v>120892.87</v>
      </c>
      <c r="G70">
        <v>258281.05</v>
      </c>
      <c r="K70">
        <v>6125</v>
      </c>
      <c r="N70">
        <v>804597.5</v>
      </c>
      <c r="P70">
        <v>58020.07</v>
      </c>
      <c r="S70">
        <v>284313</v>
      </c>
      <c r="U70">
        <v>347967</v>
      </c>
      <c r="X70">
        <v>104453</v>
      </c>
      <c r="Y70">
        <v>10773.69</v>
      </c>
      <c r="AA70">
        <v>6648.65</v>
      </c>
    </row>
    <row r="71" spans="1:27">
      <c r="A71" t="s">
        <v>2879</v>
      </c>
      <c r="B71">
        <v>1503430.12</v>
      </c>
      <c r="C71">
        <v>0</v>
      </c>
      <c r="D71">
        <v>36299.410000000003</v>
      </c>
      <c r="F71">
        <v>1315553.8899999999</v>
      </c>
      <c r="G71">
        <v>56784.52</v>
      </c>
      <c r="K71">
        <v>-1884.5</v>
      </c>
      <c r="N71">
        <v>3047469.94</v>
      </c>
      <c r="P71">
        <v>58320.94</v>
      </c>
      <c r="S71">
        <v>184947</v>
      </c>
      <c r="U71">
        <v>231352</v>
      </c>
      <c r="X71">
        <v>51285.49</v>
      </c>
      <c r="Y71">
        <v>27844.12</v>
      </c>
      <c r="AA71">
        <v>5483.83</v>
      </c>
    </row>
    <row r="72" spans="1:27">
      <c r="A72" t="s">
        <v>2880</v>
      </c>
      <c r="B72">
        <v>1062118.8500000001</v>
      </c>
      <c r="C72">
        <v>0</v>
      </c>
      <c r="D72">
        <v>18000</v>
      </c>
      <c r="F72">
        <v>1841302.99</v>
      </c>
      <c r="G72">
        <v>574154.71</v>
      </c>
      <c r="J72">
        <v>13000</v>
      </c>
      <c r="K72">
        <v>-29.25</v>
      </c>
      <c r="N72">
        <v>3831120.25</v>
      </c>
      <c r="P72">
        <v>111993.04</v>
      </c>
      <c r="S72">
        <v>397897.5</v>
      </c>
      <c r="U72">
        <v>440855.5</v>
      </c>
      <c r="X72">
        <v>249371.91</v>
      </c>
      <c r="Y72">
        <v>41919.08</v>
      </c>
      <c r="AA72">
        <v>5655.5</v>
      </c>
    </row>
    <row r="73" spans="1:27">
      <c r="A73" t="s">
        <v>2881</v>
      </c>
      <c r="B73">
        <v>760362.07</v>
      </c>
      <c r="C73">
        <v>0</v>
      </c>
      <c r="D73">
        <v>41282.769999999997</v>
      </c>
      <c r="F73">
        <v>147067.99</v>
      </c>
      <c r="G73">
        <v>120351.03999999999</v>
      </c>
      <c r="K73">
        <v>1754</v>
      </c>
      <c r="N73">
        <v>1209449.57</v>
      </c>
      <c r="P73">
        <v>37699.519999999997</v>
      </c>
      <c r="S73">
        <v>159102</v>
      </c>
      <c r="U73">
        <v>159102</v>
      </c>
      <c r="X73">
        <v>29290.94</v>
      </c>
      <c r="Y73">
        <v>26671.279999999999</v>
      </c>
      <c r="AA73">
        <v>2197</v>
      </c>
    </row>
    <row r="74" spans="1:27">
      <c r="A74" t="s">
        <v>2882</v>
      </c>
      <c r="B74">
        <v>40986.28</v>
      </c>
      <c r="C74">
        <v>0</v>
      </c>
      <c r="D74">
        <v>25615.919999999998</v>
      </c>
      <c r="F74">
        <v>1092284.8799999999</v>
      </c>
      <c r="G74">
        <v>157079.63</v>
      </c>
      <c r="H74">
        <v>162</v>
      </c>
      <c r="K74">
        <v>24507.27</v>
      </c>
      <c r="N74">
        <v>1472668.6</v>
      </c>
      <c r="P74">
        <v>28397.67</v>
      </c>
      <c r="S74">
        <v>104811</v>
      </c>
      <c r="U74">
        <v>159344</v>
      </c>
      <c r="X74">
        <v>36963.99</v>
      </c>
      <c r="Y74">
        <v>19091.900000000001</v>
      </c>
      <c r="AA74">
        <v>4187.75</v>
      </c>
    </row>
    <row r="75" spans="1:27">
      <c r="A75" t="s">
        <v>2883</v>
      </c>
      <c r="B75">
        <v>586028.44999999995</v>
      </c>
      <c r="C75">
        <v>50214.96</v>
      </c>
      <c r="D75">
        <v>5500</v>
      </c>
      <c r="F75">
        <v>939784.42</v>
      </c>
      <c r="G75">
        <v>1645026.54</v>
      </c>
      <c r="I75">
        <v>987</v>
      </c>
      <c r="K75">
        <v>1459.12</v>
      </c>
      <c r="N75">
        <v>842520.71</v>
      </c>
      <c r="O75">
        <v>2174520.91</v>
      </c>
      <c r="P75">
        <v>355725.55</v>
      </c>
      <c r="S75">
        <v>193850</v>
      </c>
      <c r="U75">
        <v>233554</v>
      </c>
      <c r="X75">
        <v>33455.89</v>
      </c>
      <c r="Y75">
        <v>55624.08</v>
      </c>
      <c r="AA75">
        <v>4059.95</v>
      </c>
    </row>
    <row r="76" spans="1:27">
      <c r="A76" t="s">
        <v>2884</v>
      </c>
      <c r="B76">
        <v>870117.26</v>
      </c>
      <c r="C76">
        <v>47217.25</v>
      </c>
      <c r="D76">
        <v>51245.63</v>
      </c>
      <c r="F76">
        <v>1115753.6599999999</v>
      </c>
      <c r="G76">
        <v>895390.12</v>
      </c>
      <c r="I76">
        <v>1715</v>
      </c>
      <c r="K76">
        <v>1958.41</v>
      </c>
      <c r="N76">
        <v>581969.43999999994</v>
      </c>
      <c r="O76">
        <v>2426315.1</v>
      </c>
      <c r="P76">
        <v>298184.53999999998</v>
      </c>
      <c r="S76">
        <v>217420</v>
      </c>
      <c r="U76">
        <v>306490</v>
      </c>
      <c r="V76">
        <v>160</v>
      </c>
      <c r="W76">
        <v>740</v>
      </c>
      <c r="X76">
        <v>129942.63</v>
      </c>
      <c r="Y76">
        <v>66159.94</v>
      </c>
      <c r="AA76">
        <v>14146</v>
      </c>
    </row>
    <row r="77" spans="1:27">
      <c r="A77" t="s">
        <v>2885</v>
      </c>
      <c r="B77">
        <v>347453.56</v>
      </c>
      <c r="C77">
        <v>182105.91</v>
      </c>
      <c r="D77">
        <v>7761.68</v>
      </c>
      <c r="F77">
        <v>74705.7</v>
      </c>
      <c r="G77">
        <v>195855</v>
      </c>
      <c r="I77">
        <v>466</v>
      </c>
      <c r="K77">
        <v>604.29</v>
      </c>
      <c r="N77">
        <v>-436742.72</v>
      </c>
      <c r="O77">
        <v>1120243.3</v>
      </c>
      <c r="P77">
        <v>179358.65</v>
      </c>
      <c r="S77">
        <v>96110</v>
      </c>
      <c r="U77">
        <v>116206</v>
      </c>
      <c r="X77">
        <v>17993</v>
      </c>
      <c r="Y77">
        <v>16954.669999999998</v>
      </c>
      <c r="AA77">
        <v>1205</v>
      </c>
    </row>
    <row r="78" spans="1:27">
      <c r="A78" t="s">
        <v>2886</v>
      </c>
      <c r="B78">
        <v>411783.19</v>
      </c>
      <c r="C78">
        <v>153121.48000000001</v>
      </c>
      <c r="D78">
        <v>56300</v>
      </c>
      <c r="F78">
        <v>987082.89</v>
      </c>
      <c r="G78">
        <v>402387.42</v>
      </c>
      <c r="I78">
        <v>870</v>
      </c>
      <c r="K78">
        <v>912.4</v>
      </c>
      <c r="N78">
        <v>-791622.32</v>
      </c>
      <c r="O78">
        <v>2732486.08</v>
      </c>
      <c r="P78">
        <v>160349.84</v>
      </c>
      <c r="S78">
        <v>192321.5</v>
      </c>
      <c r="U78">
        <v>229701.5</v>
      </c>
      <c r="X78">
        <v>27557.22</v>
      </c>
      <c r="Y78">
        <v>30215.119999999999</v>
      </c>
      <c r="AA78">
        <v>2338.34</v>
      </c>
    </row>
    <row r="79" spans="1:27">
      <c r="A79" t="s">
        <v>2887</v>
      </c>
      <c r="B79">
        <v>744484.37</v>
      </c>
      <c r="C79">
        <v>45393</v>
      </c>
      <c r="D79">
        <v>3000</v>
      </c>
      <c r="F79">
        <v>1802500.02</v>
      </c>
      <c r="G79">
        <v>365305.67</v>
      </c>
      <c r="I79">
        <v>863</v>
      </c>
      <c r="K79">
        <v>969.89</v>
      </c>
      <c r="N79">
        <v>-269528.77</v>
      </c>
      <c r="O79">
        <v>3283107.89</v>
      </c>
      <c r="P79">
        <v>111234.5</v>
      </c>
      <c r="S79">
        <v>172140.5</v>
      </c>
      <c r="U79">
        <v>209237.5</v>
      </c>
      <c r="X79">
        <v>80655.039999999994</v>
      </c>
      <c r="Y79">
        <v>23587.91</v>
      </c>
      <c r="AA79">
        <v>10223.5</v>
      </c>
    </row>
    <row r="80" spans="1:27">
      <c r="A80" t="s">
        <v>2890</v>
      </c>
      <c r="B80">
        <v>1257632.9099999999</v>
      </c>
      <c r="C80">
        <v>22649</v>
      </c>
      <c r="D80">
        <v>14220</v>
      </c>
      <c r="F80">
        <v>394178.04</v>
      </c>
      <c r="G80">
        <v>257804.53</v>
      </c>
      <c r="I80">
        <v>-394</v>
      </c>
      <c r="K80">
        <v>310.45</v>
      </c>
      <c r="N80">
        <v>350178.12</v>
      </c>
      <c r="O80">
        <v>1600443.98</v>
      </c>
      <c r="P80">
        <v>60293.33</v>
      </c>
      <c r="S80">
        <v>133728</v>
      </c>
      <c r="U80">
        <v>149448</v>
      </c>
      <c r="X80">
        <v>25732.97</v>
      </c>
      <c r="Y80">
        <v>22444.43</v>
      </c>
      <c r="AA80">
        <v>450</v>
      </c>
    </row>
    <row r="81" spans="1:25">
      <c r="A81" t="s">
        <v>2859</v>
      </c>
      <c r="B81">
        <v>210169.11</v>
      </c>
      <c r="C81">
        <v>0</v>
      </c>
      <c r="D81">
        <v>8882.51</v>
      </c>
      <c r="F81">
        <v>342368.05</v>
      </c>
      <c r="G81">
        <v>123979.86</v>
      </c>
      <c r="N81">
        <v>674954.34</v>
      </c>
      <c r="P81">
        <v>95778.07</v>
      </c>
      <c r="S81">
        <v>109970</v>
      </c>
      <c r="U81">
        <v>126670</v>
      </c>
      <c r="X81">
        <v>8631.68</v>
      </c>
      <c r="Y81">
        <v>10503.2</v>
      </c>
    </row>
    <row r="82" spans="1:25">
      <c r="A82" t="s">
        <v>2860</v>
      </c>
      <c r="B82">
        <v>674990.25</v>
      </c>
      <c r="C82">
        <v>0</v>
      </c>
      <c r="D82">
        <v>13034.53</v>
      </c>
      <c r="F82">
        <v>2786087.15</v>
      </c>
      <c r="G82">
        <v>112078.39</v>
      </c>
      <c r="N82">
        <v>1780357.41</v>
      </c>
      <c r="O82">
        <v>1891769.64</v>
      </c>
      <c r="P82">
        <v>99763.77</v>
      </c>
      <c r="S82">
        <v>34587</v>
      </c>
      <c r="U82">
        <v>62980</v>
      </c>
      <c r="V82">
        <v>1500</v>
      </c>
      <c r="X82">
        <v>87989.5</v>
      </c>
      <c r="Y82">
        <v>58620.27</v>
      </c>
    </row>
    <row r="83" spans="1:25">
      <c r="A83" t="s">
        <v>2865</v>
      </c>
      <c r="B83">
        <v>302702.2</v>
      </c>
      <c r="C83">
        <v>0</v>
      </c>
      <c r="D83">
        <v>26397.599999999999</v>
      </c>
      <c r="F83">
        <v>787675.82</v>
      </c>
      <c r="G83">
        <v>2884025.43</v>
      </c>
      <c r="M83">
        <v>-541668.11</v>
      </c>
      <c r="N83">
        <v>2690695.91</v>
      </c>
      <c r="O83">
        <v>1861215.28</v>
      </c>
      <c r="P83">
        <v>106418.26</v>
      </c>
      <c r="S83">
        <v>154182</v>
      </c>
      <c r="U83">
        <v>187358</v>
      </c>
      <c r="X83">
        <v>26305.79</v>
      </c>
      <c r="Y83">
        <v>11234.91</v>
      </c>
    </row>
    <row r="84" spans="1:25">
      <c r="A84" t="s">
        <v>2866</v>
      </c>
      <c r="B84">
        <v>125926.43</v>
      </c>
      <c r="C84">
        <v>0</v>
      </c>
      <c r="D84">
        <v>2934.4</v>
      </c>
      <c r="F84">
        <v>302503.17</v>
      </c>
      <c r="G84">
        <v>145864.57</v>
      </c>
      <c r="N84">
        <v>627027.9</v>
      </c>
      <c r="P84">
        <v>91000.83</v>
      </c>
      <c r="S84">
        <v>193521.5</v>
      </c>
      <c r="U84">
        <v>220161.5</v>
      </c>
      <c r="X84">
        <v>28739.9</v>
      </c>
      <c r="Y84">
        <v>8481.26</v>
      </c>
    </row>
    <row r="85" spans="1:25">
      <c r="A85" t="s">
        <v>2867</v>
      </c>
      <c r="B85">
        <v>185265.95</v>
      </c>
      <c r="C85">
        <v>13260</v>
      </c>
      <c r="D85">
        <v>18702.54</v>
      </c>
      <c r="F85">
        <v>2606109.06</v>
      </c>
      <c r="G85">
        <v>2200870.9900000002</v>
      </c>
      <c r="K85">
        <v>96.28</v>
      </c>
      <c r="N85">
        <v>1168272.1200000001</v>
      </c>
      <c r="O85">
        <v>4000000</v>
      </c>
      <c r="P85">
        <v>18625.47</v>
      </c>
      <c r="S85">
        <v>131816.28</v>
      </c>
      <c r="U85">
        <v>162670.28</v>
      </c>
      <c r="X85">
        <v>35875.33</v>
      </c>
      <c r="Y85">
        <v>73283.789999999994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1</vt:i4>
      </vt:variant>
    </vt:vector>
  </HeadingPairs>
  <TitlesOfParts>
    <vt:vector size="19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HP</cp:lastModifiedBy>
  <cp:lastPrinted>2021-12-23T02:03:49Z</cp:lastPrinted>
  <dcterms:created xsi:type="dcterms:W3CDTF">2018-02-08T06:24:17Z</dcterms:created>
  <dcterms:modified xsi:type="dcterms:W3CDTF">2022-01-05T08:11:11Z</dcterms:modified>
</cp:coreProperties>
</file>