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RUNGTHIP2019\RUNGTHIP65\ค่าตอบแทน ฉ 11 12\"/>
    </mc:Choice>
  </mc:AlternateContent>
  <xr:revisionPtr revIDLastSave="0" documentId="13_ncr:1_{0275A58C-5924-4CC0-810E-CB3E6E79744A}" xr6:coauthVersionLast="47" xr6:coauthVersionMax="47" xr10:uidLastSave="{00000000-0000-0000-0000-000000000000}"/>
  <bookViews>
    <workbookView xWindow="-110" yWindow="-110" windowWidth="19420" windowHeight="10420" firstSheet="2" activeTab="4" xr2:uid="{00000000-000D-0000-FFFF-FFFF00000000}"/>
  </bookViews>
  <sheets>
    <sheet name="คำชี้แจง" sheetId="1" r:id="rId1"/>
    <sheet name="1.สรุปวงเงินเขต " sheetId="2" r:id="rId2"/>
    <sheet name="2.เขตปรับเกลี่ย" sheetId="18" r:id="rId3"/>
    <sheet name="3.ประมาณการค่าตอบแทน65" sheetId="12" r:id="rId4"/>
    <sheet name="สรุปรายจังหวัด" sheetId="20" r:id="rId5"/>
    <sheet name="4.แผนการใช้จ่ายปี 65" sheetId="16" r:id="rId6"/>
    <sheet name="5.แผน-ผลการเบิกจ่ายปี 64" sheetId="19" r:id="rId7"/>
  </sheets>
  <definedNames>
    <definedName name="_xlnm._FilterDatabase" localSheetId="2" hidden="1">'2.เขตปรับเกลี่ย'!$A$7:$I$97</definedName>
    <definedName name="_xlnm._FilterDatabase" localSheetId="3" hidden="1">'3.ประมาณการค่าตอบแทน65'!$A$4:$M$100</definedName>
    <definedName name="_xlnm._FilterDatabase" localSheetId="5" hidden="1">'4.แผนการใช้จ่ายปี 65'!$A$7:$N$95</definedName>
    <definedName name="_xlnm._FilterDatabase" localSheetId="6" hidden="1">'5.แผน-ผลการเบิกจ่ายปี 64'!$A$5:$S$22</definedName>
    <definedName name="_xlnm.Print_Titles" localSheetId="2">'2.เขตปรับเกลี่ย'!$1:$9</definedName>
    <definedName name="_xlnm.Print_Titles" localSheetId="3">'3.ประมาณการค่าตอบแทน65'!$1:$4</definedName>
    <definedName name="_xlnm.Print_Titles" localSheetId="5">'4.แผนการใช้จ่ายปี 65'!$1:$7</definedName>
    <definedName name="_xlnm.Print_Titles" localSheetId="6">'5.แผน-ผลการเบิกจ่ายปี 64'!$1:$5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9" i="12" l="1"/>
  <c r="R106" i="12"/>
  <c r="Q107" i="12" s="1"/>
  <c r="I105" i="12"/>
  <c r="G107" i="12" s="1"/>
  <c r="I106" i="12"/>
  <c r="L104" i="12"/>
  <c r="L106" i="12" s="1"/>
  <c r="P109" i="12" l="1"/>
  <c r="H107" i="12"/>
  <c r="R109" i="12" l="1"/>
  <c r="Q110" i="12" s="1"/>
  <c r="G99" i="12"/>
  <c r="H99" i="12"/>
  <c r="I99" i="12"/>
  <c r="J99" i="12"/>
  <c r="K99" i="12"/>
  <c r="L99" i="12"/>
  <c r="M99" i="12"/>
  <c r="N99" i="12"/>
  <c r="O99" i="12"/>
  <c r="P99" i="12"/>
  <c r="Q99" i="12"/>
  <c r="R99" i="12"/>
  <c r="S99" i="12"/>
  <c r="T99" i="12"/>
  <c r="U99" i="12"/>
  <c r="V99" i="12" s="1"/>
  <c r="F99" i="12"/>
  <c r="V100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V77" i="12" s="1"/>
  <c r="F77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V70" i="12" s="1"/>
  <c r="F70" i="12"/>
  <c r="G60" i="12"/>
  <c r="H60" i="12"/>
  <c r="I60" i="12"/>
  <c r="J60" i="12"/>
  <c r="K60" i="12"/>
  <c r="L60" i="12"/>
  <c r="M60" i="12"/>
  <c r="N60" i="12"/>
  <c r="O60" i="12"/>
  <c r="P60" i="12"/>
  <c r="Q60" i="12"/>
  <c r="R60" i="12"/>
  <c r="S60" i="12"/>
  <c r="T60" i="12"/>
  <c r="U60" i="12"/>
  <c r="V60" i="12" s="1"/>
  <c r="F60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 s="1"/>
  <c r="F41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 s="1"/>
  <c r="G26" i="12"/>
  <c r="H26" i="12"/>
  <c r="I26" i="12"/>
  <c r="F26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F17" i="12"/>
  <c r="P110" i="12" l="1"/>
  <c r="H100" i="12"/>
  <c r="V17" i="12"/>
  <c r="I101" i="12" l="1"/>
  <c r="G101" i="12" s="1"/>
  <c r="G104" i="12" s="1"/>
  <c r="F9" i="20"/>
  <c r="G9" i="20" s="1"/>
  <c r="H9" i="20" s="1"/>
  <c r="F12" i="20"/>
  <c r="G12" i="20" s="1"/>
  <c r="H12" i="20" s="1"/>
  <c r="F14" i="20"/>
  <c r="G14" i="20" s="1"/>
  <c r="H14" i="20" s="1"/>
  <c r="F16" i="20"/>
  <c r="G16" i="20" s="1"/>
  <c r="H16" i="20" s="1"/>
  <c r="F20" i="20"/>
  <c r="G20" i="20" s="1"/>
  <c r="H20" i="20" s="1"/>
  <c r="D21" i="20"/>
  <c r="F5" i="2"/>
  <c r="F6" i="2"/>
  <c r="F7" i="2"/>
  <c r="F8" i="2"/>
  <c r="F9" i="2"/>
  <c r="F10" i="2"/>
  <c r="F11" i="2"/>
  <c r="F12" i="2"/>
  <c r="F13" i="2"/>
  <c r="F14" i="2"/>
  <c r="F15" i="2"/>
  <c r="F16" i="2"/>
  <c r="F4" i="2"/>
  <c r="H101" i="12" l="1"/>
  <c r="H104" i="12" s="1"/>
  <c r="G106" i="12" s="1"/>
  <c r="M9" i="16"/>
  <c r="N9" i="16"/>
  <c r="M10" i="16"/>
  <c r="N10" i="16"/>
  <c r="M11" i="16"/>
  <c r="N11" i="16"/>
  <c r="M12" i="16"/>
  <c r="N12" i="16"/>
  <c r="M13" i="16"/>
  <c r="N13" i="16"/>
  <c r="M14" i="16"/>
  <c r="N14" i="16"/>
  <c r="M15" i="16"/>
  <c r="N15" i="16"/>
  <c r="M16" i="16"/>
  <c r="N16" i="16"/>
  <c r="M17" i="16"/>
  <c r="N17" i="16"/>
  <c r="M18" i="16"/>
  <c r="N18" i="16"/>
  <c r="M19" i="16"/>
  <c r="N19" i="16"/>
  <c r="M20" i="16"/>
  <c r="N20" i="16"/>
  <c r="M21" i="16"/>
  <c r="N21" i="16"/>
  <c r="M22" i="16"/>
  <c r="N22" i="16"/>
  <c r="M23" i="16"/>
  <c r="N23" i="16"/>
  <c r="M24" i="16"/>
  <c r="N24" i="16"/>
  <c r="M25" i="16"/>
  <c r="N25" i="16"/>
  <c r="M26" i="16"/>
  <c r="N26" i="16"/>
  <c r="M27" i="16"/>
  <c r="N27" i="16"/>
  <c r="M28" i="16"/>
  <c r="N28" i="16"/>
  <c r="M29" i="16"/>
  <c r="N29" i="16"/>
  <c r="M30" i="16"/>
  <c r="N30" i="16"/>
  <c r="M31" i="16"/>
  <c r="N31" i="16"/>
  <c r="M32" i="16"/>
  <c r="N32" i="16"/>
  <c r="M33" i="16"/>
  <c r="N33" i="16"/>
  <c r="M34" i="16"/>
  <c r="N34" i="16"/>
  <c r="M35" i="16"/>
  <c r="N35" i="16"/>
  <c r="M36" i="16"/>
  <c r="N36" i="16"/>
  <c r="M37" i="16"/>
  <c r="N37" i="16"/>
  <c r="M38" i="16"/>
  <c r="N38" i="16"/>
  <c r="M39" i="16"/>
  <c r="N39" i="16"/>
  <c r="M40" i="16"/>
  <c r="N40" i="16"/>
  <c r="M41" i="16"/>
  <c r="N41" i="16"/>
  <c r="M42" i="16"/>
  <c r="N42" i="16"/>
  <c r="M43" i="16"/>
  <c r="N43" i="16"/>
  <c r="M44" i="16"/>
  <c r="N44" i="16"/>
  <c r="M45" i="16"/>
  <c r="N45" i="16"/>
  <c r="M46" i="16"/>
  <c r="N46" i="16"/>
  <c r="M47" i="16"/>
  <c r="N47" i="16"/>
  <c r="M48" i="16"/>
  <c r="N48" i="16"/>
  <c r="M49" i="16"/>
  <c r="N49" i="16"/>
  <c r="M50" i="16"/>
  <c r="N50" i="16"/>
  <c r="M51" i="16"/>
  <c r="N51" i="16"/>
  <c r="M52" i="16"/>
  <c r="N52" i="16"/>
  <c r="M53" i="16"/>
  <c r="N53" i="16"/>
  <c r="M54" i="16"/>
  <c r="N54" i="16"/>
  <c r="M55" i="16"/>
  <c r="N55" i="16"/>
  <c r="M56" i="16"/>
  <c r="N56" i="16"/>
  <c r="M57" i="16"/>
  <c r="N57" i="16"/>
  <c r="M58" i="16"/>
  <c r="N58" i="16"/>
  <c r="M59" i="16"/>
  <c r="N59" i="16"/>
  <c r="M60" i="16"/>
  <c r="N60" i="16"/>
  <c r="M61" i="16"/>
  <c r="N61" i="16"/>
  <c r="M62" i="16"/>
  <c r="N62" i="16"/>
  <c r="M63" i="16"/>
  <c r="N63" i="16"/>
  <c r="M64" i="16"/>
  <c r="N64" i="16"/>
  <c r="M65" i="16"/>
  <c r="N65" i="16"/>
  <c r="M66" i="16"/>
  <c r="N66" i="16"/>
  <c r="M67" i="16"/>
  <c r="N67" i="16"/>
  <c r="M68" i="16"/>
  <c r="N68" i="16"/>
  <c r="M69" i="16"/>
  <c r="N69" i="16"/>
  <c r="M70" i="16"/>
  <c r="N70" i="16"/>
  <c r="M71" i="16"/>
  <c r="N71" i="16"/>
  <c r="M72" i="16"/>
  <c r="N72" i="16"/>
  <c r="M73" i="16"/>
  <c r="N73" i="16"/>
  <c r="M74" i="16"/>
  <c r="N74" i="16"/>
  <c r="M75" i="16"/>
  <c r="N75" i="16"/>
  <c r="M76" i="16"/>
  <c r="N76" i="16"/>
  <c r="M77" i="16"/>
  <c r="N77" i="16"/>
  <c r="M78" i="16"/>
  <c r="N78" i="16"/>
  <c r="M79" i="16"/>
  <c r="N79" i="16"/>
  <c r="M80" i="16"/>
  <c r="N80" i="16"/>
  <c r="M81" i="16"/>
  <c r="N81" i="16"/>
  <c r="M82" i="16"/>
  <c r="N82" i="16"/>
  <c r="M83" i="16"/>
  <c r="N83" i="16"/>
  <c r="M84" i="16"/>
  <c r="N84" i="16"/>
  <c r="M85" i="16"/>
  <c r="N85" i="16"/>
  <c r="M86" i="16"/>
  <c r="N86" i="16"/>
  <c r="M87" i="16"/>
  <c r="N87" i="16"/>
  <c r="M88" i="16"/>
  <c r="N88" i="16"/>
  <c r="M89" i="16"/>
  <c r="N89" i="16"/>
  <c r="M90" i="16"/>
  <c r="N90" i="16"/>
  <c r="M91" i="16"/>
  <c r="N91" i="16"/>
  <c r="M92" i="16"/>
  <c r="N92" i="16"/>
  <c r="M93" i="16"/>
  <c r="N93" i="16"/>
  <c r="M94" i="16"/>
  <c r="N94" i="16"/>
  <c r="M95" i="16"/>
  <c r="N95" i="16"/>
  <c r="N8" i="16"/>
  <c r="M8" i="16"/>
  <c r="P22" i="19"/>
  <c r="O22" i="19"/>
  <c r="P21" i="19"/>
  <c r="O21" i="19"/>
  <c r="P20" i="19"/>
  <c r="O20" i="19"/>
  <c r="P19" i="19"/>
  <c r="O19" i="19"/>
  <c r="P18" i="19"/>
  <c r="O18" i="19"/>
  <c r="P17" i="19"/>
  <c r="O17" i="19"/>
  <c r="P16" i="19"/>
  <c r="O16" i="19"/>
  <c r="P15" i="19"/>
  <c r="O15" i="19"/>
  <c r="P14" i="19"/>
  <c r="O14" i="19"/>
  <c r="P13" i="19"/>
  <c r="O13" i="19"/>
  <c r="P12" i="19"/>
  <c r="O12" i="19"/>
  <c r="P11" i="19"/>
  <c r="O11" i="19"/>
  <c r="P10" i="19"/>
  <c r="O10" i="19"/>
  <c r="P9" i="19"/>
  <c r="O9" i="19"/>
  <c r="P8" i="19"/>
  <c r="O8" i="19"/>
  <c r="P7" i="19"/>
  <c r="O7" i="19"/>
  <c r="P6" i="19"/>
  <c r="O6" i="19"/>
  <c r="S3" i="19"/>
  <c r="R3" i="19"/>
  <c r="Q3" i="19"/>
  <c r="N3" i="19"/>
  <c r="M3" i="19"/>
  <c r="L3" i="19"/>
  <c r="K3" i="19"/>
  <c r="J3" i="19"/>
  <c r="O3" i="19" l="1"/>
  <c r="P3" i="19"/>
  <c r="H3" i="18"/>
  <c r="G9" i="18" l="1"/>
  <c r="F9" i="18"/>
  <c r="H10" i="18" l="1"/>
  <c r="H11" i="18"/>
  <c r="I11" i="18" s="1"/>
  <c r="H12" i="18"/>
  <c r="I12" i="18" s="1"/>
  <c r="H13" i="18"/>
  <c r="I13" i="18" s="1"/>
  <c r="H14" i="18"/>
  <c r="I14" i="18" s="1"/>
  <c r="H15" i="18"/>
  <c r="I15" i="18" s="1"/>
  <c r="H16" i="18"/>
  <c r="I16" i="18" s="1"/>
  <c r="H17" i="18"/>
  <c r="I17" i="18" s="1"/>
  <c r="H18" i="18"/>
  <c r="I18" i="18" s="1"/>
  <c r="H19" i="18"/>
  <c r="I19" i="18" s="1"/>
  <c r="H20" i="18"/>
  <c r="I20" i="18" s="1"/>
  <c r="H21" i="18"/>
  <c r="I21" i="18" s="1"/>
  <c r="H22" i="18"/>
  <c r="H23" i="18"/>
  <c r="I23" i="18" s="1"/>
  <c r="H24" i="18"/>
  <c r="I24" i="18" s="1"/>
  <c r="H25" i="18"/>
  <c r="I25" i="18" s="1"/>
  <c r="H26" i="18"/>
  <c r="I26" i="18" s="1"/>
  <c r="H27" i="18"/>
  <c r="I27" i="18" s="1"/>
  <c r="H28" i="18"/>
  <c r="I28" i="18" s="1"/>
  <c r="H29" i="18"/>
  <c r="I29" i="18" s="1"/>
  <c r="H30" i="18"/>
  <c r="H31" i="18"/>
  <c r="I31" i="18" s="1"/>
  <c r="H32" i="18"/>
  <c r="I32" i="18" s="1"/>
  <c r="H33" i="18"/>
  <c r="I33" i="18" s="1"/>
  <c r="H34" i="18"/>
  <c r="I34" i="18" s="1"/>
  <c r="H35" i="18"/>
  <c r="I35" i="18" s="1"/>
  <c r="H36" i="18"/>
  <c r="I36" i="18" s="1"/>
  <c r="H37" i="18"/>
  <c r="I37" i="18" s="1"/>
  <c r="H38" i="18"/>
  <c r="I38" i="18" s="1"/>
  <c r="H39" i="18"/>
  <c r="I39" i="18" s="1"/>
  <c r="H40" i="18"/>
  <c r="I40" i="18" s="1"/>
  <c r="H41" i="18"/>
  <c r="I41" i="18" s="1"/>
  <c r="H42" i="18"/>
  <c r="I42" i="18" s="1"/>
  <c r="H43" i="18"/>
  <c r="I43" i="18" s="1"/>
  <c r="H44" i="18"/>
  <c r="H45" i="18"/>
  <c r="I45" i="18" s="1"/>
  <c r="H46" i="18"/>
  <c r="I46" i="18" s="1"/>
  <c r="H47" i="18"/>
  <c r="I47" i="18" s="1"/>
  <c r="H48" i="18"/>
  <c r="I48" i="18" s="1"/>
  <c r="H49" i="18"/>
  <c r="I49" i="18" s="1"/>
  <c r="H50" i="18"/>
  <c r="I50" i="18" s="1"/>
  <c r="H51" i="18"/>
  <c r="I51" i="18" s="1"/>
  <c r="H52" i="18"/>
  <c r="I52" i="18" s="1"/>
  <c r="H53" i="18"/>
  <c r="I53" i="18" s="1"/>
  <c r="H54" i="18"/>
  <c r="I54" i="18" s="1"/>
  <c r="H55" i="18"/>
  <c r="I55" i="18" s="1"/>
  <c r="H56" i="18"/>
  <c r="I56" i="18" s="1"/>
  <c r="H57" i="18"/>
  <c r="I57" i="18" s="1"/>
  <c r="H58" i="18"/>
  <c r="I58" i="18" s="1"/>
  <c r="H59" i="18"/>
  <c r="I59" i="18" s="1"/>
  <c r="H60" i="18"/>
  <c r="I60" i="18" s="1"/>
  <c r="H61" i="18"/>
  <c r="I61" i="18" s="1"/>
  <c r="H62" i="18"/>
  <c r="H63" i="18"/>
  <c r="I63" i="18" s="1"/>
  <c r="H64" i="18"/>
  <c r="I64" i="18" s="1"/>
  <c r="H65" i="18"/>
  <c r="I65" i="18" s="1"/>
  <c r="H66" i="18"/>
  <c r="I66" i="18" s="1"/>
  <c r="H67" i="18"/>
  <c r="I67" i="18" s="1"/>
  <c r="H68" i="18"/>
  <c r="I68" i="18" s="1"/>
  <c r="H69" i="18"/>
  <c r="I69" i="18" s="1"/>
  <c r="H70" i="18"/>
  <c r="I70" i="18" s="1"/>
  <c r="H71" i="18"/>
  <c r="H72" i="18"/>
  <c r="I72" i="18" s="1"/>
  <c r="H73" i="18"/>
  <c r="I73" i="18" s="1"/>
  <c r="H74" i="18"/>
  <c r="I74" i="18" s="1"/>
  <c r="H75" i="18"/>
  <c r="I75" i="18" s="1"/>
  <c r="H76" i="18"/>
  <c r="I76" i="18" s="1"/>
  <c r="H77" i="18"/>
  <c r="H78" i="18"/>
  <c r="I78" i="18" s="1"/>
  <c r="H79" i="18"/>
  <c r="I79" i="18" s="1"/>
  <c r="H80" i="18"/>
  <c r="I80" i="18" s="1"/>
  <c r="H81" i="18"/>
  <c r="I81" i="18" s="1"/>
  <c r="H82" i="18"/>
  <c r="I82" i="18" s="1"/>
  <c r="H83" i="18"/>
  <c r="I83" i="18" s="1"/>
  <c r="H84" i="18"/>
  <c r="I84" i="18" s="1"/>
  <c r="H85" i="18"/>
  <c r="I85" i="18" s="1"/>
  <c r="H86" i="18"/>
  <c r="I86" i="18" s="1"/>
  <c r="H87" i="18"/>
  <c r="I87" i="18" s="1"/>
  <c r="H88" i="18"/>
  <c r="I88" i="18" s="1"/>
  <c r="H89" i="18"/>
  <c r="I89" i="18" s="1"/>
  <c r="H90" i="18"/>
  <c r="I90" i="18" s="1"/>
  <c r="H91" i="18"/>
  <c r="I91" i="18" s="1"/>
  <c r="H92" i="18"/>
  <c r="I92" i="18" s="1"/>
  <c r="H93" i="18"/>
  <c r="I93" i="18" s="1"/>
  <c r="H94" i="18"/>
  <c r="I94" i="18" s="1"/>
  <c r="H95" i="18"/>
  <c r="I95" i="18" s="1"/>
  <c r="H96" i="18"/>
  <c r="I96" i="18" s="1"/>
  <c r="H97" i="18"/>
  <c r="I97" i="18" s="1"/>
  <c r="H9" i="18" l="1"/>
  <c r="H4" i="18" s="1"/>
  <c r="H5" i="18" s="1"/>
  <c r="H2" i="18" s="1"/>
  <c r="I77" i="18"/>
  <c r="I62" i="18"/>
  <c r="I30" i="18"/>
  <c r="I22" i="18"/>
  <c r="I10" i="18"/>
  <c r="I44" i="18"/>
  <c r="I71" i="18"/>
  <c r="E19" i="20" l="1"/>
  <c r="F19" i="20" s="1"/>
  <c r="G19" i="20" s="1"/>
  <c r="H19" i="20" s="1"/>
  <c r="E17" i="20"/>
  <c r="F17" i="20" s="1"/>
  <c r="G17" i="20" s="1"/>
  <c r="H17" i="20" s="1"/>
  <c r="E15" i="20"/>
  <c r="F15" i="20" s="1"/>
  <c r="G15" i="20" s="1"/>
  <c r="H15" i="20" s="1"/>
  <c r="E18" i="20"/>
  <c r="F18" i="20" s="1"/>
  <c r="E13" i="20"/>
  <c r="F13" i="20" s="1"/>
  <c r="G13" i="20" s="1"/>
  <c r="H13" i="20" s="1"/>
  <c r="E11" i="20"/>
  <c r="F11" i="20" s="1"/>
  <c r="G11" i="20" s="1"/>
  <c r="H11" i="20" s="1"/>
  <c r="E8" i="20"/>
  <c r="F8" i="20" s="1"/>
  <c r="G8" i="20" s="1"/>
  <c r="H8" i="20" s="1"/>
  <c r="E10" i="20"/>
  <c r="F10" i="20" s="1"/>
  <c r="G10" i="20" s="1"/>
  <c r="H10" i="20" s="1"/>
  <c r="E7" i="20"/>
  <c r="F7" i="20" s="1"/>
  <c r="G7" i="20" s="1"/>
  <c r="H7" i="20" s="1"/>
  <c r="E6" i="20"/>
  <c r="F6" i="20" s="1"/>
  <c r="G6" i="20" s="1"/>
  <c r="H6" i="20" s="1"/>
  <c r="E5" i="20"/>
  <c r="F5" i="20" s="1"/>
  <c r="G5" i="20" s="1"/>
  <c r="H5" i="20" s="1"/>
  <c r="E4" i="20"/>
  <c r="F4" i="20" l="1"/>
  <c r="G4" i="20" s="1"/>
  <c r="E21" i="20"/>
  <c r="G18" i="20"/>
  <c r="H18" i="20" s="1"/>
  <c r="F21" i="20" l="1"/>
  <c r="H4" i="20"/>
  <c r="G21" i="20"/>
  <c r="H21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DHES_7440103_041</author>
  </authors>
  <commentList>
    <comment ref="F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เขตปรับเกลี่ยให้ รพ.สต.+หน่วยบริการปฐมภูมิในสังกัด
</t>
        </r>
        <r>
          <rPr>
            <b/>
            <u/>
            <sz val="9"/>
            <color indexed="81"/>
            <rFont val="Tahoma"/>
            <family val="2"/>
          </rPr>
          <t>บันทึกเป็นจำนวนเต็ม ไม่มีทศนิยม</t>
        </r>
        <r>
          <rPr>
            <b/>
            <sz val="9"/>
            <color indexed="81"/>
            <rFont val="TH SarabunPSK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เขตปรับเกลี่ยให้ รพ.
</t>
        </r>
        <r>
          <rPr>
            <b/>
            <u/>
            <sz val="9"/>
            <color indexed="81"/>
            <rFont val="Tahoma"/>
            <family val="2"/>
          </rPr>
          <t>บันทึกเป็นจำนวนเต็ม ไม่มีทศนิยม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<sst xmlns="http://schemas.openxmlformats.org/spreadsheetml/2006/main" count="783" uniqueCount="235">
  <si>
    <t>เขต</t>
  </si>
  <si>
    <t>รวม</t>
  </si>
  <si>
    <t>ลำดับ</t>
  </si>
  <si>
    <t>รหัสจังหวัด</t>
  </si>
  <si>
    <t>จังหวัด</t>
  </si>
  <si>
    <t>รหัสหน่วยบริการ</t>
  </si>
  <si>
    <t>รพ.</t>
  </si>
  <si>
    <t>เขตปรับเกลี่ยเงินระดับเขต
ให้กับ รพ.สต.และรพ.ภายใต้วงเงินของเขต</t>
  </si>
  <si>
    <t>ตรวจสอบทศนิยม</t>
  </si>
  <si>
    <t>[1]
รพ.สต.+หน่วยบริการปฐมภูมิในสังกัด</t>
  </si>
  <si>
    <t>[2]
รพ.</t>
  </si>
  <si>
    <t>[3]
รวมจัดสรร</t>
  </si>
  <si>
    <t>เงินระดับเขต</t>
  </si>
  <si>
    <t>เขตปรับเกลี่ยแล้ว</t>
  </si>
  <si>
    <t>คงเหลือเงินที่ยังไม่ปรับเกลี่ย</t>
  </si>
  <si>
    <t>ประมาณการค่าตอบแทนจริง ฉ.11</t>
  </si>
  <si>
    <t>ประมาณการค่าตอบแทนจริง ฉ.12</t>
  </si>
  <si>
    <t>รพ.สต.</t>
  </si>
  <si>
    <t>รวมรพ.และรพ.สต.</t>
  </si>
  <si>
    <t>รวมงบประมาณ</t>
  </si>
  <si>
    <t>รวมเงินบำรุง</t>
  </si>
  <si>
    <t>ลำดับรพ.</t>
  </si>
  <si>
    <t>ชื่อหน่วยงานใต้สังกัด</t>
  </si>
  <si>
    <t>รหัสพื้นที่</t>
  </si>
  <si>
    <t>หน่วยเบิกจ่าย</t>
  </si>
  <si>
    <t>รหัสหน่วยงาน</t>
  </si>
  <si>
    <t>ประเภทย่อย</t>
  </si>
  <si>
    <t>ฉ.12</t>
  </si>
  <si>
    <t>เงินงบประมาณ</t>
  </si>
  <si>
    <t>เงินบำรุง</t>
  </si>
  <si>
    <t>สสจ.</t>
  </si>
  <si>
    <t>รพศ.</t>
  </si>
  <si>
    <t>รพท.</t>
  </si>
  <si>
    <t>รวมทั้งหมด</t>
  </si>
  <si>
    <t>นครพนม</t>
  </si>
  <si>
    <t>รพ.นครพนม</t>
  </si>
  <si>
    <t>รพ.สมเด็จพระยุพราชธาตุพนม</t>
  </si>
  <si>
    <t>รพ.ศรีสงคราม</t>
  </si>
  <si>
    <t>รพ.ท่าอุเทน</t>
  </si>
  <si>
    <t>รพ.นาแก</t>
  </si>
  <si>
    <t>รพ.นาทม</t>
  </si>
  <si>
    <t>รพ.นาหว้า</t>
  </si>
  <si>
    <t>รพ.บ้านแพง</t>
  </si>
  <si>
    <t>รพ.ปลาปาก</t>
  </si>
  <si>
    <t>รพ.โพนสวรรค์</t>
  </si>
  <si>
    <t>รพ.เรณูนคร</t>
  </si>
  <si>
    <t>รพ.วังยาง</t>
  </si>
  <si>
    <t>บึงกาฬ</t>
  </si>
  <si>
    <t>รพ.บึงกาฬ</t>
  </si>
  <si>
    <t>รพ.เซกา</t>
  </si>
  <si>
    <t>รพ.โซ่พิสัย</t>
  </si>
  <si>
    <t>รพ.บึงโขงหลง</t>
  </si>
  <si>
    <t>รพ.ปากคาด</t>
  </si>
  <si>
    <t>รพ.พรเจริญ</t>
  </si>
  <si>
    <t>รพ.ศรีวิไล</t>
  </si>
  <si>
    <t>รพ.บุ่งคล้า</t>
  </si>
  <si>
    <t>เลย</t>
  </si>
  <si>
    <t>รพ.เลย</t>
  </si>
  <si>
    <t>รพ.วังสะพุง</t>
  </si>
  <si>
    <t>รพ.สมเด็จพระยุพราชด่านซ้าย</t>
  </si>
  <si>
    <t>รพ.เชียงคาน</t>
  </si>
  <si>
    <t>รพ.ท่าลี่</t>
  </si>
  <si>
    <t>รพ.นาด้วง</t>
  </si>
  <si>
    <t>รพ.ปากชม</t>
  </si>
  <si>
    <t>รพ.ผาขาว</t>
  </si>
  <si>
    <t>รพ.ภูกระดึง</t>
  </si>
  <si>
    <t>รพ.ภูเรือ</t>
  </si>
  <si>
    <t>รพ.ภูหลวง</t>
  </si>
  <si>
    <t>รพ.หนองหิน</t>
  </si>
  <si>
    <t>รพ.เอราวัณ</t>
  </si>
  <si>
    <t>รพ.นาแห้ว</t>
  </si>
  <si>
    <t>สกลนคร</t>
  </si>
  <si>
    <t>รพ.สกลนคร</t>
  </si>
  <si>
    <t>รพ.วานรนิวาส</t>
  </si>
  <si>
    <t>รพ.สมเด็จพระยุพราชสว่างแดนดิน</t>
  </si>
  <si>
    <t>รพ.บ้านม่วง</t>
  </si>
  <si>
    <t>รพ.พังโคน</t>
  </si>
  <si>
    <t>รพ.อากาศอำนวย</t>
  </si>
  <si>
    <t>รพ.กุดบาก</t>
  </si>
  <si>
    <t>รพ.กุสุมาลย์</t>
  </si>
  <si>
    <t>รพ.คำตากล้า</t>
  </si>
  <si>
    <t>รพ.โคกศรีสุพรรณ</t>
  </si>
  <si>
    <t>รพ.เจริญศิลป์</t>
  </si>
  <si>
    <t>รพ.เต่างอย</t>
  </si>
  <si>
    <t>รพ.พระอาจารย์แบน ธนากโร</t>
  </si>
  <si>
    <t>รพ.พระอาจารย์ฝั้นอาจาโร</t>
  </si>
  <si>
    <t>รพ.โพนนาแก้ว</t>
  </si>
  <si>
    <t>รพ.วาริชภูมิ</t>
  </si>
  <si>
    <t>รพ.ส่องดาว</t>
  </si>
  <si>
    <t>รพ.นิคมน้ำอูน</t>
  </si>
  <si>
    <t>หนองคาย</t>
  </si>
  <si>
    <t>รพ.หนองคาย</t>
  </si>
  <si>
    <t>รพ.สมเด็จพระยุพราชท่าบ่อ</t>
  </si>
  <si>
    <t>รพ.โพนพิสัย</t>
  </si>
  <si>
    <t>รพ.เฝ้าไร่</t>
  </si>
  <si>
    <t>รพ.ศรีเชียงใหม่</t>
  </si>
  <si>
    <t>รพ.สังคม</t>
  </si>
  <si>
    <t>รพ.โพธิ์ตาก</t>
  </si>
  <si>
    <t>รพ.รัตนวาปี</t>
  </si>
  <si>
    <t>รพ.สระใคร</t>
  </si>
  <si>
    <t>หนองบัวลำภู</t>
  </si>
  <si>
    <t>รพ.หนองบัวลำภู</t>
  </si>
  <si>
    <t>รพ.นากลาง</t>
  </si>
  <si>
    <t>รพ.ศรีบุญเรือง</t>
  </si>
  <si>
    <t>รพ.นาวังเฉลิมพระเกียรติ ๘๐ พรรษา</t>
  </si>
  <si>
    <t>รพ.โนนสัง</t>
  </si>
  <si>
    <t>รพ.สุวรรณคูหา</t>
  </si>
  <si>
    <t>อุดรธานี</t>
  </si>
  <si>
    <t>รพ.อุดรธานี</t>
  </si>
  <si>
    <t>รพ.กุมภวาปี</t>
  </si>
  <si>
    <t>รพ.บ้านผือ</t>
  </si>
  <si>
    <t>รพ.เพ็ญ</t>
  </si>
  <si>
    <t>รพ.สมเด็จพระยุพราชบ้านดุง</t>
  </si>
  <si>
    <t>รพ.หนองหาน</t>
  </si>
  <si>
    <t>รพ.กุดจับ</t>
  </si>
  <si>
    <t>รพ.ไชยวาน</t>
  </si>
  <si>
    <t>รพ.ทุ่งฝน</t>
  </si>
  <si>
    <t>รพ.นายูง</t>
  </si>
  <si>
    <t>รพ.น้ำโสม</t>
  </si>
  <si>
    <t>รพ.โนนสะอาด</t>
  </si>
  <si>
    <t>รพ.พิบูลย์รักษ์</t>
  </si>
  <si>
    <t>รพ.วังสามหมอ</t>
  </si>
  <si>
    <t>รพ.ศรีธาตุ</t>
  </si>
  <si>
    <t>รพ.สร้างคอม</t>
  </si>
  <si>
    <t>รพ.หนองวัวซอ</t>
  </si>
  <si>
    <t>รพ.หนองแสง</t>
  </si>
  <si>
    <t>รพ.กู่แก้ว</t>
  </si>
  <si>
    <t>รพ.ประจักษ์ศิลปาคม</t>
  </si>
  <si>
    <t>รพ.ห้วยเกิ้ง</t>
  </si>
  <si>
    <t>รวมค่าตอบแทน</t>
  </si>
  <si>
    <t>ผลการปรับเกลี่ยค่าตอบแทนเขตปี 2564</t>
  </si>
  <si>
    <t>ประมาณการค่าตอบแทนกำลังคนสาธารณสุข (ฉบับ 11 ฉบับ 12) ปีงบประมาณ 2565</t>
  </si>
  <si>
    <t>หน่วยเบิกจ่าย/คลังจังหวัด</t>
  </si>
  <si>
    <t xml:space="preserve">แผนการใช้จ่ายทั้งปี จากงบประมาณ และเงินบำรุงปี 64 </t>
  </si>
  <si>
    <t>แผนเงินบำรุง 64</t>
  </si>
  <si>
    <t>แผนเงินงบประมาณ64</t>
  </si>
  <si>
    <t>สำนักงานสาธารณสุขจังหวัดบึงกาฬ</t>
  </si>
  <si>
    <t>P3800</t>
  </si>
  <si>
    <t>โรงพยาบาลบึงกาฬ</t>
  </si>
  <si>
    <t>สำนักงานสาธารณสุขจังหวัดหนองบัวลำภู</t>
  </si>
  <si>
    <t>P3900</t>
  </si>
  <si>
    <t>โรงพยาบาลหนองบัวลำภู</t>
  </si>
  <si>
    <t>สำนักงานสาธารณสุขจังหวัดอุดรธานี</t>
  </si>
  <si>
    <t>P4100</t>
  </si>
  <si>
    <t>โรงพยาบาลอุดรธานี</t>
  </si>
  <si>
    <t>โรงพยาบาลกุมภวาปี</t>
  </si>
  <si>
    <t>สำนักงานสาธารณสุขจังหวัดเลย</t>
  </si>
  <si>
    <t>P4200</t>
  </si>
  <si>
    <t>โรงพยาบาลเลย</t>
  </si>
  <si>
    <t>สำนักงานสาธารณสุขจังหวัดหนองคาย</t>
  </si>
  <si>
    <t>P4300</t>
  </si>
  <si>
    <t>โรงพยาบาลหนองคาย</t>
  </si>
  <si>
    <t>สำนักงานสาธารณสุขจังหวัดสกลนคร</t>
  </si>
  <si>
    <t>P4700</t>
  </si>
  <si>
    <t>โรงพยาบาลสกลนคร</t>
  </si>
  <si>
    <t>โรงพยาบาลสมเด็จพระยุพราชสว่างแดนดิน</t>
  </si>
  <si>
    <t>โรงพยาบาลวานรนิวาส</t>
  </si>
  <si>
    <t>P4701</t>
  </si>
  <si>
    <t>สำนักงานสาธารณสุขจังหวัดนครพนม</t>
  </si>
  <si>
    <t>P4800</t>
  </si>
  <si>
    <t>โรงพยาบาลนครพนม</t>
  </si>
  <si>
    <t>ผลการใช้จ่ายเงินงบประมาณ64</t>
  </si>
  <si>
    <t>ผลการใช้จ่ายเงินบำรุง 64</t>
  </si>
  <si>
    <t xml:space="preserve">ผลการใช้จ่ายทั้งปี จากงบประมาณ และเงินบำรุงปี 64 </t>
  </si>
  <si>
    <t>ฉ.11 ฉ.12</t>
  </si>
  <si>
    <t>แผนการใช้จ่าย ปี 2565</t>
  </si>
  <si>
    <t>แผนการใช้จ่ายค่าตอบแทนกำลังคนด้านสาธารณสุข (ฉบับที่ 11 และฉบับที่ 12) ปีงบประมาณ พ.ศ.2565</t>
  </si>
  <si>
    <t>แผน</t>
  </si>
  <si>
    <t>การจัดสรร</t>
  </si>
  <si>
    <t>ผลเบิกจ่าย</t>
  </si>
  <si>
    <t>ค้างจ่าย</t>
  </si>
  <si>
    <t xml:space="preserve">การจัดสรรเงินงบประมาณ
 ฉ.11,12 ปี 2564 </t>
  </si>
  <si>
    <t xml:space="preserve">ค้างจ่าย
 ฉ.11,12 ปี 2564 </t>
  </si>
  <si>
    <t>สรุปวงเงินที่เขตได้รับจัดสรรค่าตอบแทนกำลังคนสาธารณสุขปีงบประมาณ 2565</t>
  </si>
  <si>
    <t>1. ไฟล์ปรับเกลี่ยประกอบด้วย 3 ส่วนให้เขตปรับเกลี่ยเฉพาะส่วนที่ 2 sheet2 เท่านั้น รายละเอียดแต่ละ worksheets มีดังนี้</t>
  </si>
  <si>
    <t>โทรศัพท์ 0 2951 0108 หรือ 080 064 9802</t>
  </si>
  <si>
    <t xml:space="preserve">     วิธีการส่งผลการปรับเกลี่ย ส่งด้วยไฟล์นี้เท่านั้น เพื่อใช้ในการตรวจสอบความถูกต้องต่อไป โดยหลังปรับเกลี่ยเรียบร้อยแล้ว ให้เขตส่งผลการปรับเกลี่ยเป็นภาพรวมเขต ทางไปรษณีย์อิเล็กทรอนิกส์ </t>
  </si>
  <si>
    <t>การปรับเกลี่ยค่าตอบแทนกำลังคนสาธารณสุข (ฉบับที่ 11) และ (ฉบับที่ 12)  ประจำปีงบประมาณ 2565</t>
  </si>
  <si>
    <t xml:space="preserve">ยอดจัดสรรหลังการปรับเกลี่ยรายรับ ปี 2564
</t>
  </si>
  <si>
    <t>แผนและผลการใช้จ่ายค่าตอบแทนกำลังคนด้านสาธารณสุข (ฉบับที่ 11 และฉบับที่ 12) ปีงบประมาณ พ.ศ. 2564</t>
  </si>
  <si>
    <t>sheet 1 :</t>
  </si>
  <si>
    <t>สรุปวงเงินเขต คือ เงินที่เขตได้รับจัดสรรปีงบประมาณ 2565</t>
  </si>
  <si>
    <t>*sheet 2 :</t>
  </si>
  <si>
    <r>
      <t xml:space="preserve">เขตปรับเกลี่ย คือ Sheet ที่ให้เขตปรับเกลี่ยวงเงินงบประมาณฉ.11 และ ฉ.12 ปี 2565 </t>
    </r>
    <r>
      <rPr>
        <b/>
        <u/>
        <sz val="11"/>
        <rFont val="Calibri"/>
        <family val="2"/>
        <scheme val="minor"/>
      </rPr>
      <t xml:space="preserve">เป็นตัวเลขไม่มีทศนิยม </t>
    </r>
  </si>
  <si>
    <t>sheet 3 :</t>
  </si>
  <si>
    <t>ข้อมูลประกอบการปรับเกลี่ย ประกอบด้วยประมาณการค่าตอบแทนปี 2565 และผลการปรับเกลี่ยค่าตอบแทนเขตปี 2564</t>
  </si>
  <si>
    <r>
      <rPr>
        <u/>
        <sz val="11"/>
        <color rgb="FFFF0000"/>
        <rFont val="Calibri"/>
        <family val="2"/>
        <scheme val="minor"/>
      </rPr>
      <t xml:space="preserve">     allocation.dhes64@gmail.com</t>
    </r>
    <r>
      <rPr>
        <sz val="1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ไม่เกินวันที่ 31 ต.ค. 2564</t>
    </r>
    <r>
      <rPr>
        <sz val="11"/>
        <rFont val="Calibri"/>
        <family val="2"/>
        <scheme val="minor"/>
      </rPr>
      <t xml:space="preserve"> และให้เขต แจ้งหนังสืออย่างเป็นทางการและ Print ผลการปรับเกลี่ยใน sheet2 แนบส่งมาด้วย</t>
    </r>
  </si>
  <si>
    <t>2.แผนการใช้จ่าย ฉ.11 ,ฉ.12 ปี 65 และ แผน-ผลการเบิกจ่ายปี 64</t>
  </si>
  <si>
    <t>**sheet 4 :</t>
  </si>
  <si>
    <t>แผนการใช้จ่ายฉ.11,12 ปี 65</t>
  </si>
  <si>
    <t>**sheet 5 :</t>
  </si>
  <si>
    <t>แผน-ผลการเบิกจ่ายปี 64 (แผนจากการสำรวจ และผลจากข้อมูล GF ปรับปรุงข้อมูลจากการสำรวจหน่วยเบิกจ่าย (คอมลัมน์ [R] และ [S])</t>
  </si>
  <si>
    <t>หากมีข้อสงสัย ติดต่อ กลุ่มงานพัฒนาการจัดสรรทรัพยาการด้านเศรษฐกิจสุขภาพและหลักประกันสุขภาพ กองเศรษฐกิจสุขภาพและหลักประกันสุขภาพ</t>
  </si>
  <si>
    <t>E - mail : allocation.dhes64@gmail.com</t>
  </si>
  <si>
    <t>* คือ Sheet ที่เขตต้องดำเนินการปรับเกลี่ย (sheet 2)</t>
  </si>
  <si>
    <t>** คือ Sheet ที่ขอความอนุเคราะห์สำรวจข้อมูลแผนการใช้จ่ายปี 2565 และผลการใช่จ่ายปี 2564  (Sheet4 และSheet5)</t>
  </si>
  <si>
    <t>แผน ฉ 11 12 ปี 2564 (*ข้อมูลจากการสำรวจจากหน่วยเบิก*)</t>
  </si>
  <si>
    <t xml:space="preserve">การจัดสรรเงินงบประมาณ (เพิ่มเติม)
 ฉ.11,12 ปี 2564 </t>
  </si>
  <si>
    <t>รวมงบประมาณจัดสรรฉ.11,12 ปี 2564</t>
  </si>
  <si>
    <t>ผลการใช้จ่าย ฉ 11 12 ปี 2564 (ข้อมูลจากระบบGFMIS ปรับปรุงจากการสำรวจหน่วยเบิกจ่าย)</t>
  </si>
  <si>
    <t>การปรับเกลี่ยวงเงินเขตเพื่อเป็นค่าตอบแทนให้เจ้าหน้าที่ที่ปฏิบัติงานให้กับหน่วยบริการสังกัดสำนักงานปลัดกระทรวงสาธารณสุข (ฉบับ 11 และฉบับ 12) ประจำปีงบประมาณ 2565</t>
  </si>
  <si>
    <t>วงเงินจัดสรร ปี 2565</t>
  </si>
  <si>
    <t>วงเงินจัดสรร ปี 2564</t>
  </si>
  <si>
    <t>เพิ่ม/ลด</t>
  </si>
  <si>
    <t>รพ.ฉ 11</t>
  </si>
  <si>
    <t>รพ.ฉ 12</t>
  </si>
  <si>
    <t>ผลต่างได้รับจัดสรรปี 2564-2565</t>
  </si>
  <si>
    <t>% เพิ่ม/ลด</t>
  </si>
  <si>
    <t xml:space="preserve">รพ.สต. </t>
  </si>
  <si>
    <t>ร่างการจัดสรรปี 2565</t>
  </si>
  <si>
    <t>รวมเขต 8</t>
  </si>
  <si>
    <t>ผลต่าง ปี 2564-2565</t>
  </si>
  <si>
    <t>%</t>
  </si>
  <si>
    <t>รวมจังหวัดนครพนม</t>
  </si>
  <si>
    <t>รวมจังหวัดบึงกาฬ</t>
  </si>
  <si>
    <t>รวมจังหวัดเลย</t>
  </si>
  <si>
    <t>รวมจังหวัดสกลนคร</t>
  </si>
  <si>
    <t>รวมจังหวัดหนองคาย</t>
  </si>
  <si>
    <t>รวมจังหวัดหนองบัวลำภู</t>
  </si>
  <si>
    <t>รวมจังหวัดอุดรธานี</t>
  </si>
  <si>
    <t>ปี 2565</t>
  </si>
  <si>
    <t>ปี 2564</t>
  </si>
  <si>
    <t>สัดส่วนปี 2565</t>
  </si>
  <si>
    <t>สัดส่วนปี 2564</t>
  </si>
  <si>
    <t>นายแพทย์สาธารณสุขจังหวัด...................................................</t>
  </si>
  <si>
    <t>วันที่..............................................................................................</t>
  </si>
  <si>
    <t xml:space="preserve">       (..........................................................................................)</t>
  </si>
  <si>
    <t>ลงนาม..........................................................................................ผู้รับรองข้อมูล</t>
  </si>
  <si>
    <t>คำอธิบาย : โปรดอ่านก่อนดำเนินการ</t>
  </si>
  <si>
    <t>สิ่งที่ส่งมาด้วย 4</t>
  </si>
  <si>
    <t xml:space="preserve">สิ่งที่ส่งมาด้วย 2 </t>
  </si>
  <si>
    <t xml:space="preserve">จัดสรร ปี 2565 ตามมติ คกก CFO เขต 8
</t>
  </si>
  <si>
    <t>การจัดสรรปี 2565 ตามมติ คกก CFO เขต 8 (ปรับทศนิยม)</t>
  </si>
  <si>
    <t>สิ่งที่ส่งมาด้วย 3</t>
  </si>
  <si>
    <t xml:space="preserve">ตารางสรุปการจัดสรรค่าตอบแทนกำลังคนด้านสาธารณสุข (ฉ 11-12) ปี 2565 ตามมติ คกก CFO เขต 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</si>
</sst>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0000"/>
    <numFmt numFmtId="167" formatCode="#,##0.00_ ;[Red]\-#,##0.00\ "/>
    <numFmt numFmtId="168" formatCode="#,##0_ ;[Red]\-#,##0\ 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Calibri"/>
      <family val="2"/>
      <charset val="22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b/>
      <sz val="18"/>
      <color theme="1"/>
      <name val="TH SarabunPSK"/>
      <family val="2"/>
    </font>
    <font>
      <sz val="16"/>
      <color theme="0"/>
      <name val="TH SarabunPSK"/>
      <family val="2"/>
    </font>
    <font>
      <sz val="16"/>
      <name val="TH SarabunPSK"/>
      <family val="2"/>
    </font>
    <font>
      <b/>
      <sz val="18"/>
      <color theme="0"/>
      <name val="TH SarabunPSK"/>
      <family val="2"/>
    </font>
    <font>
      <b/>
      <sz val="9"/>
      <color indexed="81"/>
      <name val="TH SarabunPSK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Tahoma"/>
      <family val="2"/>
    </font>
    <font>
      <b/>
      <sz val="9"/>
      <color rgb="FF0000FF"/>
      <name val="Tahoma"/>
      <family val="2"/>
    </font>
    <font>
      <b/>
      <sz val="9"/>
      <color theme="1"/>
      <name val="Tahoma"/>
      <family val="2"/>
    </font>
    <font>
      <sz val="9"/>
      <color rgb="FFFF0000"/>
      <name val="Tahoma"/>
      <family val="2"/>
    </font>
    <font>
      <sz val="9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rgb="FF00000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1"/>
      <color rgb="FF000000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F2DD"/>
        <bgColor indexed="64"/>
      </patternFill>
    </fill>
    <fill>
      <patternFill patternType="solid">
        <fgColor rgb="FFF5DF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rgb="FFCBEF9B"/>
        <bgColor indexed="64"/>
      </patternFill>
    </fill>
    <fill>
      <patternFill patternType="solid">
        <fgColor rgb="FFFFF3C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4FAFC"/>
        <bgColor indexed="64"/>
      </patternFill>
    </fill>
    <fill>
      <patternFill patternType="solid">
        <fgColor rgb="FFEAFFC1"/>
        <bgColor indexed="64"/>
      </patternFill>
    </fill>
    <fill>
      <patternFill patternType="solid">
        <fgColor rgb="FF1ADAD6"/>
        <bgColor indexed="64"/>
      </patternFill>
    </fill>
    <fill>
      <patternFill patternType="solid">
        <fgColor rgb="FFC2EF99"/>
        <bgColor indexed="64"/>
      </patternFill>
    </fill>
    <fill>
      <patternFill patternType="solid">
        <fgColor rgb="FFF1B9E9"/>
        <bgColor indexed="64"/>
      </patternFill>
    </fill>
    <fill>
      <patternFill patternType="solid">
        <fgColor rgb="FFF9E3F6"/>
        <bgColor indexed="64"/>
      </patternFill>
    </fill>
    <fill>
      <patternFill patternType="solid">
        <fgColor rgb="FFC9FF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rgb="FFFFEBB3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32">
    <xf numFmtId="0" fontId="0" fillId="0" borderId="0" xfId="0"/>
    <xf numFmtId="0" fontId="12" fillId="0" borderId="0" xfId="0" applyFont="1"/>
    <xf numFmtId="0" fontId="2" fillId="16" borderId="0" xfId="0" applyFont="1" applyFill="1"/>
    <xf numFmtId="165" fontId="8" fillId="16" borderId="6" xfId="1" applyNumberFormat="1" applyFont="1" applyFill="1" applyBorder="1"/>
    <xf numFmtId="0" fontId="14" fillId="12" borderId="0" xfId="0" applyFont="1" applyFill="1"/>
    <xf numFmtId="0" fontId="13" fillId="21" borderId="0" xfId="0" applyFont="1" applyFill="1"/>
    <xf numFmtId="0" fontId="0" fillId="21" borderId="0" xfId="0" applyFill="1"/>
    <xf numFmtId="0" fontId="10" fillId="0" borderId="0" xfId="0" applyFont="1"/>
    <xf numFmtId="0" fontId="10" fillId="0" borderId="0" xfId="0" applyFont="1" applyFill="1"/>
    <xf numFmtId="0" fontId="10" fillId="3" borderId="0" xfId="0" applyFont="1" applyFill="1"/>
    <xf numFmtId="0" fontId="11" fillId="0" borderId="0" xfId="0" applyFont="1" applyFill="1"/>
    <xf numFmtId="0" fontId="10" fillId="5" borderId="0" xfId="0" applyFont="1" applyFill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left"/>
    </xf>
    <xf numFmtId="165" fontId="16" fillId="0" borderId="0" xfId="1" applyNumberFormat="1" applyFont="1" applyFill="1" applyBorder="1" applyAlignment="1"/>
    <xf numFmtId="165" fontId="16" fillId="6" borderId="6" xfId="1" applyNumberFormat="1" applyFont="1" applyFill="1" applyBorder="1" applyAlignment="1">
      <alignment horizontal="center" vertical="center" wrapText="1"/>
    </xf>
    <xf numFmtId="165" fontId="16" fillId="6" borderId="2" xfId="1" applyNumberFormat="1" applyFont="1" applyFill="1" applyBorder="1" applyAlignment="1">
      <alignment horizontal="center" vertical="center" wrapText="1"/>
    </xf>
    <xf numFmtId="0" fontId="12" fillId="0" borderId="6" xfId="0" applyFont="1" applyBorder="1"/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/>
    <xf numFmtId="1" fontId="12" fillId="0" borderId="6" xfId="0" applyNumberFormat="1" applyFont="1" applyFill="1" applyBorder="1"/>
    <xf numFmtId="165" fontId="12" fillId="0" borderId="6" xfId="1" applyNumberFormat="1" applyFont="1" applyFill="1" applyBorder="1"/>
    <xf numFmtId="0" fontId="15" fillId="0" borderId="0" xfId="0" applyFont="1" applyFill="1" applyAlignment="1">
      <alignment horizontal="center" vertical="center" wrapText="1"/>
    </xf>
    <xf numFmtId="0" fontId="19" fillId="18" borderId="0" xfId="0" applyFont="1" applyFill="1" applyProtection="1">
      <protection locked="0"/>
    </xf>
    <xf numFmtId="0" fontId="19" fillId="18" borderId="0" xfId="0" applyFont="1" applyFill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2" fillId="0" borderId="0" xfId="0" applyFont="1" applyFill="1" applyProtection="1">
      <protection locked="0"/>
    </xf>
    <xf numFmtId="0" fontId="15" fillId="9" borderId="0" xfId="0" applyFont="1" applyFill="1" applyAlignment="1" applyProtection="1">
      <alignment horizontal="center"/>
    </xf>
    <xf numFmtId="43" fontId="20" fillId="3" borderId="0" xfId="4" applyFont="1" applyFill="1" applyBorder="1" applyAlignment="1" applyProtection="1">
      <alignment horizontal="left"/>
      <protection locked="0"/>
    </xf>
    <xf numFmtId="0" fontId="20" fillId="7" borderId="0" xfId="3" applyFont="1" applyFill="1" applyBorder="1" applyProtection="1">
      <protection locked="0"/>
    </xf>
    <xf numFmtId="0" fontId="20" fillId="8" borderId="0" xfId="3" applyFont="1" applyFill="1" applyBorder="1" applyProtection="1">
      <protection locked="0"/>
    </xf>
    <xf numFmtId="0" fontId="15" fillId="21" borderId="6" xfId="0" applyFont="1" applyFill="1" applyBorder="1" applyAlignment="1" applyProtection="1">
      <alignment horizontal="center" vertical="center"/>
      <protection locked="0"/>
    </xf>
    <xf numFmtId="164" fontId="12" fillId="0" borderId="6" xfId="1" applyFont="1" applyFill="1" applyBorder="1" applyProtection="1"/>
    <xf numFmtId="0" fontId="12" fillId="0" borderId="6" xfId="0" applyFont="1" applyFill="1" applyBorder="1" applyProtection="1"/>
    <xf numFmtId="0" fontId="21" fillId="18" borderId="0" xfId="0" applyFont="1" applyFill="1" applyProtection="1">
      <protection locked="0"/>
    </xf>
    <xf numFmtId="0" fontId="12" fillId="23" borderId="0" xfId="0" applyFont="1" applyFill="1" applyAlignment="1">
      <alignment horizontal="center"/>
    </xf>
    <xf numFmtId="164" fontId="19" fillId="2" borderId="0" xfId="1" applyFont="1" applyFill="1"/>
    <xf numFmtId="0" fontId="12" fillId="0" borderId="6" xfId="0" applyFont="1" applyBorder="1" applyAlignment="1">
      <alignment horizontal="center"/>
    </xf>
    <xf numFmtId="1" fontId="12" fillId="0" borderId="6" xfId="0" applyNumberFormat="1" applyFont="1" applyBorder="1"/>
    <xf numFmtId="0" fontId="12" fillId="0" borderId="6" xfId="0" applyFont="1" applyBorder="1" applyAlignment="1">
      <alignment horizontal="left"/>
    </xf>
    <xf numFmtId="0" fontId="12" fillId="0" borderId="6" xfId="0" applyFont="1" applyBorder="1" applyAlignment="1">
      <alignment horizontal="right"/>
    </xf>
    <xf numFmtId="166" fontId="12" fillId="0" borderId="6" xfId="0" applyNumberFormat="1" applyFont="1" applyBorder="1"/>
    <xf numFmtId="164" fontId="12" fillId="0" borderId="6" xfId="1" applyFont="1" applyFill="1" applyBorder="1"/>
    <xf numFmtId="164" fontId="12" fillId="0" borderId="6" xfId="0" applyNumberFormat="1" applyFont="1" applyBorder="1"/>
    <xf numFmtId="0" fontId="18" fillId="0" borderId="0" xfId="0" applyFont="1"/>
    <xf numFmtId="49" fontId="15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6" fontId="15" fillId="0" borderId="0" xfId="0" applyNumberFormat="1" applyFont="1"/>
    <xf numFmtId="165" fontId="15" fillId="0" borderId="0" xfId="1" applyNumberFormat="1" applyFont="1"/>
    <xf numFmtId="0" fontId="15" fillId="30" borderId="6" xfId="0" applyFont="1" applyFill="1" applyBorder="1" applyAlignment="1">
      <alignment horizontal="center" vertical="center" wrapText="1"/>
    </xf>
    <xf numFmtId="0" fontId="15" fillId="30" borderId="6" xfId="0" applyFont="1" applyFill="1" applyBorder="1" applyAlignment="1">
      <alignment horizontal="center" vertical="center"/>
    </xf>
    <xf numFmtId="49" fontId="15" fillId="30" borderId="6" xfId="0" applyNumberFormat="1" applyFont="1" applyFill="1" applyBorder="1" applyAlignment="1">
      <alignment horizontal="center" vertical="center" wrapText="1"/>
    </xf>
    <xf numFmtId="166" fontId="15" fillId="30" borderId="6" xfId="0" applyNumberFormat="1" applyFont="1" applyFill="1" applyBorder="1" applyAlignment="1">
      <alignment horizontal="center" vertical="center" wrapText="1"/>
    </xf>
    <xf numFmtId="165" fontId="16" fillId="30" borderId="6" xfId="1" applyNumberFormat="1" applyFont="1" applyFill="1" applyBorder="1" applyAlignment="1">
      <alignment horizontal="center" vertical="center" wrapText="1"/>
    </xf>
    <xf numFmtId="0" fontId="15" fillId="27" borderId="1" xfId="0" applyFont="1" applyFill="1" applyBorder="1" applyAlignment="1">
      <alignment horizontal="center" vertical="center" wrapText="1"/>
    </xf>
    <xf numFmtId="0" fontId="15" fillId="20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43" fontId="15" fillId="25" borderId="6" xfId="4" applyNumberFormat="1" applyFont="1" applyFill="1" applyBorder="1" applyAlignment="1" applyProtection="1">
      <alignment horizontal="center" vertical="center" wrapText="1"/>
      <protection locked="0"/>
    </xf>
    <xf numFmtId="43" fontId="15" fillId="3" borderId="0" xfId="1" applyNumberFormat="1" applyFont="1" applyFill="1" applyBorder="1" applyProtection="1"/>
    <xf numFmtId="43" fontId="15" fillId="7" borderId="0" xfId="0" applyNumberFormat="1" applyFont="1" applyFill="1" applyBorder="1" applyProtection="1"/>
    <xf numFmtId="43" fontId="15" fillId="8" borderId="0" xfId="4" applyNumberFormat="1" applyFont="1" applyFill="1" applyBorder="1" applyProtection="1"/>
    <xf numFmtId="0" fontId="10" fillId="0" borderId="0" xfId="6" applyFont="1" applyFill="1"/>
    <xf numFmtId="0" fontId="24" fillId="26" borderId="0" xfId="0" applyFont="1" applyFill="1"/>
    <xf numFmtId="0" fontId="10" fillId="26" borderId="0" xfId="0" applyFont="1" applyFill="1"/>
    <xf numFmtId="0" fontId="2" fillId="0" borderId="0" xfId="0" applyFont="1"/>
    <xf numFmtId="0" fontId="2" fillId="5" borderId="0" xfId="0" applyFont="1" applyFill="1"/>
    <xf numFmtId="0" fontId="2" fillId="0" borderId="0" xfId="0" applyFont="1" applyFill="1"/>
    <xf numFmtId="0" fontId="0" fillId="0" borderId="0" xfId="0" applyAlignment="1"/>
    <xf numFmtId="0" fontId="2" fillId="3" borderId="0" xfId="6" applyFont="1" applyFill="1" applyAlignment="1"/>
    <xf numFmtId="0" fontId="2" fillId="0" borderId="0" xfId="0" applyFont="1" applyFill="1" applyAlignment="1"/>
    <xf numFmtId="0" fontId="0" fillId="0" borderId="0" xfId="0" applyFont="1" applyFill="1" applyAlignment="1">
      <alignment horizontal="left"/>
    </xf>
    <xf numFmtId="0" fontId="0" fillId="31" borderId="0" xfId="0" applyFont="1" applyFill="1" applyAlignment="1">
      <alignment horizontal="left"/>
    </xf>
    <xf numFmtId="0" fontId="10" fillId="31" borderId="0" xfId="0" applyFont="1" applyFill="1"/>
    <xf numFmtId="0" fontId="2" fillId="32" borderId="0" xfId="0" applyFont="1" applyFill="1"/>
    <xf numFmtId="0" fontId="10" fillId="32" borderId="0" xfId="0" applyFont="1" applyFill="1"/>
    <xf numFmtId="0" fontId="2" fillId="3" borderId="12" xfId="0" applyFont="1" applyFill="1" applyBorder="1" applyAlignment="1"/>
    <xf numFmtId="0" fontId="2" fillId="3" borderId="0" xfId="0" applyFont="1" applyFill="1" applyBorder="1" applyAlignment="1"/>
    <xf numFmtId="0" fontId="9" fillId="0" borderId="0" xfId="6" applyFill="1" applyAlignment="1">
      <alignment horizontal="right"/>
    </xf>
    <xf numFmtId="0" fontId="9" fillId="3" borderId="0" xfId="6" applyFill="1" applyAlignment="1">
      <alignment horizontal="right"/>
    </xf>
    <xf numFmtId="0" fontId="13" fillId="0" borderId="0" xfId="0" applyFont="1" applyFill="1"/>
    <xf numFmtId="0" fontId="0" fillId="0" borderId="0" xfId="0" applyFill="1"/>
    <xf numFmtId="0" fontId="14" fillId="0" borderId="0" xfId="0" applyFont="1" applyFill="1"/>
    <xf numFmtId="0" fontId="9" fillId="31" borderId="0" xfId="6" applyFill="1" applyAlignment="1">
      <alignment horizontal="right"/>
    </xf>
    <xf numFmtId="0" fontId="28" fillId="0" borderId="0" xfId="2" applyFont="1"/>
    <xf numFmtId="0" fontId="29" fillId="0" borderId="0" xfId="2" applyFont="1"/>
    <xf numFmtId="0" fontId="28" fillId="0" borderId="0" xfId="3" applyFont="1"/>
    <xf numFmtId="0" fontId="31" fillId="0" borderId="0" xfId="3" applyFont="1" applyAlignment="1">
      <alignment horizontal="center" vertical="center" wrapText="1"/>
    </xf>
    <xf numFmtId="43" fontId="28" fillId="0" borderId="0" xfId="4" applyFont="1"/>
    <xf numFmtId="43" fontId="28" fillId="0" borderId="0" xfId="3" applyNumberFormat="1" applyFont="1"/>
    <xf numFmtId="0" fontId="28" fillId="0" borderId="0" xfId="3" applyFont="1" applyAlignment="1">
      <alignment horizontal="center"/>
    </xf>
    <xf numFmtId="0" fontId="28" fillId="0" borderId="0" xfId="3" quotePrefix="1" applyFont="1" applyAlignment="1">
      <alignment horizontal="center"/>
    </xf>
    <xf numFmtId="165" fontId="28" fillId="0" borderId="0" xfId="4" applyNumberFormat="1" applyFont="1"/>
    <xf numFmtId="0" fontId="32" fillId="0" borderId="0" xfId="3" applyFont="1"/>
    <xf numFmtId="43" fontId="28" fillId="0" borderId="0" xfId="3" applyNumberFormat="1" applyFont="1" applyAlignment="1">
      <alignment horizontal="center"/>
    </xf>
    <xf numFmtId="43" fontId="30" fillId="0" borderId="0" xfId="3" applyNumberFormat="1" applyFont="1"/>
    <xf numFmtId="165" fontId="33" fillId="11" borderId="6" xfId="1" applyNumberFormat="1" applyFont="1" applyFill="1" applyBorder="1"/>
    <xf numFmtId="165" fontId="33" fillId="3" borderId="6" xfId="1" applyNumberFormat="1" applyFont="1" applyFill="1" applyBorder="1"/>
    <xf numFmtId="0" fontId="33" fillId="15" borderId="6" xfId="2" applyFont="1" applyFill="1" applyBorder="1" applyAlignment="1">
      <alignment horizontal="center" vertical="center"/>
    </xf>
    <xf numFmtId="165" fontId="34" fillId="15" borderId="6" xfId="1" applyNumberFormat="1" applyFont="1" applyFill="1" applyBorder="1" applyAlignment="1">
      <alignment horizontal="center" vertical="center" wrapText="1"/>
    </xf>
    <xf numFmtId="0" fontId="33" fillId="0" borderId="6" xfId="3" quotePrefix="1" applyNumberFormat="1" applyFont="1" applyFill="1" applyBorder="1" applyAlignment="1">
      <alignment horizontal="center" vertical="center" wrapText="1"/>
    </xf>
    <xf numFmtId="0" fontId="33" fillId="0" borderId="6" xfId="1" quotePrefix="1" applyNumberFormat="1" applyFont="1" applyFill="1" applyBorder="1" applyAlignment="1">
      <alignment horizontal="center" vertical="center"/>
    </xf>
    <xf numFmtId="0" fontId="33" fillId="3" borderId="6" xfId="1" quotePrefix="1" applyNumberFormat="1" applyFont="1" applyFill="1" applyBorder="1" applyAlignment="1">
      <alignment horizontal="center" vertical="center"/>
    </xf>
    <xf numFmtId="0" fontId="33" fillId="15" borderId="6" xfId="2" applyFont="1" applyFill="1" applyBorder="1" applyAlignment="1">
      <alignment horizontal="center"/>
    </xf>
    <xf numFmtId="165" fontId="33" fillId="15" borderId="6" xfId="2" applyNumberFormat="1" applyFont="1" applyFill="1" applyBorder="1"/>
    <xf numFmtId="0" fontId="34" fillId="15" borderId="6" xfId="3" applyFont="1" applyFill="1" applyBorder="1" applyAlignment="1">
      <alignment horizontal="center" vertical="center" wrapText="1"/>
    </xf>
    <xf numFmtId="164" fontId="33" fillId="0" borderId="6" xfId="1" applyFont="1" applyBorder="1"/>
    <xf numFmtId="164" fontId="33" fillId="0" borderId="6" xfId="1" quotePrefix="1" applyFont="1" applyBorder="1" applyAlignment="1">
      <alignment horizontal="center"/>
    </xf>
    <xf numFmtId="167" fontId="33" fillId="0" borderId="6" xfId="4" applyNumberFormat="1" applyFont="1" applyBorder="1"/>
    <xf numFmtId="164" fontId="33" fillId="3" borderId="6" xfId="1" quotePrefix="1" applyFont="1" applyFill="1" applyBorder="1" applyAlignment="1">
      <alignment horizontal="center"/>
    </xf>
    <xf numFmtId="167" fontId="33" fillId="3" borderId="6" xfId="4" applyNumberFormat="1" applyFont="1" applyFill="1" applyBorder="1"/>
    <xf numFmtId="164" fontId="33" fillId="15" borderId="6" xfId="1" applyFont="1" applyFill="1" applyBorder="1"/>
    <xf numFmtId="167" fontId="33" fillId="15" borderId="6" xfId="4" applyNumberFormat="1" applyFont="1" applyFill="1" applyBorder="1"/>
    <xf numFmtId="165" fontId="0" fillId="0" borderId="0" xfId="0" applyNumberFormat="1"/>
    <xf numFmtId="164" fontId="0" fillId="0" borderId="0" xfId="1" applyFont="1"/>
    <xf numFmtId="43" fontId="0" fillId="0" borderId="0" xfId="0" applyNumberFormat="1"/>
    <xf numFmtId="0" fontId="0" fillId="16" borderId="0" xfId="0" applyFill="1"/>
    <xf numFmtId="167" fontId="0" fillId="0" borderId="0" xfId="0" applyNumberFormat="1"/>
    <xf numFmtId="0" fontId="15" fillId="33" borderId="6" xfId="0" applyFont="1" applyFill="1" applyBorder="1" applyAlignment="1">
      <alignment horizontal="center" vertical="top"/>
    </xf>
    <xf numFmtId="167" fontId="12" fillId="0" borderId="6" xfId="0" applyNumberFormat="1" applyFont="1" applyBorder="1"/>
    <xf numFmtId="0" fontId="35" fillId="0" borderId="6" xfId="0" applyFont="1" applyBorder="1" applyAlignment="1">
      <alignment horizontal="center" vertical="center" wrapText="1"/>
    </xf>
    <xf numFmtId="0" fontId="35" fillId="3" borderId="6" xfId="0" applyFont="1" applyFill="1" applyBorder="1" applyAlignment="1">
      <alignment horizontal="center" vertical="center" wrapText="1"/>
    </xf>
    <xf numFmtId="165" fontId="36" fillId="16" borderId="0" xfId="1" applyNumberFormat="1" applyFont="1" applyFill="1" applyBorder="1" applyAlignment="1">
      <alignment horizontal="center" vertical="center" wrapText="1"/>
    </xf>
    <xf numFmtId="0" fontId="33" fillId="16" borderId="0" xfId="0" applyFont="1" applyFill="1"/>
    <xf numFmtId="0" fontId="33" fillId="0" borderId="0" xfId="0" applyFont="1"/>
    <xf numFmtId="0" fontId="34" fillId="19" borderId="1" xfId="0" applyFont="1" applyFill="1" applyBorder="1" applyAlignment="1">
      <alignment horizontal="center" vertical="center" wrapText="1"/>
    </xf>
    <xf numFmtId="0" fontId="34" fillId="10" borderId="1" xfId="0" applyFont="1" applyFill="1" applyBorder="1" applyAlignment="1">
      <alignment horizontal="center" vertical="center" wrapText="1"/>
    </xf>
    <xf numFmtId="165" fontId="36" fillId="16" borderId="1" xfId="1" applyNumberFormat="1" applyFont="1" applyFill="1" applyBorder="1" applyAlignment="1">
      <alignment horizontal="center" vertical="center" wrapText="1"/>
    </xf>
    <xf numFmtId="165" fontId="34" fillId="20" borderId="1" xfId="1" applyNumberFormat="1" applyFont="1" applyFill="1" applyBorder="1" applyAlignment="1">
      <alignment horizontal="center" vertical="center" wrapText="1"/>
    </xf>
    <xf numFmtId="0" fontId="33" fillId="16" borderId="0" xfId="0" applyFont="1" applyFill="1" applyAlignment="1">
      <alignment horizontal="left" vertical="top" wrapText="1"/>
    </xf>
    <xf numFmtId="165" fontId="34" fillId="11" borderId="6" xfId="1" applyNumberFormat="1" applyFont="1" applyFill="1" applyBorder="1" applyAlignment="1">
      <alignment horizontal="center" vertical="center" wrapText="1"/>
    </xf>
    <xf numFmtId="165" fontId="34" fillId="36" borderId="6" xfId="1" applyNumberFormat="1" applyFont="1" applyFill="1" applyBorder="1" applyAlignment="1">
      <alignment horizontal="center" vertical="center" wrapText="1"/>
    </xf>
    <xf numFmtId="167" fontId="34" fillId="36" borderId="6" xfId="1" applyNumberFormat="1" applyFont="1" applyFill="1" applyBorder="1" applyAlignment="1">
      <alignment horizontal="center" vertical="center" wrapText="1"/>
    </xf>
    <xf numFmtId="0" fontId="34" fillId="36" borderId="6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top" wrapText="1"/>
    </xf>
    <xf numFmtId="0" fontId="33" fillId="0" borderId="6" xfId="0" applyFont="1" applyBorder="1"/>
    <xf numFmtId="1" fontId="33" fillId="0" borderId="6" xfId="0" applyNumberFormat="1" applyFont="1" applyBorder="1"/>
    <xf numFmtId="165" fontId="33" fillId="0" borderId="6" xfId="1" applyNumberFormat="1" applyFont="1" applyFill="1" applyBorder="1"/>
    <xf numFmtId="165" fontId="37" fillId="16" borderId="6" xfId="1" applyNumberFormat="1" applyFont="1" applyFill="1" applyBorder="1"/>
    <xf numFmtId="165" fontId="33" fillId="0" borderId="6" xfId="0" applyNumberFormat="1" applyFont="1" applyBorder="1"/>
    <xf numFmtId="43" fontId="33" fillId="0" borderId="6" xfId="0" applyNumberFormat="1" applyFont="1" applyBorder="1"/>
    <xf numFmtId="168" fontId="33" fillId="0" borderId="6" xfId="0" applyNumberFormat="1" applyFont="1" applyBorder="1"/>
    <xf numFmtId="167" fontId="33" fillId="0" borderId="6" xfId="0" applyNumberFormat="1" applyFont="1" applyBorder="1"/>
    <xf numFmtId="167" fontId="33" fillId="11" borderId="6" xfId="0" applyNumberFormat="1" applyFont="1" applyFill="1" applyBorder="1"/>
    <xf numFmtId="0" fontId="34" fillId="3" borderId="6" xfId="0" applyFont="1" applyFill="1" applyBorder="1"/>
    <xf numFmtId="0" fontId="38" fillId="3" borderId="6" xfId="0" applyFont="1" applyFill="1" applyBorder="1" applyAlignment="1">
      <alignment horizontal="center" vertical="center" wrapText="1"/>
    </xf>
    <xf numFmtId="1" fontId="34" fillId="3" borderId="6" xfId="0" applyNumberFormat="1" applyFont="1" applyFill="1" applyBorder="1"/>
    <xf numFmtId="165" fontId="34" fillId="3" borderId="6" xfId="1" applyNumberFormat="1" applyFont="1" applyFill="1" applyBorder="1"/>
    <xf numFmtId="167" fontId="34" fillId="3" borderId="6" xfId="0" applyNumberFormat="1" applyFont="1" applyFill="1" applyBorder="1"/>
    <xf numFmtId="0" fontId="34" fillId="0" borderId="0" xfId="0" applyFont="1"/>
    <xf numFmtId="0" fontId="34" fillId="5" borderId="2" xfId="0" applyFont="1" applyFill="1" applyBorder="1"/>
    <xf numFmtId="0" fontId="34" fillId="5" borderId="3" xfId="0" applyFont="1" applyFill="1" applyBorder="1"/>
    <xf numFmtId="168" fontId="34" fillId="3" borderId="6" xfId="1" applyNumberFormat="1" applyFont="1" applyFill="1" applyBorder="1"/>
    <xf numFmtId="0" fontId="34" fillId="3" borderId="2" xfId="0" applyFont="1" applyFill="1" applyBorder="1"/>
    <xf numFmtId="0" fontId="38" fillId="3" borderId="3" xfId="0" applyFont="1" applyFill="1" applyBorder="1" applyAlignment="1">
      <alignment horizontal="center" vertical="center" wrapText="1"/>
    </xf>
    <xf numFmtId="0" fontId="34" fillId="3" borderId="3" xfId="0" applyFont="1" applyFill="1" applyBorder="1"/>
    <xf numFmtId="1" fontId="34" fillId="3" borderId="3" xfId="0" applyNumberFormat="1" applyFont="1" applyFill="1" applyBorder="1"/>
    <xf numFmtId="164" fontId="15" fillId="34" borderId="6" xfId="1" applyFont="1" applyFill="1" applyBorder="1"/>
    <xf numFmtId="168" fontId="15" fillId="29" borderId="1" xfId="1" applyNumberFormat="1" applyFont="1" applyFill="1" applyBorder="1" applyAlignment="1">
      <alignment horizontal="center" vertical="center" wrapText="1"/>
    </xf>
    <xf numFmtId="168" fontId="15" fillId="30" borderId="6" xfId="0" applyNumberFormat="1" applyFont="1" applyFill="1" applyBorder="1" applyAlignment="1">
      <alignment horizontal="center" vertical="top" wrapText="1"/>
    </xf>
    <xf numFmtId="168" fontId="15" fillId="33" borderId="6" xfId="0" applyNumberFormat="1" applyFont="1" applyFill="1" applyBorder="1" applyAlignment="1">
      <alignment horizontal="center" vertical="top" wrapText="1"/>
    </xf>
    <xf numFmtId="168" fontId="12" fillId="0" borderId="6" xfId="1" applyNumberFormat="1" applyFont="1" applyBorder="1"/>
    <xf numFmtId="168" fontId="12" fillId="0" borderId="6" xfId="0" applyNumberFormat="1" applyFont="1" applyBorder="1"/>
    <xf numFmtId="168" fontId="15" fillId="34" borderId="6" xfId="1" applyNumberFormat="1" applyFont="1" applyFill="1" applyBorder="1"/>
    <xf numFmtId="168" fontId="12" fillId="0" borderId="0" xfId="1" applyNumberFormat="1" applyFont="1"/>
    <xf numFmtId="168" fontId="12" fillId="0" borderId="0" xfId="0" applyNumberFormat="1" applyFont="1"/>
    <xf numFmtId="164" fontId="0" fillId="3" borderId="0" xfId="1" applyFont="1" applyFill="1"/>
    <xf numFmtId="43" fontId="24" fillId="0" borderId="0" xfId="0" applyNumberFormat="1" applyFont="1"/>
    <xf numFmtId="165" fontId="24" fillId="0" borderId="0" xfId="0" applyNumberFormat="1" applyFont="1"/>
    <xf numFmtId="43" fontId="0" fillId="3" borderId="0" xfId="0" applyNumberFormat="1" applyFill="1"/>
    <xf numFmtId="165" fontId="39" fillId="3" borderId="7" xfId="1" applyNumberFormat="1" applyFont="1" applyFill="1" applyBorder="1"/>
    <xf numFmtId="168" fontId="39" fillId="3" borderId="7" xfId="1" applyNumberFormat="1" applyFont="1" applyFill="1" applyBorder="1"/>
    <xf numFmtId="167" fontId="39" fillId="3" borderId="6" xfId="0" applyNumberFormat="1" applyFont="1" applyFill="1" applyBorder="1"/>
    <xf numFmtId="165" fontId="39" fillId="5" borderId="7" xfId="1" applyNumberFormat="1" applyFont="1" applyFill="1" applyBorder="1"/>
    <xf numFmtId="165" fontId="40" fillId="16" borderId="6" xfId="1" applyNumberFormat="1" applyFont="1" applyFill="1" applyBorder="1"/>
    <xf numFmtId="0" fontId="39" fillId="16" borderId="0" xfId="0" applyFont="1" applyFill="1"/>
    <xf numFmtId="165" fontId="39" fillId="5" borderId="6" xfId="0" applyNumberFormat="1" applyFont="1" applyFill="1" applyBorder="1"/>
    <xf numFmtId="43" fontId="39" fillId="5" borderId="6" xfId="0" applyNumberFormat="1" applyFont="1" applyFill="1" applyBorder="1"/>
    <xf numFmtId="0" fontId="39" fillId="10" borderId="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2" fillId="31" borderId="0" xfId="0" applyFont="1" applyFill="1" applyAlignment="1"/>
    <xf numFmtId="0" fontId="15" fillId="21" borderId="6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17" borderId="9" xfId="0" applyFont="1" applyFill="1" applyBorder="1" applyAlignment="1" applyProtection="1">
      <alignment horizontal="center" vertical="center" wrapText="1"/>
      <protection locked="0"/>
    </xf>
    <xf numFmtId="0" fontId="15" fillId="17" borderId="10" xfId="0" applyFont="1" applyFill="1" applyBorder="1" applyAlignment="1" applyProtection="1">
      <alignment horizontal="center" vertical="center" wrapText="1"/>
      <protection locked="0"/>
    </xf>
    <xf numFmtId="0" fontId="15" fillId="17" borderId="11" xfId="0" applyFont="1" applyFill="1" applyBorder="1" applyAlignment="1" applyProtection="1">
      <alignment horizontal="center" vertical="center" wrapText="1"/>
      <protection locked="0"/>
    </xf>
    <xf numFmtId="165" fontId="15" fillId="25" borderId="6" xfId="4" applyNumberFormat="1" applyFont="1" applyFill="1" applyBorder="1" applyAlignment="1" applyProtection="1">
      <alignment horizontal="center" vertical="center" wrapText="1"/>
      <protection locked="0"/>
    </xf>
    <xf numFmtId="0" fontId="34" fillId="15" borderId="2" xfId="0" applyFont="1" applyFill="1" applyBorder="1" applyAlignment="1">
      <alignment horizontal="center" vertical="top" wrapText="1"/>
    </xf>
    <xf numFmtId="0" fontId="34" fillId="15" borderId="3" xfId="0" applyFont="1" applyFill="1" applyBorder="1" applyAlignment="1">
      <alignment horizontal="center" vertical="top" wrapText="1"/>
    </xf>
    <xf numFmtId="0" fontId="34" fillId="35" borderId="6" xfId="0" applyFont="1" applyFill="1" applyBorder="1" applyAlignment="1">
      <alignment horizontal="center" vertical="top"/>
    </xf>
    <xf numFmtId="0" fontId="33" fillId="6" borderId="1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165" fontId="34" fillId="5" borderId="1" xfId="1" applyNumberFormat="1" applyFont="1" applyFill="1" applyBorder="1" applyAlignment="1">
      <alignment horizontal="center" vertical="center" wrapText="1"/>
    </xf>
    <xf numFmtId="165" fontId="34" fillId="5" borderId="7" xfId="1" applyNumberFormat="1" applyFont="1" applyFill="1" applyBorder="1" applyAlignment="1">
      <alignment horizontal="center" vertical="center" wrapText="1"/>
    </xf>
    <xf numFmtId="0" fontId="34" fillId="13" borderId="2" xfId="0" applyFont="1" applyFill="1" applyBorder="1" applyAlignment="1">
      <alignment horizontal="center" vertical="top" wrapText="1"/>
    </xf>
    <xf numFmtId="0" fontId="34" fillId="13" borderId="3" xfId="0" applyFont="1" applyFill="1" applyBorder="1" applyAlignment="1">
      <alignment horizontal="center" vertical="top" wrapText="1"/>
    </xf>
    <xf numFmtId="0" fontId="34" fillId="13" borderId="4" xfId="0" applyFont="1" applyFill="1" applyBorder="1" applyAlignment="1">
      <alignment horizontal="center" vertical="top" wrapText="1"/>
    </xf>
    <xf numFmtId="0" fontId="34" fillId="10" borderId="2" xfId="0" applyFont="1" applyFill="1" applyBorder="1" applyAlignment="1">
      <alignment horizontal="center" vertical="center" wrapText="1"/>
    </xf>
    <xf numFmtId="0" fontId="34" fillId="10" borderId="4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15" fillId="34" borderId="6" xfId="0" applyFont="1" applyFill="1" applyBorder="1" applyAlignment="1">
      <alignment horizontal="center"/>
    </xf>
    <xf numFmtId="0" fontId="18" fillId="14" borderId="0" xfId="0" applyFont="1" applyFill="1" applyAlignment="1">
      <alignment horizontal="center" vertical="center" wrapText="1"/>
    </xf>
    <xf numFmtId="165" fontId="16" fillId="6" borderId="2" xfId="1" applyNumberFormat="1" applyFont="1" applyFill="1" applyBorder="1" applyAlignment="1">
      <alignment horizontal="center" vertical="center" wrapText="1"/>
    </xf>
    <xf numFmtId="165" fontId="16" fillId="6" borderId="3" xfId="1" applyNumberFormat="1" applyFont="1" applyFill="1" applyBorder="1" applyAlignment="1">
      <alignment horizontal="center" vertical="center" wrapText="1"/>
    </xf>
    <xf numFmtId="165" fontId="16" fillId="6" borderId="4" xfId="1" applyNumberFormat="1" applyFont="1" applyFill="1" applyBorder="1" applyAlignment="1">
      <alignment horizontal="center" vertical="center" wrapText="1"/>
    </xf>
    <xf numFmtId="165" fontId="16" fillId="6" borderId="6" xfId="1" applyNumberFormat="1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24" borderId="1" xfId="0" applyFont="1" applyFill="1" applyBorder="1" applyAlignment="1">
      <alignment horizontal="center" vertical="center" wrapText="1"/>
    </xf>
    <xf numFmtId="0" fontId="15" fillId="24" borderId="7" xfId="0" applyFont="1" applyFill="1" applyBorder="1" applyAlignment="1">
      <alignment horizontal="center" vertical="center" wrapText="1"/>
    </xf>
    <xf numFmtId="0" fontId="12" fillId="15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12" fillId="21" borderId="0" xfId="0" applyFont="1" applyFill="1" applyAlignment="1">
      <alignment horizontal="center"/>
    </xf>
    <xf numFmtId="0" fontId="15" fillId="28" borderId="2" xfId="0" applyFont="1" applyFill="1" applyBorder="1" applyAlignment="1">
      <alignment horizontal="center"/>
    </xf>
    <xf numFmtId="0" fontId="15" fillId="28" borderId="3" xfId="0" applyFont="1" applyFill="1" applyBorder="1" applyAlignment="1">
      <alignment horizontal="center"/>
    </xf>
    <xf numFmtId="0" fontId="15" fillId="28" borderId="4" xfId="0" applyFont="1" applyFill="1" applyBorder="1" applyAlignment="1">
      <alignment horizontal="center"/>
    </xf>
    <xf numFmtId="0" fontId="15" fillId="29" borderId="1" xfId="0" applyFont="1" applyFill="1" applyBorder="1" applyAlignment="1">
      <alignment horizontal="center" vertical="center" wrapText="1"/>
    </xf>
    <xf numFmtId="0" fontId="15" fillId="29" borderId="7" xfId="0" applyFont="1" applyFill="1" applyBorder="1" applyAlignment="1">
      <alignment horizontal="center" vertical="center" wrapText="1"/>
    </xf>
    <xf numFmtId="0" fontId="15" fillId="29" borderId="13" xfId="0" applyFont="1" applyFill="1" applyBorder="1" applyAlignment="1">
      <alignment horizontal="center" vertical="center" wrapText="1"/>
    </xf>
    <xf numFmtId="0" fontId="15" fillId="29" borderId="14" xfId="0" applyFont="1" applyFill="1" applyBorder="1" applyAlignment="1">
      <alignment horizontal="center" vertical="center" wrapText="1"/>
    </xf>
    <xf numFmtId="0" fontId="15" fillId="22" borderId="8" xfId="0" applyFont="1" applyFill="1" applyBorder="1" applyAlignment="1">
      <alignment horizontal="center"/>
    </xf>
  </cellXfs>
  <cellStyles count="7">
    <cellStyle name="Comma" xfId="1" builtinId="3"/>
    <cellStyle name="Comma 3" xfId="4" xr:uid="{00000000-0005-0000-0000-000001000000}"/>
    <cellStyle name="Hyperlink" xfId="6" builtinId="8"/>
    <cellStyle name="Normal" xfId="0" builtinId="0"/>
    <cellStyle name="Normal 2 4" xfId="2" xr:uid="{00000000-0005-0000-0000-000004000000}"/>
    <cellStyle name="Normal 3" xfId="3" xr:uid="{00000000-0005-0000-0000-000005000000}"/>
    <cellStyle name="Percent 2" xfId="5" xr:uid="{00000000-0005-0000-0000-000006000000}"/>
  </cellStyles>
  <dxfs count="3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7FFFF"/>
      <color rgb="FF66FFFF"/>
      <color rgb="FFFFCCFF"/>
      <color rgb="FF0066FF"/>
      <color rgb="FF1ADAD6"/>
      <color rgb="FFECECEC"/>
      <color rgb="FFE1FFFF"/>
      <color rgb="FFFFEBB3"/>
      <color rgb="FFFFF0C5"/>
      <color rgb="FFFFF8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DAD6"/>
  </sheetPr>
  <dimension ref="A1:R18"/>
  <sheetViews>
    <sheetView topLeftCell="G1" zoomScale="115" zoomScaleNormal="115" workbookViewId="0">
      <selection activeCell="S10" sqref="S10"/>
    </sheetView>
  </sheetViews>
  <sheetFormatPr defaultColWidth="8.6328125" defaultRowHeight="12"/>
  <cols>
    <col min="1" max="1" width="6.453125" style="7" customWidth="1"/>
    <col min="2" max="2" width="10.1796875" style="7" customWidth="1"/>
    <col min="3" max="6" width="8.6328125" style="7"/>
    <col min="7" max="7" width="9.453125" style="7" customWidth="1"/>
    <col min="8" max="9" width="8.6328125" style="7"/>
    <col min="10" max="10" width="17.08984375" style="7" customWidth="1"/>
    <col min="11" max="11" width="12.54296875" style="7" customWidth="1"/>
    <col min="12" max="17" width="8.6328125" style="7"/>
    <col min="18" max="16384" width="8.6328125" style="8"/>
  </cols>
  <sheetData>
    <row r="1" spans="1:18">
      <c r="P1" s="7" t="s">
        <v>229</v>
      </c>
    </row>
    <row r="2" spans="1:18" ht="14.5">
      <c r="A2" s="65" t="s">
        <v>228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  <c r="Q2" s="66"/>
    </row>
    <row r="3" spans="1:18" ht="14.5">
      <c r="A3" s="67" t="s">
        <v>200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8" ht="14.5">
      <c r="A4" s="181" t="s">
        <v>174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68"/>
      <c r="M4" s="68"/>
      <c r="N4" s="68"/>
      <c r="O4" s="68"/>
      <c r="P4" s="11"/>
      <c r="Q4" s="11"/>
    </row>
    <row r="5" spans="1:18" ht="14.5">
      <c r="A5" s="69"/>
      <c r="B5" s="80" t="s">
        <v>180</v>
      </c>
      <c r="C5" s="70" t="s">
        <v>181</v>
      </c>
      <c r="D5" s="70"/>
      <c r="E5" s="70"/>
      <c r="F5" s="70"/>
      <c r="G5" s="70"/>
      <c r="H5" s="70"/>
      <c r="I5" s="69"/>
      <c r="J5" s="69"/>
      <c r="K5" s="69"/>
      <c r="L5" s="69"/>
      <c r="M5" s="69"/>
      <c r="N5" s="69"/>
      <c r="O5" s="69"/>
    </row>
    <row r="6" spans="1:18" ht="14.5">
      <c r="A6" s="69"/>
      <c r="B6" s="81" t="s">
        <v>182</v>
      </c>
      <c r="C6" s="71" t="s">
        <v>183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9"/>
      <c r="Q6" s="9"/>
      <c r="R6" s="64"/>
    </row>
    <row r="7" spans="1:18" ht="14.5">
      <c r="A7" s="69"/>
      <c r="B7" s="80" t="s">
        <v>184</v>
      </c>
      <c r="C7" s="72" t="s">
        <v>185</v>
      </c>
      <c r="D7" s="72"/>
      <c r="E7" s="72"/>
      <c r="F7" s="72"/>
      <c r="G7" s="72"/>
      <c r="H7" s="72"/>
      <c r="I7" s="69"/>
      <c r="J7" s="69"/>
      <c r="K7" s="69"/>
      <c r="L7" s="69"/>
      <c r="M7" s="69"/>
      <c r="N7" s="69"/>
      <c r="O7" s="69"/>
    </row>
    <row r="8" spans="1:18" ht="14.5">
      <c r="A8" s="69" t="s">
        <v>176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</row>
    <row r="9" spans="1:18" ht="14.5">
      <c r="A9" s="69" t="s">
        <v>186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1:18" ht="14" customHeight="1">
      <c r="A10" s="182" t="s">
        <v>187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1"/>
      <c r="Q10" s="11"/>
      <c r="R10" s="10"/>
    </row>
    <row r="11" spans="1:18" ht="14.5">
      <c r="A11" s="73"/>
      <c r="B11" s="85" t="s">
        <v>188</v>
      </c>
      <c r="C11" s="74" t="s">
        <v>189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5"/>
      <c r="Q11" s="75"/>
      <c r="R11" s="10"/>
    </row>
    <row r="12" spans="1:18" ht="14.5">
      <c r="A12" s="73"/>
      <c r="B12" s="85" t="s">
        <v>190</v>
      </c>
      <c r="C12" s="74" t="s">
        <v>191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5"/>
      <c r="Q12" s="75"/>
      <c r="R12" s="10"/>
    </row>
    <row r="13" spans="1:18" ht="14.5">
      <c r="A13" s="76" t="s">
        <v>192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7"/>
      <c r="Q13" s="77"/>
    </row>
    <row r="14" spans="1:18" ht="14.5">
      <c r="A14" s="76" t="s">
        <v>193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7"/>
      <c r="Q14" s="77"/>
    </row>
    <row r="15" spans="1:18" ht="14.5">
      <c r="A15" s="76" t="s">
        <v>175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7"/>
      <c r="Q15" s="77"/>
    </row>
    <row r="16" spans="1:18" ht="14.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</row>
    <row r="17" spans="1:15" ht="14.5">
      <c r="A17" s="78" t="s">
        <v>194</v>
      </c>
      <c r="B17" s="79"/>
      <c r="C17" s="79"/>
      <c r="D17" s="79"/>
      <c r="E17" s="79"/>
      <c r="F17" s="79"/>
      <c r="G17" s="79"/>
      <c r="H17" s="79"/>
      <c r="I17" s="79"/>
      <c r="J17" s="79"/>
      <c r="K17" s="67"/>
      <c r="L17" s="67"/>
      <c r="M17" s="67"/>
      <c r="N17" s="67"/>
      <c r="O17" s="67"/>
    </row>
    <row r="18" spans="1:15" ht="14.5">
      <c r="A18" s="183" t="s">
        <v>195</v>
      </c>
      <c r="B18" s="183"/>
      <c r="C18" s="183"/>
      <c r="D18" s="183"/>
      <c r="E18" s="183"/>
      <c r="F18" s="183"/>
      <c r="G18" s="183"/>
      <c r="H18" s="183"/>
      <c r="I18" s="183"/>
      <c r="J18" s="183"/>
    </row>
  </sheetData>
  <mergeCells count="3">
    <mergeCell ref="A4:K4"/>
    <mergeCell ref="A10:O10"/>
    <mergeCell ref="A18:J18"/>
  </mergeCells>
  <hyperlinks>
    <hyperlink ref="B5:H5" location="'1.สรุปวงเงินเขต (แบบที่4)'!A1" display="sheet1. สรุปวงเงินเขต คือ เงินที่เขตได้รับจัดสรรปีงบประมาณ 2564" xr:uid="{00000000-0004-0000-0000-000000000000}"/>
    <hyperlink ref="B5" location="'1.สรุปวงเงินเขต '!A1" display="sheet 1 :" xr:uid="{00000000-0004-0000-0000-000001000000}"/>
    <hyperlink ref="B6" location="'2.เขตปรับเกลี่ย'!A1" display="*sheet 2 :" xr:uid="{00000000-0004-0000-0000-000002000000}"/>
    <hyperlink ref="B7" location="'3.ประมาณการค่าตอบแทน65'!A1" display="sheet 3 :" xr:uid="{00000000-0004-0000-0000-000003000000}"/>
    <hyperlink ref="B11" location="'4.แผนการใช้จ่ายปี 65'!A1" display="**sheet 4 :" xr:uid="{00000000-0004-0000-0000-000004000000}"/>
    <hyperlink ref="B12" location="'5.แผน-ผลการเบิกจ่ายปี 64'!A1" display="**sheet 5 :" xr:uid="{00000000-0004-0000-0000-000005000000}"/>
  </hyperlinks>
  <printOptions horizontalCentered="1"/>
  <pageMargins left="0.19685039370078741" right="0.19685039370078741" top="0.74803149606299213" bottom="0.74803149606299213" header="0.31496062992125984" footer="0.31496062992125984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ADAD6"/>
  </sheetPr>
  <dimension ref="A1:K16"/>
  <sheetViews>
    <sheetView workbookViewId="0">
      <selection activeCell="G7" sqref="G7"/>
    </sheetView>
  </sheetViews>
  <sheetFormatPr defaultColWidth="9" defaultRowHeight="11.5"/>
  <cols>
    <col min="1" max="1" width="2" style="86" customWidth="1"/>
    <col min="2" max="2" width="13.1796875" style="86" customWidth="1"/>
    <col min="3" max="3" width="18.08984375" style="86" customWidth="1"/>
    <col min="4" max="4" width="19.54296875" style="86" customWidth="1"/>
    <col min="5" max="5" width="19" style="86" customWidth="1"/>
    <col min="6" max="6" width="20.81640625" style="86" customWidth="1"/>
    <col min="7" max="16384" width="9" style="86"/>
  </cols>
  <sheetData>
    <row r="1" spans="1:11">
      <c r="F1" s="86" t="s">
        <v>230</v>
      </c>
    </row>
    <row r="2" spans="1:11">
      <c r="B2" s="87" t="s">
        <v>173</v>
      </c>
    </row>
    <row r="3" spans="1:11" s="88" customFormat="1" ht="28">
      <c r="C3" s="100" t="s">
        <v>0</v>
      </c>
      <c r="D3" s="101" t="s">
        <v>201</v>
      </c>
      <c r="E3" s="101" t="s">
        <v>202</v>
      </c>
      <c r="F3" s="107" t="s">
        <v>203</v>
      </c>
      <c r="G3" s="89"/>
    </row>
    <row r="4" spans="1:11" s="88" customFormat="1" ht="14">
      <c r="C4" s="102">
        <v>1</v>
      </c>
      <c r="D4" s="98">
        <v>290772986</v>
      </c>
      <c r="E4" s="108">
        <v>298215730</v>
      </c>
      <c r="F4" s="110">
        <f>D4-E4</f>
        <v>-7442744</v>
      </c>
      <c r="G4" s="91"/>
      <c r="H4" s="92"/>
    </row>
    <row r="5" spans="1:11" s="88" customFormat="1" ht="14">
      <c r="C5" s="103">
        <v>2</v>
      </c>
      <c r="D5" s="98">
        <v>159173135</v>
      </c>
      <c r="E5" s="108">
        <v>159494721</v>
      </c>
      <c r="F5" s="110">
        <f t="shared" ref="F5:F16" si="0">D5-E5</f>
        <v>-321586</v>
      </c>
      <c r="G5" s="91"/>
      <c r="H5" s="93"/>
      <c r="I5" s="94"/>
      <c r="J5" s="94"/>
      <c r="K5" s="90"/>
    </row>
    <row r="6" spans="1:11" s="88" customFormat="1" ht="14">
      <c r="A6" s="95"/>
      <c r="C6" s="102">
        <v>3</v>
      </c>
      <c r="D6" s="98">
        <v>124583181</v>
      </c>
      <c r="E6" s="108">
        <v>122738458</v>
      </c>
      <c r="F6" s="110">
        <f t="shared" si="0"/>
        <v>1844723</v>
      </c>
      <c r="G6" s="91"/>
      <c r="H6" s="93"/>
      <c r="I6" s="94"/>
      <c r="J6" s="94"/>
      <c r="K6" s="90"/>
    </row>
    <row r="7" spans="1:11" s="88" customFormat="1" ht="14">
      <c r="A7" s="95"/>
      <c r="C7" s="103">
        <v>4</v>
      </c>
      <c r="D7" s="98">
        <v>175007206</v>
      </c>
      <c r="E7" s="108">
        <v>178593047</v>
      </c>
      <c r="F7" s="110">
        <f t="shared" si="0"/>
        <v>-3585841</v>
      </c>
      <c r="G7" s="96"/>
      <c r="H7" s="93"/>
      <c r="I7" s="94"/>
      <c r="J7" s="94"/>
      <c r="K7" s="90"/>
    </row>
    <row r="8" spans="1:11" s="88" customFormat="1" ht="14">
      <c r="A8" s="95"/>
      <c r="C8" s="102">
        <v>5</v>
      </c>
      <c r="D8" s="98">
        <v>222628995</v>
      </c>
      <c r="E8" s="108">
        <v>218550855</v>
      </c>
      <c r="F8" s="110">
        <f t="shared" si="0"/>
        <v>4078140</v>
      </c>
      <c r="G8" s="97"/>
      <c r="H8" s="93"/>
      <c r="I8" s="94"/>
      <c r="J8" s="94"/>
      <c r="K8" s="90"/>
    </row>
    <row r="9" spans="1:11" s="88" customFormat="1" ht="14">
      <c r="A9" s="95"/>
      <c r="C9" s="103">
        <v>6</v>
      </c>
      <c r="D9" s="98">
        <v>211157461</v>
      </c>
      <c r="E9" s="108">
        <v>210890824</v>
      </c>
      <c r="F9" s="110">
        <f t="shared" si="0"/>
        <v>266637</v>
      </c>
      <c r="G9" s="93"/>
      <c r="H9" s="94"/>
      <c r="I9" s="94"/>
      <c r="J9" s="90"/>
    </row>
    <row r="10" spans="1:11" s="88" customFormat="1" ht="14">
      <c r="A10" s="95"/>
      <c r="C10" s="102">
        <v>7</v>
      </c>
      <c r="D10" s="98">
        <v>203283594</v>
      </c>
      <c r="E10" s="108">
        <v>198236967</v>
      </c>
      <c r="F10" s="110">
        <f t="shared" si="0"/>
        <v>5046627</v>
      </c>
      <c r="G10" s="93"/>
      <c r="H10" s="94"/>
      <c r="I10" s="94"/>
      <c r="J10" s="90"/>
    </row>
    <row r="11" spans="1:11" s="88" customFormat="1" ht="14">
      <c r="A11" s="95"/>
      <c r="C11" s="104">
        <v>8</v>
      </c>
      <c r="D11" s="99">
        <v>247792587</v>
      </c>
      <c r="E11" s="111">
        <v>242519653</v>
      </c>
      <c r="F11" s="112">
        <f t="shared" si="0"/>
        <v>5272934</v>
      </c>
      <c r="G11" s="94"/>
      <c r="H11" s="90"/>
    </row>
    <row r="12" spans="1:11" s="88" customFormat="1" ht="14">
      <c r="A12" s="95"/>
      <c r="C12" s="102">
        <v>9</v>
      </c>
      <c r="D12" s="98">
        <v>261426706</v>
      </c>
      <c r="E12" s="109">
        <v>257555718</v>
      </c>
      <c r="F12" s="110">
        <f t="shared" si="0"/>
        <v>3870988</v>
      </c>
      <c r="G12" s="94"/>
      <c r="H12" s="90"/>
    </row>
    <row r="13" spans="1:11" ht="14">
      <c r="C13" s="103">
        <v>10</v>
      </c>
      <c r="D13" s="98">
        <v>203774668</v>
      </c>
      <c r="E13" s="108">
        <v>200955547</v>
      </c>
      <c r="F13" s="110">
        <f t="shared" si="0"/>
        <v>2819121</v>
      </c>
    </row>
    <row r="14" spans="1:11" ht="14">
      <c r="C14" s="102">
        <v>11</v>
      </c>
      <c r="D14" s="98">
        <v>193102863</v>
      </c>
      <c r="E14" s="108">
        <v>188778356</v>
      </c>
      <c r="F14" s="110">
        <f t="shared" si="0"/>
        <v>4324507</v>
      </c>
    </row>
    <row r="15" spans="1:11" ht="14">
      <c r="C15" s="103">
        <v>12</v>
      </c>
      <c r="D15" s="98">
        <v>307296618</v>
      </c>
      <c r="E15" s="108">
        <v>323470124</v>
      </c>
      <c r="F15" s="110">
        <f t="shared" si="0"/>
        <v>-16173506</v>
      </c>
    </row>
    <row r="16" spans="1:11" ht="14">
      <c r="C16" s="105" t="s">
        <v>1</v>
      </c>
      <c r="D16" s="106">
        <v>2599999999.9999995</v>
      </c>
      <c r="E16" s="113">
        <v>2600000000</v>
      </c>
      <c r="F16" s="114">
        <f t="shared" si="0"/>
        <v>0</v>
      </c>
    </row>
  </sheetData>
  <phoneticPr fontId="27" type="noConversion"/>
  <pageMargins left="0.7" right="0.7" top="0.75" bottom="0.75" header="0.3" footer="0.3"/>
  <pageSetup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102"/>
  <sheetViews>
    <sheetView zoomScale="85" zoomScaleNormal="85" workbookViewId="0">
      <selection activeCell="G99" sqref="G99:I102"/>
    </sheetView>
  </sheetViews>
  <sheetFormatPr defaultColWidth="8.90625" defaultRowHeight="24"/>
  <cols>
    <col min="1" max="2" width="8.90625" style="1"/>
    <col min="3" max="3" width="14.6328125" style="1" customWidth="1"/>
    <col min="4" max="4" width="15.6328125" style="1" customWidth="1"/>
    <col min="5" max="5" width="43.453125" style="1" customWidth="1"/>
    <col min="6" max="6" width="22.81640625" style="1" customWidth="1"/>
    <col min="7" max="7" width="23.6328125" style="1" bestFit="1" customWidth="1"/>
    <col min="8" max="8" width="20.36328125" style="1" customWidth="1"/>
    <col min="9" max="9" width="35" style="1" customWidth="1"/>
    <col min="10" max="16384" width="8.90625" style="1"/>
  </cols>
  <sheetData>
    <row r="1" spans="1:10" s="27" customFormat="1" ht="27">
      <c r="A1" s="35" t="s">
        <v>177</v>
      </c>
      <c r="B1" s="24"/>
      <c r="C1" s="24"/>
      <c r="D1" s="24"/>
      <c r="E1" s="24"/>
      <c r="F1" s="25"/>
      <c r="G1" s="24"/>
      <c r="H1" s="24"/>
      <c r="I1" s="24"/>
      <c r="J1" s="26"/>
    </row>
    <row r="2" spans="1:10">
      <c r="F2" s="27"/>
      <c r="G2" s="27"/>
      <c r="H2" s="28" t="str">
        <f>IF(H5=0,"ผ่าน","ไม่ผ่าน")</f>
        <v>ไม่ผ่าน</v>
      </c>
      <c r="I2" s="27"/>
    </row>
    <row r="3" spans="1:10">
      <c r="F3" s="27"/>
      <c r="G3" s="29" t="s">
        <v>12</v>
      </c>
      <c r="H3" s="61">
        <f>'1.สรุปวงเงินเขต '!D11</f>
        <v>247792587</v>
      </c>
      <c r="I3" s="27"/>
    </row>
    <row r="4" spans="1:10">
      <c r="F4" s="27"/>
      <c r="G4" s="30" t="s">
        <v>13</v>
      </c>
      <c r="H4" s="62">
        <f>H9</f>
        <v>0</v>
      </c>
      <c r="I4" s="27"/>
    </row>
    <row r="5" spans="1:10">
      <c r="F5" s="26"/>
      <c r="G5" s="31" t="s">
        <v>14</v>
      </c>
      <c r="H5" s="63">
        <f>H3-H4</f>
        <v>247792587</v>
      </c>
      <c r="I5" s="26"/>
    </row>
    <row r="6" spans="1:10" ht="41" customHeight="1">
      <c r="F6" s="191" t="s">
        <v>7</v>
      </c>
      <c r="G6" s="192"/>
      <c r="H6" s="193"/>
      <c r="I6" s="26"/>
    </row>
    <row r="7" spans="1:10">
      <c r="A7" s="185" t="s">
        <v>2</v>
      </c>
      <c r="B7" s="187" t="s">
        <v>0</v>
      </c>
      <c r="C7" s="187" t="s">
        <v>4</v>
      </c>
      <c r="D7" s="187" t="s">
        <v>5</v>
      </c>
      <c r="E7" s="187" t="s">
        <v>5</v>
      </c>
      <c r="F7" s="194" t="s">
        <v>9</v>
      </c>
      <c r="G7" s="194" t="s">
        <v>10</v>
      </c>
      <c r="H7" s="194" t="s">
        <v>11</v>
      </c>
      <c r="I7" s="184" t="s">
        <v>8</v>
      </c>
    </row>
    <row r="8" spans="1:10" ht="40.75" customHeight="1">
      <c r="A8" s="186"/>
      <c r="B8" s="188"/>
      <c r="C8" s="188"/>
      <c r="D8" s="188"/>
      <c r="E8" s="188"/>
      <c r="F8" s="194"/>
      <c r="G8" s="194"/>
      <c r="H8" s="194"/>
      <c r="I8" s="184"/>
    </row>
    <row r="9" spans="1:10" ht="22.5" customHeight="1">
      <c r="A9" s="189" t="s">
        <v>33</v>
      </c>
      <c r="B9" s="190"/>
      <c r="C9" s="190"/>
      <c r="D9" s="190"/>
      <c r="E9" s="190"/>
      <c r="F9" s="60">
        <f>SUM(F10:F97)</f>
        <v>0</v>
      </c>
      <c r="G9" s="60">
        <f>SUM(G10:G97)</f>
        <v>0</v>
      </c>
      <c r="H9" s="60">
        <f>SUM(H10:H97)</f>
        <v>0</v>
      </c>
      <c r="I9" s="32"/>
    </row>
    <row r="10" spans="1:10">
      <c r="A10" s="20">
        <v>1</v>
      </c>
      <c r="B10" s="19">
        <v>8</v>
      </c>
      <c r="C10" s="20" t="s">
        <v>34</v>
      </c>
      <c r="D10" s="21">
        <v>10711</v>
      </c>
      <c r="E10" s="20" t="s">
        <v>35</v>
      </c>
      <c r="F10" s="43"/>
      <c r="G10" s="43"/>
      <c r="H10" s="33">
        <f t="shared" ref="H10:H28" si="0">ROUND(F10+G10,0)</f>
        <v>0</v>
      </c>
      <c r="I10" s="34" t="str">
        <f t="shared" ref="I10:I29" si="1">IF(OR(F10+G10&gt;H10,F10+G10&lt;H10),"[1]หรือ[2]ทศนิยมไม่เท่ากับ0ให้ปรับตัวเลขรวมให้เท่าช่องรวม","ถูกต้อง")</f>
        <v>ถูกต้อง</v>
      </c>
    </row>
    <row r="11" spans="1:10">
      <c r="A11" s="20">
        <v>2</v>
      </c>
      <c r="B11" s="19">
        <v>8</v>
      </c>
      <c r="C11" s="20" t="s">
        <v>34</v>
      </c>
      <c r="D11" s="21">
        <v>11451</v>
      </c>
      <c r="E11" s="20" t="s">
        <v>36</v>
      </c>
      <c r="F11" s="43"/>
      <c r="G11" s="43"/>
      <c r="H11" s="33">
        <f t="shared" si="0"/>
        <v>0</v>
      </c>
      <c r="I11" s="34" t="str">
        <f t="shared" si="1"/>
        <v>ถูกต้อง</v>
      </c>
    </row>
    <row r="12" spans="1:10">
      <c r="A12" s="20">
        <v>3</v>
      </c>
      <c r="B12" s="19">
        <v>8</v>
      </c>
      <c r="C12" s="20" t="s">
        <v>34</v>
      </c>
      <c r="D12" s="21">
        <v>11110</v>
      </c>
      <c r="E12" s="20" t="s">
        <v>37</v>
      </c>
      <c r="F12" s="43"/>
      <c r="G12" s="43"/>
      <c r="H12" s="33">
        <f t="shared" si="0"/>
        <v>0</v>
      </c>
      <c r="I12" s="34" t="str">
        <f t="shared" si="1"/>
        <v>ถูกต้อง</v>
      </c>
    </row>
    <row r="13" spans="1:10">
      <c r="A13" s="20">
        <v>4</v>
      </c>
      <c r="B13" s="19">
        <v>8</v>
      </c>
      <c r="C13" s="20" t="s">
        <v>34</v>
      </c>
      <c r="D13" s="21">
        <v>11105</v>
      </c>
      <c r="E13" s="20" t="s">
        <v>38</v>
      </c>
      <c r="F13" s="43"/>
      <c r="G13" s="43"/>
      <c r="H13" s="33">
        <f t="shared" si="0"/>
        <v>0</v>
      </c>
      <c r="I13" s="34" t="str">
        <f t="shared" si="1"/>
        <v>ถูกต้อง</v>
      </c>
    </row>
    <row r="14" spans="1:10">
      <c r="A14" s="20">
        <v>5</v>
      </c>
      <c r="B14" s="19">
        <v>8</v>
      </c>
      <c r="C14" s="20" t="s">
        <v>34</v>
      </c>
      <c r="D14" s="21">
        <v>11109</v>
      </c>
      <c r="E14" s="20" t="s">
        <v>39</v>
      </c>
      <c r="F14" s="43"/>
      <c r="G14" s="43"/>
      <c r="H14" s="33">
        <f t="shared" si="0"/>
        <v>0</v>
      </c>
      <c r="I14" s="34" t="str">
        <f t="shared" si="1"/>
        <v>ถูกต้อง</v>
      </c>
    </row>
    <row r="15" spans="1:10">
      <c r="A15" s="20">
        <v>6</v>
      </c>
      <c r="B15" s="19">
        <v>8</v>
      </c>
      <c r="C15" s="20" t="s">
        <v>34</v>
      </c>
      <c r="D15" s="21">
        <v>11107</v>
      </c>
      <c r="E15" s="20" t="s">
        <v>40</v>
      </c>
      <c r="F15" s="43"/>
      <c r="G15" s="43"/>
      <c r="H15" s="33">
        <f t="shared" si="0"/>
        <v>0</v>
      </c>
      <c r="I15" s="34" t="str">
        <f t="shared" si="1"/>
        <v>ถูกต้อง</v>
      </c>
    </row>
    <row r="16" spans="1:10">
      <c r="A16" s="20">
        <v>7</v>
      </c>
      <c r="B16" s="19">
        <v>8</v>
      </c>
      <c r="C16" s="20" t="s">
        <v>34</v>
      </c>
      <c r="D16" s="21">
        <v>11111</v>
      </c>
      <c r="E16" s="20" t="s">
        <v>41</v>
      </c>
      <c r="F16" s="43"/>
      <c r="G16" s="43"/>
      <c r="H16" s="33">
        <f t="shared" si="0"/>
        <v>0</v>
      </c>
      <c r="I16" s="34" t="str">
        <f t="shared" si="1"/>
        <v>ถูกต้อง</v>
      </c>
    </row>
    <row r="17" spans="1:9">
      <c r="A17" s="20">
        <v>8</v>
      </c>
      <c r="B17" s="19">
        <v>8</v>
      </c>
      <c r="C17" s="20" t="s">
        <v>34</v>
      </c>
      <c r="D17" s="21">
        <v>11106</v>
      </c>
      <c r="E17" s="20" t="s">
        <v>42</v>
      </c>
      <c r="F17" s="43"/>
      <c r="G17" s="43"/>
      <c r="H17" s="33">
        <f t="shared" si="0"/>
        <v>0</v>
      </c>
      <c r="I17" s="34" t="str">
        <f t="shared" si="1"/>
        <v>ถูกต้อง</v>
      </c>
    </row>
    <row r="18" spans="1:9">
      <c r="A18" s="20">
        <v>9</v>
      </c>
      <c r="B18" s="19">
        <v>8</v>
      </c>
      <c r="C18" s="20" t="s">
        <v>34</v>
      </c>
      <c r="D18" s="21">
        <v>11104</v>
      </c>
      <c r="E18" s="20" t="s">
        <v>43</v>
      </c>
      <c r="F18" s="43"/>
      <c r="G18" s="43"/>
      <c r="H18" s="33">
        <f t="shared" si="0"/>
        <v>0</v>
      </c>
      <c r="I18" s="34" t="str">
        <f t="shared" si="1"/>
        <v>ถูกต้อง</v>
      </c>
    </row>
    <row r="19" spans="1:9">
      <c r="A19" s="20">
        <v>10</v>
      </c>
      <c r="B19" s="19">
        <v>8</v>
      </c>
      <c r="C19" s="20" t="s">
        <v>34</v>
      </c>
      <c r="D19" s="21">
        <v>11112</v>
      </c>
      <c r="E19" s="20" t="s">
        <v>44</v>
      </c>
      <c r="F19" s="43"/>
      <c r="G19" s="43"/>
      <c r="H19" s="33">
        <f t="shared" si="0"/>
        <v>0</v>
      </c>
      <c r="I19" s="34" t="str">
        <f t="shared" si="1"/>
        <v>ถูกต้อง</v>
      </c>
    </row>
    <row r="20" spans="1:9">
      <c r="A20" s="20">
        <v>11</v>
      </c>
      <c r="B20" s="19">
        <v>8</v>
      </c>
      <c r="C20" s="20" t="s">
        <v>34</v>
      </c>
      <c r="D20" s="21">
        <v>11108</v>
      </c>
      <c r="E20" s="20" t="s">
        <v>45</v>
      </c>
      <c r="F20" s="43"/>
      <c r="G20" s="43"/>
      <c r="H20" s="33">
        <f t="shared" si="0"/>
        <v>0</v>
      </c>
      <c r="I20" s="34" t="str">
        <f t="shared" si="1"/>
        <v>ถูกต้อง</v>
      </c>
    </row>
    <row r="21" spans="1:9">
      <c r="A21" s="20">
        <v>12</v>
      </c>
      <c r="B21" s="19">
        <v>8</v>
      </c>
      <c r="C21" s="20" t="s">
        <v>34</v>
      </c>
      <c r="D21" s="21">
        <v>40840</v>
      </c>
      <c r="E21" s="20" t="s">
        <v>46</v>
      </c>
      <c r="F21" s="43"/>
      <c r="G21" s="43"/>
      <c r="H21" s="33">
        <f t="shared" si="0"/>
        <v>0</v>
      </c>
      <c r="I21" s="34" t="str">
        <f t="shared" si="1"/>
        <v>ถูกต้อง</v>
      </c>
    </row>
    <row r="22" spans="1:9">
      <c r="A22" s="20">
        <v>13</v>
      </c>
      <c r="B22" s="19">
        <v>8</v>
      </c>
      <c r="C22" s="20" t="s">
        <v>47</v>
      </c>
      <c r="D22" s="21">
        <v>11040</v>
      </c>
      <c r="E22" s="20" t="s">
        <v>48</v>
      </c>
      <c r="F22" s="43"/>
      <c r="G22" s="43"/>
      <c r="H22" s="33">
        <f t="shared" si="0"/>
        <v>0</v>
      </c>
      <c r="I22" s="34" t="str">
        <f t="shared" si="1"/>
        <v>ถูกต้อง</v>
      </c>
    </row>
    <row r="23" spans="1:9">
      <c r="A23" s="20">
        <v>14</v>
      </c>
      <c r="B23" s="19">
        <v>8</v>
      </c>
      <c r="C23" s="20" t="s">
        <v>47</v>
      </c>
      <c r="D23" s="21">
        <v>11046</v>
      </c>
      <c r="E23" s="20" t="s">
        <v>49</v>
      </c>
      <c r="F23" s="43"/>
      <c r="G23" s="43"/>
      <c r="H23" s="33">
        <f t="shared" si="0"/>
        <v>0</v>
      </c>
      <c r="I23" s="34" t="str">
        <f t="shared" si="1"/>
        <v>ถูกต้อง</v>
      </c>
    </row>
    <row r="24" spans="1:9">
      <c r="A24" s="20">
        <v>15</v>
      </c>
      <c r="B24" s="19">
        <v>8</v>
      </c>
      <c r="C24" s="20" t="s">
        <v>47</v>
      </c>
      <c r="D24" s="21">
        <v>11043</v>
      </c>
      <c r="E24" s="20" t="s">
        <v>50</v>
      </c>
      <c r="F24" s="43"/>
      <c r="G24" s="43"/>
      <c r="H24" s="33">
        <f t="shared" si="0"/>
        <v>0</v>
      </c>
      <c r="I24" s="34" t="str">
        <f t="shared" si="1"/>
        <v>ถูกต้อง</v>
      </c>
    </row>
    <row r="25" spans="1:9">
      <c r="A25" s="20">
        <v>16</v>
      </c>
      <c r="B25" s="19">
        <v>8</v>
      </c>
      <c r="C25" s="20" t="s">
        <v>47</v>
      </c>
      <c r="D25" s="21">
        <v>11048</v>
      </c>
      <c r="E25" s="20" t="s">
        <v>51</v>
      </c>
      <c r="F25" s="43"/>
      <c r="G25" s="43"/>
      <c r="H25" s="33">
        <f t="shared" si="0"/>
        <v>0</v>
      </c>
      <c r="I25" s="34" t="str">
        <f t="shared" si="1"/>
        <v>ถูกต้อง</v>
      </c>
    </row>
    <row r="26" spans="1:9">
      <c r="A26" s="20">
        <v>17</v>
      </c>
      <c r="B26" s="19">
        <v>8</v>
      </c>
      <c r="C26" s="20" t="s">
        <v>47</v>
      </c>
      <c r="D26" s="21">
        <v>11047</v>
      </c>
      <c r="E26" s="20" t="s">
        <v>52</v>
      </c>
      <c r="F26" s="43"/>
      <c r="G26" s="43"/>
      <c r="H26" s="33">
        <f t="shared" si="0"/>
        <v>0</v>
      </c>
      <c r="I26" s="34" t="str">
        <f t="shared" si="1"/>
        <v>ถูกต้อง</v>
      </c>
    </row>
    <row r="27" spans="1:9">
      <c r="A27" s="20">
        <v>18</v>
      </c>
      <c r="B27" s="19">
        <v>8</v>
      </c>
      <c r="C27" s="20" t="s">
        <v>47</v>
      </c>
      <c r="D27" s="21">
        <v>11041</v>
      </c>
      <c r="E27" s="20" t="s">
        <v>53</v>
      </c>
      <c r="F27" s="43"/>
      <c r="G27" s="43"/>
      <c r="H27" s="33">
        <f t="shared" si="0"/>
        <v>0</v>
      </c>
      <c r="I27" s="34" t="str">
        <f t="shared" si="1"/>
        <v>ถูกต้อง</v>
      </c>
    </row>
    <row r="28" spans="1:9">
      <c r="A28" s="20">
        <v>19</v>
      </c>
      <c r="B28" s="19">
        <v>8</v>
      </c>
      <c r="C28" s="20" t="s">
        <v>47</v>
      </c>
      <c r="D28" s="21">
        <v>11049</v>
      </c>
      <c r="E28" s="20" t="s">
        <v>54</v>
      </c>
      <c r="F28" s="43"/>
      <c r="G28" s="43"/>
      <c r="H28" s="33">
        <f t="shared" si="0"/>
        <v>0</v>
      </c>
      <c r="I28" s="34" t="str">
        <f t="shared" si="1"/>
        <v>ถูกต้อง</v>
      </c>
    </row>
    <row r="29" spans="1:9">
      <c r="A29" s="20">
        <v>20</v>
      </c>
      <c r="B29" s="19">
        <v>8</v>
      </c>
      <c r="C29" s="20" t="s">
        <v>47</v>
      </c>
      <c r="D29" s="21">
        <v>11050</v>
      </c>
      <c r="E29" s="20" t="s">
        <v>55</v>
      </c>
      <c r="F29" s="43"/>
      <c r="G29" s="43"/>
      <c r="H29" s="33">
        <f t="shared" ref="H29:H92" si="2">ROUND(F29+G29,0)</f>
        <v>0</v>
      </c>
      <c r="I29" s="34" t="str">
        <f t="shared" si="1"/>
        <v>ถูกต้อง</v>
      </c>
    </row>
    <row r="30" spans="1:9">
      <c r="A30" s="20">
        <v>21</v>
      </c>
      <c r="B30" s="19">
        <v>8</v>
      </c>
      <c r="C30" s="20" t="s">
        <v>56</v>
      </c>
      <c r="D30" s="21">
        <v>10705</v>
      </c>
      <c r="E30" s="20" t="s">
        <v>57</v>
      </c>
      <c r="F30" s="43"/>
      <c r="G30" s="43"/>
      <c r="H30" s="33">
        <f t="shared" si="2"/>
        <v>0</v>
      </c>
      <c r="I30" s="34" t="str">
        <f t="shared" ref="I30:I93" si="3">IF(OR(F30+G30&gt;H30,F30+G30&lt;H30),"[1]หรือ[2]ทศนิยมไม่เท่ากับ0ให้ปรับตัวเลขรวมให้เท่าช่องรวม","ถูกต้อง")</f>
        <v>ถูกต้อง</v>
      </c>
    </row>
    <row r="31" spans="1:9">
      <c r="A31" s="20">
        <v>22</v>
      </c>
      <c r="B31" s="19">
        <v>8</v>
      </c>
      <c r="C31" s="20" t="s">
        <v>56</v>
      </c>
      <c r="D31" s="21">
        <v>11036</v>
      </c>
      <c r="E31" s="20" t="s">
        <v>58</v>
      </c>
      <c r="F31" s="43"/>
      <c r="G31" s="43"/>
      <c r="H31" s="33">
        <f t="shared" si="2"/>
        <v>0</v>
      </c>
      <c r="I31" s="34" t="str">
        <f t="shared" si="3"/>
        <v>ถูกต้อง</v>
      </c>
    </row>
    <row r="32" spans="1:9">
      <c r="A32" s="20">
        <v>23</v>
      </c>
      <c r="B32" s="19">
        <v>8</v>
      </c>
      <c r="C32" s="20" t="s">
        <v>56</v>
      </c>
      <c r="D32" s="21">
        <v>11447</v>
      </c>
      <c r="E32" s="20" t="s">
        <v>59</v>
      </c>
      <c r="F32" s="43"/>
      <c r="G32" s="43"/>
      <c r="H32" s="33">
        <f t="shared" si="2"/>
        <v>0</v>
      </c>
      <c r="I32" s="34" t="str">
        <f t="shared" si="3"/>
        <v>ถูกต้อง</v>
      </c>
    </row>
    <row r="33" spans="1:9">
      <c r="A33" s="20">
        <v>24</v>
      </c>
      <c r="B33" s="19">
        <v>8</v>
      </c>
      <c r="C33" s="20" t="s">
        <v>56</v>
      </c>
      <c r="D33" s="21">
        <v>11031</v>
      </c>
      <c r="E33" s="20" t="s">
        <v>60</v>
      </c>
      <c r="F33" s="43"/>
      <c r="G33" s="43"/>
      <c r="H33" s="33">
        <f t="shared" si="2"/>
        <v>0</v>
      </c>
      <c r="I33" s="34" t="str">
        <f t="shared" si="3"/>
        <v>ถูกต้อง</v>
      </c>
    </row>
    <row r="34" spans="1:9">
      <c r="A34" s="20">
        <v>25</v>
      </c>
      <c r="B34" s="19">
        <v>8</v>
      </c>
      <c r="C34" s="20" t="s">
        <v>56</v>
      </c>
      <c r="D34" s="21">
        <v>11035</v>
      </c>
      <c r="E34" s="20" t="s">
        <v>61</v>
      </c>
      <c r="F34" s="43"/>
      <c r="G34" s="43"/>
      <c r="H34" s="33">
        <f t="shared" si="2"/>
        <v>0</v>
      </c>
      <c r="I34" s="34" t="str">
        <f t="shared" si="3"/>
        <v>ถูกต้อง</v>
      </c>
    </row>
    <row r="35" spans="1:9">
      <c r="A35" s="20">
        <v>26</v>
      </c>
      <c r="B35" s="19">
        <v>8</v>
      </c>
      <c r="C35" s="20" t="s">
        <v>56</v>
      </c>
      <c r="D35" s="21">
        <v>11030</v>
      </c>
      <c r="E35" s="20" t="s">
        <v>62</v>
      </c>
      <c r="F35" s="43"/>
      <c r="G35" s="43"/>
      <c r="H35" s="33">
        <f t="shared" si="2"/>
        <v>0</v>
      </c>
      <c r="I35" s="34" t="str">
        <f t="shared" si="3"/>
        <v>ถูกต้อง</v>
      </c>
    </row>
    <row r="36" spans="1:9">
      <c r="A36" s="20">
        <v>27</v>
      </c>
      <c r="B36" s="19">
        <v>8</v>
      </c>
      <c r="C36" s="20" t="s">
        <v>56</v>
      </c>
      <c r="D36" s="21">
        <v>11032</v>
      </c>
      <c r="E36" s="20" t="s">
        <v>63</v>
      </c>
      <c r="F36" s="43"/>
      <c r="G36" s="43"/>
      <c r="H36" s="33">
        <f t="shared" si="2"/>
        <v>0</v>
      </c>
      <c r="I36" s="34" t="str">
        <f t="shared" si="3"/>
        <v>ถูกต้อง</v>
      </c>
    </row>
    <row r="37" spans="1:9">
      <c r="A37" s="20">
        <v>28</v>
      </c>
      <c r="B37" s="19">
        <v>8</v>
      </c>
      <c r="C37" s="20" t="s">
        <v>56</v>
      </c>
      <c r="D37" s="21">
        <v>11039</v>
      </c>
      <c r="E37" s="20" t="s">
        <v>64</v>
      </c>
      <c r="F37" s="43"/>
      <c r="G37" s="43"/>
      <c r="H37" s="33">
        <f t="shared" si="2"/>
        <v>0</v>
      </c>
      <c r="I37" s="34" t="str">
        <f t="shared" si="3"/>
        <v>ถูกต้อง</v>
      </c>
    </row>
    <row r="38" spans="1:9">
      <c r="A38" s="20">
        <v>29</v>
      </c>
      <c r="B38" s="19">
        <v>8</v>
      </c>
      <c r="C38" s="20" t="s">
        <v>56</v>
      </c>
      <c r="D38" s="21">
        <v>11037</v>
      </c>
      <c r="E38" s="20" t="s">
        <v>65</v>
      </c>
      <c r="F38" s="43"/>
      <c r="G38" s="43"/>
      <c r="H38" s="33">
        <f t="shared" si="2"/>
        <v>0</v>
      </c>
      <c r="I38" s="34" t="str">
        <f t="shared" si="3"/>
        <v>ถูกต้อง</v>
      </c>
    </row>
    <row r="39" spans="1:9">
      <c r="A39" s="20">
        <v>30</v>
      </c>
      <c r="B39" s="19">
        <v>8</v>
      </c>
      <c r="C39" s="20" t="s">
        <v>56</v>
      </c>
      <c r="D39" s="21">
        <v>11034</v>
      </c>
      <c r="E39" s="20" t="s">
        <v>66</v>
      </c>
      <c r="F39" s="43"/>
      <c r="G39" s="43"/>
      <c r="H39" s="33">
        <f t="shared" si="2"/>
        <v>0</v>
      </c>
      <c r="I39" s="34" t="str">
        <f t="shared" si="3"/>
        <v>ถูกต้อง</v>
      </c>
    </row>
    <row r="40" spans="1:9">
      <c r="A40" s="20">
        <v>31</v>
      </c>
      <c r="B40" s="19">
        <v>8</v>
      </c>
      <c r="C40" s="20" t="s">
        <v>56</v>
      </c>
      <c r="D40" s="21">
        <v>11038</v>
      </c>
      <c r="E40" s="20" t="s">
        <v>67</v>
      </c>
      <c r="F40" s="43"/>
      <c r="G40" s="43"/>
      <c r="H40" s="33">
        <f t="shared" si="2"/>
        <v>0</v>
      </c>
      <c r="I40" s="34" t="str">
        <f t="shared" si="3"/>
        <v>ถูกต้อง</v>
      </c>
    </row>
    <row r="41" spans="1:9">
      <c r="A41" s="20">
        <v>32</v>
      </c>
      <c r="B41" s="19">
        <v>8</v>
      </c>
      <c r="C41" s="20" t="s">
        <v>56</v>
      </c>
      <c r="D41" s="21">
        <v>28861</v>
      </c>
      <c r="E41" s="20" t="s">
        <v>68</v>
      </c>
      <c r="F41" s="43"/>
      <c r="G41" s="43"/>
      <c r="H41" s="33">
        <f t="shared" si="2"/>
        <v>0</v>
      </c>
      <c r="I41" s="34" t="str">
        <f t="shared" si="3"/>
        <v>ถูกต้อง</v>
      </c>
    </row>
    <row r="42" spans="1:9">
      <c r="A42" s="20">
        <v>33</v>
      </c>
      <c r="B42" s="19">
        <v>8</v>
      </c>
      <c r="C42" s="20" t="s">
        <v>56</v>
      </c>
      <c r="D42" s="21">
        <v>14133</v>
      </c>
      <c r="E42" s="20" t="s">
        <v>69</v>
      </c>
      <c r="F42" s="43"/>
      <c r="G42" s="43"/>
      <c r="H42" s="33">
        <f t="shared" si="2"/>
        <v>0</v>
      </c>
      <c r="I42" s="34" t="str">
        <f t="shared" si="3"/>
        <v>ถูกต้อง</v>
      </c>
    </row>
    <row r="43" spans="1:9">
      <c r="A43" s="20">
        <v>34</v>
      </c>
      <c r="B43" s="19">
        <v>8</v>
      </c>
      <c r="C43" s="20" t="s">
        <v>56</v>
      </c>
      <c r="D43" s="21">
        <v>11033</v>
      </c>
      <c r="E43" s="20" t="s">
        <v>70</v>
      </c>
      <c r="F43" s="43"/>
      <c r="G43" s="43"/>
      <c r="H43" s="33">
        <f t="shared" si="2"/>
        <v>0</v>
      </c>
      <c r="I43" s="34" t="str">
        <f t="shared" si="3"/>
        <v>ถูกต้อง</v>
      </c>
    </row>
    <row r="44" spans="1:9">
      <c r="A44" s="20">
        <v>35</v>
      </c>
      <c r="B44" s="19">
        <v>8</v>
      </c>
      <c r="C44" s="20" t="s">
        <v>71</v>
      </c>
      <c r="D44" s="21">
        <v>10710</v>
      </c>
      <c r="E44" s="20" t="s">
        <v>72</v>
      </c>
      <c r="F44" s="43"/>
      <c r="G44" s="43"/>
      <c r="H44" s="33">
        <f t="shared" si="2"/>
        <v>0</v>
      </c>
      <c r="I44" s="34" t="str">
        <f t="shared" si="3"/>
        <v>ถูกต้อง</v>
      </c>
    </row>
    <row r="45" spans="1:9">
      <c r="A45" s="20">
        <v>36</v>
      </c>
      <c r="B45" s="19">
        <v>8</v>
      </c>
      <c r="C45" s="20" t="s">
        <v>71</v>
      </c>
      <c r="D45" s="21">
        <v>11095</v>
      </c>
      <c r="E45" s="20" t="s">
        <v>73</v>
      </c>
      <c r="F45" s="43"/>
      <c r="G45" s="43"/>
      <c r="H45" s="33">
        <f t="shared" si="2"/>
        <v>0</v>
      </c>
      <c r="I45" s="34" t="str">
        <f t="shared" si="3"/>
        <v>ถูกต้อง</v>
      </c>
    </row>
    <row r="46" spans="1:9">
      <c r="A46" s="20">
        <v>37</v>
      </c>
      <c r="B46" s="19">
        <v>8</v>
      </c>
      <c r="C46" s="20" t="s">
        <v>71</v>
      </c>
      <c r="D46" s="21">
        <v>11450</v>
      </c>
      <c r="E46" s="20" t="s">
        <v>74</v>
      </c>
      <c r="F46" s="43"/>
      <c r="G46" s="43"/>
      <c r="H46" s="33">
        <f t="shared" si="2"/>
        <v>0</v>
      </c>
      <c r="I46" s="34" t="str">
        <f t="shared" si="3"/>
        <v>ถูกต้อง</v>
      </c>
    </row>
    <row r="47" spans="1:9">
      <c r="A47" s="20">
        <v>38</v>
      </c>
      <c r="B47" s="19">
        <v>8</v>
      </c>
      <c r="C47" s="20" t="s">
        <v>71</v>
      </c>
      <c r="D47" s="21">
        <v>11097</v>
      </c>
      <c r="E47" s="20" t="s">
        <v>75</v>
      </c>
      <c r="F47" s="43"/>
      <c r="G47" s="43"/>
      <c r="H47" s="33">
        <f t="shared" si="2"/>
        <v>0</v>
      </c>
      <c r="I47" s="34" t="str">
        <f t="shared" si="3"/>
        <v>ถูกต้อง</v>
      </c>
    </row>
    <row r="48" spans="1:9">
      <c r="A48" s="20">
        <v>39</v>
      </c>
      <c r="B48" s="19">
        <v>8</v>
      </c>
      <c r="C48" s="20" t="s">
        <v>71</v>
      </c>
      <c r="D48" s="21">
        <v>11092</v>
      </c>
      <c r="E48" s="20" t="s">
        <v>76</v>
      </c>
      <c r="F48" s="43"/>
      <c r="G48" s="43"/>
      <c r="H48" s="33">
        <f t="shared" si="2"/>
        <v>0</v>
      </c>
      <c r="I48" s="34" t="str">
        <f t="shared" si="3"/>
        <v>ถูกต้อง</v>
      </c>
    </row>
    <row r="49" spans="1:9">
      <c r="A49" s="20">
        <v>40</v>
      </c>
      <c r="B49" s="19">
        <v>8</v>
      </c>
      <c r="C49" s="20" t="s">
        <v>71</v>
      </c>
      <c r="D49" s="21">
        <v>11098</v>
      </c>
      <c r="E49" s="20" t="s">
        <v>77</v>
      </c>
      <c r="F49" s="43"/>
      <c r="G49" s="43"/>
      <c r="H49" s="33">
        <f t="shared" si="2"/>
        <v>0</v>
      </c>
      <c r="I49" s="34" t="str">
        <f t="shared" si="3"/>
        <v>ถูกต้อง</v>
      </c>
    </row>
    <row r="50" spans="1:9">
      <c r="A50" s="20">
        <v>41</v>
      </c>
      <c r="B50" s="19">
        <v>8</v>
      </c>
      <c r="C50" s="20" t="s">
        <v>71</v>
      </c>
      <c r="D50" s="21">
        <v>11090</v>
      </c>
      <c r="E50" s="20" t="s">
        <v>78</v>
      </c>
      <c r="F50" s="43"/>
      <c r="G50" s="43"/>
      <c r="H50" s="33">
        <f t="shared" si="2"/>
        <v>0</v>
      </c>
      <c r="I50" s="34" t="str">
        <f t="shared" si="3"/>
        <v>ถูกต้อง</v>
      </c>
    </row>
    <row r="51" spans="1:9">
      <c r="A51" s="20">
        <v>42</v>
      </c>
      <c r="B51" s="19">
        <v>8</v>
      </c>
      <c r="C51" s="20" t="s">
        <v>71</v>
      </c>
      <c r="D51" s="21">
        <v>11089</v>
      </c>
      <c r="E51" s="20" t="s">
        <v>79</v>
      </c>
      <c r="F51" s="43"/>
      <c r="G51" s="43"/>
      <c r="H51" s="33">
        <f t="shared" si="2"/>
        <v>0</v>
      </c>
      <c r="I51" s="34" t="str">
        <f t="shared" si="3"/>
        <v>ถูกต้อง</v>
      </c>
    </row>
    <row r="52" spans="1:9">
      <c r="A52" s="20">
        <v>43</v>
      </c>
      <c r="B52" s="19">
        <v>8</v>
      </c>
      <c r="C52" s="20" t="s">
        <v>71</v>
      </c>
      <c r="D52" s="21">
        <v>11096</v>
      </c>
      <c r="E52" s="20" t="s">
        <v>80</v>
      </c>
      <c r="F52" s="43"/>
      <c r="G52" s="43"/>
      <c r="H52" s="33">
        <f t="shared" si="2"/>
        <v>0</v>
      </c>
      <c r="I52" s="34" t="str">
        <f t="shared" si="3"/>
        <v>ถูกต้อง</v>
      </c>
    </row>
    <row r="53" spans="1:9">
      <c r="A53" s="20">
        <v>44</v>
      </c>
      <c r="B53" s="19">
        <v>8</v>
      </c>
      <c r="C53" s="20" t="s">
        <v>71</v>
      </c>
      <c r="D53" s="21">
        <v>11101</v>
      </c>
      <c r="E53" s="20" t="s">
        <v>81</v>
      </c>
      <c r="F53" s="43"/>
      <c r="G53" s="43"/>
      <c r="H53" s="33">
        <f t="shared" si="2"/>
        <v>0</v>
      </c>
      <c r="I53" s="34" t="str">
        <f t="shared" si="3"/>
        <v>ถูกต้อง</v>
      </c>
    </row>
    <row r="54" spans="1:9">
      <c r="A54" s="20">
        <v>45</v>
      </c>
      <c r="B54" s="19">
        <v>8</v>
      </c>
      <c r="C54" s="20" t="s">
        <v>71</v>
      </c>
      <c r="D54" s="21">
        <v>11102</v>
      </c>
      <c r="E54" s="20" t="s">
        <v>82</v>
      </c>
      <c r="F54" s="43"/>
      <c r="G54" s="43"/>
      <c r="H54" s="33">
        <f t="shared" si="2"/>
        <v>0</v>
      </c>
      <c r="I54" s="34" t="str">
        <f t="shared" si="3"/>
        <v>ถูกต้อง</v>
      </c>
    </row>
    <row r="55" spans="1:9">
      <c r="A55" s="20">
        <v>46</v>
      </c>
      <c r="B55" s="19">
        <v>8</v>
      </c>
      <c r="C55" s="20" t="s">
        <v>71</v>
      </c>
      <c r="D55" s="21">
        <v>11100</v>
      </c>
      <c r="E55" s="20" t="s">
        <v>83</v>
      </c>
      <c r="F55" s="43"/>
      <c r="G55" s="43"/>
      <c r="H55" s="33">
        <f t="shared" si="2"/>
        <v>0</v>
      </c>
      <c r="I55" s="34" t="str">
        <f t="shared" si="3"/>
        <v>ถูกต้อง</v>
      </c>
    </row>
    <row r="56" spans="1:9">
      <c r="A56" s="20">
        <v>47</v>
      </c>
      <c r="B56" s="19">
        <v>8</v>
      </c>
      <c r="C56" s="20" t="s">
        <v>71</v>
      </c>
      <c r="D56" s="21">
        <v>21323</v>
      </c>
      <c r="E56" s="20" t="s">
        <v>84</v>
      </c>
      <c r="F56" s="43"/>
      <c r="G56" s="43"/>
      <c r="H56" s="33">
        <f t="shared" si="2"/>
        <v>0</v>
      </c>
      <c r="I56" s="34" t="str">
        <f t="shared" si="3"/>
        <v>ถูกต้อง</v>
      </c>
    </row>
    <row r="57" spans="1:9">
      <c r="A57" s="20">
        <v>48</v>
      </c>
      <c r="B57" s="19">
        <v>8</v>
      </c>
      <c r="C57" s="20" t="s">
        <v>71</v>
      </c>
      <c r="D57" s="21">
        <v>11091</v>
      </c>
      <c r="E57" s="20" t="s">
        <v>85</v>
      </c>
      <c r="F57" s="43"/>
      <c r="G57" s="43"/>
      <c r="H57" s="33">
        <f t="shared" si="2"/>
        <v>0</v>
      </c>
      <c r="I57" s="34" t="str">
        <f t="shared" si="3"/>
        <v>ถูกต้อง</v>
      </c>
    </row>
    <row r="58" spans="1:9">
      <c r="A58" s="20">
        <v>49</v>
      </c>
      <c r="B58" s="19">
        <v>8</v>
      </c>
      <c r="C58" s="20" t="s">
        <v>71</v>
      </c>
      <c r="D58" s="21">
        <v>11103</v>
      </c>
      <c r="E58" s="20" t="s">
        <v>86</v>
      </c>
      <c r="F58" s="43"/>
      <c r="G58" s="43"/>
      <c r="H58" s="33">
        <f t="shared" si="2"/>
        <v>0</v>
      </c>
      <c r="I58" s="34" t="str">
        <f t="shared" si="3"/>
        <v>ถูกต้อง</v>
      </c>
    </row>
    <row r="59" spans="1:9">
      <c r="A59" s="20">
        <v>50</v>
      </c>
      <c r="B59" s="19">
        <v>8</v>
      </c>
      <c r="C59" s="20" t="s">
        <v>71</v>
      </c>
      <c r="D59" s="21">
        <v>11093</v>
      </c>
      <c r="E59" s="20" t="s">
        <v>87</v>
      </c>
      <c r="F59" s="43"/>
      <c r="G59" s="43"/>
      <c r="H59" s="33">
        <f t="shared" si="2"/>
        <v>0</v>
      </c>
      <c r="I59" s="34" t="str">
        <f t="shared" si="3"/>
        <v>ถูกต้อง</v>
      </c>
    </row>
    <row r="60" spans="1:9">
      <c r="A60" s="20">
        <v>51</v>
      </c>
      <c r="B60" s="19">
        <v>8</v>
      </c>
      <c r="C60" s="20" t="s">
        <v>71</v>
      </c>
      <c r="D60" s="21">
        <v>11099</v>
      </c>
      <c r="E60" s="20" t="s">
        <v>88</v>
      </c>
      <c r="F60" s="43"/>
      <c r="G60" s="43"/>
      <c r="H60" s="33">
        <f t="shared" si="2"/>
        <v>0</v>
      </c>
      <c r="I60" s="34" t="str">
        <f t="shared" si="3"/>
        <v>ถูกต้อง</v>
      </c>
    </row>
    <row r="61" spans="1:9">
      <c r="A61" s="20">
        <v>52</v>
      </c>
      <c r="B61" s="19">
        <v>8</v>
      </c>
      <c r="C61" s="20" t="s">
        <v>71</v>
      </c>
      <c r="D61" s="21">
        <v>11094</v>
      </c>
      <c r="E61" s="20" t="s">
        <v>89</v>
      </c>
      <c r="F61" s="43"/>
      <c r="G61" s="43"/>
      <c r="H61" s="33">
        <f t="shared" si="2"/>
        <v>0</v>
      </c>
      <c r="I61" s="34" t="str">
        <f t="shared" si="3"/>
        <v>ถูกต้อง</v>
      </c>
    </row>
    <row r="62" spans="1:9">
      <c r="A62" s="20">
        <v>53</v>
      </c>
      <c r="B62" s="19">
        <v>8</v>
      </c>
      <c r="C62" s="20" t="s">
        <v>90</v>
      </c>
      <c r="D62" s="21">
        <v>10706</v>
      </c>
      <c r="E62" s="20" t="s">
        <v>91</v>
      </c>
      <c r="F62" s="43"/>
      <c r="G62" s="43"/>
      <c r="H62" s="33">
        <f t="shared" si="2"/>
        <v>0</v>
      </c>
      <c r="I62" s="34" t="str">
        <f t="shared" si="3"/>
        <v>ถูกต้อง</v>
      </c>
    </row>
    <row r="63" spans="1:9">
      <c r="A63" s="20">
        <v>54</v>
      </c>
      <c r="B63" s="19">
        <v>8</v>
      </c>
      <c r="C63" s="20" t="s">
        <v>90</v>
      </c>
      <c r="D63" s="21">
        <v>11448</v>
      </c>
      <c r="E63" s="20" t="s">
        <v>92</v>
      </c>
      <c r="F63" s="43"/>
      <c r="G63" s="43"/>
      <c r="H63" s="33">
        <f t="shared" si="2"/>
        <v>0</v>
      </c>
      <c r="I63" s="34" t="str">
        <f t="shared" si="3"/>
        <v>ถูกต้อง</v>
      </c>
    </row>
    <row r="64" spans="1:9">
      <c r="A64" s="20">
        <v>55</v>
      </c>
      <c r="B64" s="19">
        <v>8</v>
      </c>
      <c r="C64" s="20" t="s">
        <v>90</v>
      </c>
      <c r="D64" s="21">
        <v>11042</v>
      </c>
      <c r="E64" s="20" t="s">
        <v>93</v>
      </c>
      <c r="F64" s="43"/>
      <c r="G64" s="43"/>
      <c r="H64" s="33">
        <f t="shared" si="2"/>
        <v>0</v>
      </c>
      <c r="I64" s="34" t="str">
        <f t="shared" si="3"/>
        <v>ถูกต้อง</v>
      </c>
    </row>
    <row r="65" spans="1:9">
      <c r="A65" s="20">
        <v>56</v>
      </c>
      <c r="B65" s="19">
        <v>8</v>
      </c>
      <c r="C65" s="20" t="s">
        <v>90</v>
      </c>
      <c r="D65" s="21">
        <v>28811</v>
      </c>
      <c r="E65" s="20" t="s">
        <v>94</v>
      </c>
      <c r="F65" s="43"/>
      <c r="G65" s="43"/>
      <c r="H65" s="33">
        <f t="shared" si="2"/>
        <v>0</v>
      </c>
      <c r="I65" s="34" t="str">
        <f t="shared" si="3"/>
        <v>ถูกต้อง</v>
      </c>
    </row>
    <row r="66" spans="1:9">
      <c r="A66" s="20">
        <v>57</v>
      </c>
      <c r="B66" s="19">
        <v>8</v>
      </c>
      <c r="C66" s="20" t="s">
        <v>90</v>
      </c>
      <c r="D66" s="21">
        <v>11044</v>
      </c>
      <c r="E66" s="20" t="s">
        <v>95</v>
      </c>
      <c r="F66" s="43"/>
      <c r="G66" s="43"/>
      <c r="H66" s="33">
        <f t="shared" si="2"/>
        <v>0</v>
      </c>
      <c r="I66" s="34" t="str">
        <f t="shared" si="3"/>
        <v>ถูกต้อง</v>
      </c>
    </row>
    <row r="67" spans="1:9">
      <c r="A67" s="20">
        <v>58</v>
      </c>
      <c r="B67" s="19">
        <v>8</v>
      </c>
      <c r="C67" s="20" t="s">
        <v>90</v>
      </c>
      <c r="D67" s="21">
        <v>11045</v>
      </c>
      <c r="E67" s="20" t="s">
        <v>96</v>
      </c>
      <c r="F67" s="43"/>
      <c r="G67" s="43"/>
      <c r="H67" s="33">
        <f t="shared" si="2"/>
        <v>0</v>
      </c>
      <c r="I67" s="34" t="str">
        <f t="shared" si="3"/>
        <v>ถูกต้อง</v>
      </c>
    </row>
    <row r="68" spans="1:9">
      <c r="A68" s="20">
        <v>59</v>
      </c>
      <c r="B68" s="19">
        <v>8</v>
      </c>
      <c r="C68" s="20" t="s">
        <v>90</v>
      </c>
      <c r="D68" s="21">
        <v>28778</v>
      </c>
      <c r="E68" s="20" t="s">
        <v>97</v>
      </c>
      <c r="F68" s="43"/>
      <c r="G68" s="43"/>
      <c r="H68" s="33">
        <f t="shared" si="2"/>
        <v>0</v>
      </c>
      <c r="I68" s="34" t="str">
        <f t="shared" si="3"/>
        <v>ถูกต้อง</v>
      </c>
    </row>
    <row r="69" spans="1:9">
      <c r="A69" s="20">
        <v>60</v>
      </c>
      <c r="B69" s="19">
        <v>8</v>
      </c>
      <c r="C69" s="20" t="s">
        <v>90</v>
      </c>
      <c r="D69" s="21">
        <v>28815</v>
      </c>
      <c r="E69" s="20" t="s">
        <v>98</v>
      </c>
      <c r="F69" s="43"/>
      <c r="G69" s="43"/>
      <c r="H69" s="33">
        <f t="shared" si="2"/>
        <v>0</v>
      </c>
      <c r="I69" s="34" t="str">
        <f t="shared" si="3"/>
        <v>ถูกต้อง</v>
      </c>
    </row>
    <row r="70" spans="1:9">
      <c r="A70" s="20">
        <v>61</v>
      </c>
      <c r="B70" s="19">
        <v>8</v>
      </c>
      <c r="C70" s="20" t="s">
        <v>90</v>
      </c>
      <c r="D70" s="21">
        <v>21356</v>
      </c>
      <c r="E70" s="20" t="s">
        <v>99</v>
      </c>
      <c r="F70" s="43"/>
      <c r="G70" s="43"/>
      <c r="H70" s="33">
        <f t="shared" si="2"/>
        <v>0</v>
      </c>
      <c r="I70" s="34" t="str">
        <f t="shared" si="3"/>
        <v>ถูกต้อง</v>
      </c>
    </row>
    <row r="71" spans="1:9">
      <c r="A71" s="20">
        <v>62</v>
      </c>
      <c r="B71" s="19">
        <v>8</v>
      </c>
      <c r="C71" s="20" t="s">
        <v>100</v>
      </c>
      <c r="D71" s="21">
        <v>10704</v>
      </c>
      <c r="E71" s="20" t="s">
        <v>101</v>
      </c>
      <c r="F71" s="43"/>
      <c r="G71" s="43"/>
      <c r="H71" s="33">
        <f t="shared" si="2"/>
        <v>0</v>
      </c>
      <c r="I71" s="34" t="str">
        <f t="shared" si="3"/>
        <v>ถูกต้อง</v>
      </c>
    </row>
    <row r="72" spans="1:9">
      <c r="A72" s="20">
        <v>63</v>
      </c>
      <c r="B72" s="19">
        <v>8</v>
      </c>
      <c r="C72" s="20" t="s">
        <v>100</v>
      </c>
      <c r="D72" s="21">
        <v>10991</v>
      </c>
      <c r="E72" s="20" t="s">
        <v>102</v>
      </c>
      <c r="F72" s="43"/>
      <c r="G72" s="43"/>
      <c r="H72" s="33">
        <f t="shared" si="2"/>
        <v>0</v>
      </c>
      <c r="I72" s="34" t="str">
        <f t="shared" si="3"/>
        <v>ถูกต้อง</v>
      </c>
    </row>
    <row r="73" spans="1:9">
      <c r="A73" s="20">
        <v>64</v>
      </c>
      <c r="B73" s="19">
        <v>8</v>
      </c>
      <c r="C73" s="20" t="s">
        <v>100</v>
      </c>
      <c r="D73" s="21">
        <v>10993</v>
      </c>
      <c r="E73" s="20" t="s">
        <v>103</v>
      </c>
      <c r="F73" s="43"/>
      <c r="G73" s="43"/>
      <c r="H73" s="33">
        <f t="shared" si="2"/>
        <v>0</v>
      </c>
      <c r="I73" s="34" t="str">
        <f t="shared" si="3"/>
        <v>ถูกต้อง</v>
      </c>
    </row>
    <row r="74" spans="1:9">
      <c r="A74" s="20">
        <v>65</v>
      </c>
      <c r="B74" s="19">
        <v>8</v>
      </c>
      <c r="C74" s="20" t="s">
        <v>100</v>
      </c>
      <c r="D74" s="21">
        <v>23367</v>
      </c>
      <c r="E74" s="20" t="s">
        <v>104</v>
      </c>
      <c r="F74" s="43"/>
      <c r="G74" s="43"/>
      <c r="H74" s="33">
        <f t="shared" si="2"/>
        <v>0</v>
      </c>
      <c r="I74" s="34" t="str">
        <f t="shared" si="3"/>
        <v>ถูกต้อง</v>
      </c>
    </row>
    <row r="75" spans="1:9">
      <c r="A75" s="20">
        <v>66</v>
      </c>
      <c r="B75" s="19">
        <v>8</v>
      </c>
      <c r="C75" s="20" t="s">
        <v>100</v>
      </c>
      <c r="D75" s="21">
        <v>10992</v>
      </c>
      <c r="E75" s="20" t="s">
        <v>105</v>
      </c>
      <c r="F75" s="43"/>
      <c r="G75" s="43"/>
      <c r="H75" s="33">
        <f t="shared" si="2"/>
        <v>0</v>
      </c>
      <c r="I75" s="34" t="str">
        <f t="shared" si="3"/>
        <v>ถูกต้อง</v>
      </c>
    </row>
    <row r="76" spans="1:9">
      <c r="A76" s="20">
        <v>67</v>
      </c>
      <c r="B76" s="19">
        <v>8</v>
      </c>
      <c r="C76" s="20" t="s">
        <v>100</v>
      </c>
      <c r="D76" s="21">
        <v>10994</v>
      </c>
      <c r="E76" s="20" t="s">
        <v>106</v>
      </c>
      <c r="F76" s="43"/>
      <c r="G76" s="43"/>
      <c r="H76" s="33">
        <f t="shared" si="2"/>
        <v>0</v>
      </c>
      <c r="I76" s="34" t="str">
        <f t="shared" si="3"/>
        <v>ถูกต้อง</v>
      </c>
    </row>
    <row r="77" spans="1:9">
      <c r="A77" s="20">
        <v>68</v>
      </c>
      <c r="B77" s="19">
        <v>8</v>
      </c>
      <c r="C77" s="20" t="s">
        <v>107</v>
      </c>
      <c r="D77" s="21">
        <v>10671</v>
      </c>
      <c r="E77" s="20" t="s">
        <v>108</v>
      </c>
      <c r="F77" s="43"/>
      <c r="G77" s="43"/>
      <c r="H77" s="33">
        <f t="shared" si="2"/>
        <v>0</v>
      </c>
      <c r="I77" s="34" t="str">
        <f t="shared" si="3"/>
        <v>ถูกต้อง</v>
      </c>
    </row>
    <row r="78" spans="1:9">
      <c r="A78" s="20">
        <v>69</v>
      </c>
      <c r="B78" s="19">
        <v>8</v>
      </c>
      <c r="C78" s="20" t="s">
        <v>107</v>
      </c>
      <c r="D78" s="21">
        <v>11015</v>
      </c>
      <c r="E78" s="20" t="s">
        <v>109</v>
      </c>
      <c r="F78" s="43"/>
      <c r="G78" s="43"/>
      <c r="H78" s="33">
        <f t="shared" si="2"/>
        <v>0</v>
      </c>
      <c r="I78" s="34" t="str">
        <f t="shared" si="3"/>
        <v>ถูกต้อง</v>
      </c>
    </row>
    <row r="79" spans="1:9">
      <c r="A79" s="20">
        <v>70</v>
      </c>
      <c r="B79" s="19">
        <v>8</v>
      </c>
      <c r="C79" s="20" t="s">
        <v>107</v>
      </c>
      <c r="D79" s="21">
        <v>11023</v>
      </c>
      <c r="E79" s="20" t="s">
        <v>110</v>
      </c>
      <c r="F79" s="43"/>
      <c r="G79" s="43"/>
      <c r="H79" s="33">
        <f t="shared" si="2"/>
        <v>0</v>
      </c>
      <c r="I79" s="34" t="str">
        <f t="shared" si="3"/>
        <v>ถูกต้อง</v>
      </c>
    </row>
    <row r="80" spans="1:9">
      <c r="A80" s="20">
        <v>71</v>
      </c>
      <c r="B80" s="19">
        <v>8</v>
      </c>
      <c r="C80" s="20" t="s">
        <v>107</v>
      </c>
      <c r="D80" s="21">
        <v>11025</v>
      </c>
      <c r="E80" s="20" t="s">
        <v>111</v>
      </c>
      <c r="F80" s="43"/>
      <c r="G80" s="43"/>
      <c r="H80" s="33">
        <f t="shared" si="2"/>
        <v>0</v>
      </c>
      <c r="I80" s="34" t="str">
        <f t="shared" si="3"/>
        <v>ถูกต้อง</v>
      </c>
    </row>
    <row r="81" spans="1:9">
      <c r="A81" s="20">
        <v>72</v>
      </c>
      <c r="B81" s="19">
        <v>8</v>
      </c>
      <c r="C81" s="20" t="s">
        <v>107</v>
      </c>
      <c r="D81" s="21">
        <v>11446</v>
      </c>
      <c r="E81" s="20" t="s">
        <v>112</v>
      </c>
      <c r="F81" s="43"/>
      <c r="G81" s="43"/>
      <c r="H81" s="33">
        <f t="shared" si="2"/>
        <v>0</v>
      </c>
      <c r="I81" s="34" t="str">
        <f t="shared" si="3"/>
        <v>ถูกต้อง</v>
      </c>
    </row>
    <row r="82" spans="1:9">
      <c r="A82" s="20">
        <v>73</v>
      </c>
      <c r="B82" s="19">
        <v>8</v>
      </c>
      <c r="C82" s="20" t="s">
        <v>107</v>
      </c>
      <c r="D82" s="21">
        <v>11018</v>
      </c>
      <c r="E82" s="20" t="s">
        <v>113</v>
      </c>
      <c r="F82" s="43"/>
      <c r="G82" s="43"/>
      <c r="H82" s="33">
        <f t="shared" si="2"/>
        <v>0</v>
      </c>
      <c r="I82" s="34" t="str">
        <f t="shared" si="3"/>
        <v>ถูกต้อง</v>
      </c>
    </row>
    <row r="83" spans="1:9">
      <c r="A83" s="20">
        <v>74</v>
      </c>
      <c r="B83" s="19">
        <v>8</v>
      </c>
      <c r="C83" s="20" t="s">
        <v>107</v>
      </c>
      <c r="D83" s="21">
        <v>11013</v>
      </c>
      <c r="E83" s="20" t="s">
        <v>114</v>
      </c>
      <c r="F83" s="43"/>
      <c r="G83" s="43"/>
      <c r="H83" s="33">
        <f t="shared" si="2"/>
        <v>0</v>
      </c>
      <c r="I83" s="34" t="str">
        <f t="shared" si="3"/>
        <v>ถูกต้อง</v>
      </c>
    </row>
    <row r="84" spans="1:9">
      <c r="A84" s="20">
        <v>75</v>
      </c>
      <c r="B84" s="19">
        <v>8</v>
      </c>
      <c r="C84" s="20" t="s">
        <v>107</v>
      </c>
      <c r="D84" s="21">
        <v>11020</v>
      </c>
      <c r="E84" s="20" t="s">
        <v>115</v>
      </c>
      <c r="F84" s="43"/>
      <c r="G84" s="43"/>
      <c r="H84" s="33">
        <f t="shared" si="2"/>
        <v>0</v>
      </c>
      <c r="I84" s="34" t="str">
        <f t="shared" si="3"/>
        <v>ถูกต้อง</v>
      </c>
    </row>
    <row r="85" spans="1:9">
      <c r="A85" s="20">
        <v>76</v>
      </c>
      <c r="B85" s="19">
        <v>8</v>
      </c>
      <c r="C85" s="20" t="s">
        <v>107</v>
      </c>
      <c r="D85" s="21">
        <v>11019</v>
      </c>
      <c r="E85" s="20" t="s">
        <v>116</v>
      </c>
      <c r="F85" s="43"/>
      <c r="G85" s="43"/>
      <c r="H85" s="33">
        <f t="shared" si="2"/>
        <v>0</v>
      </c>
      <c r="I85" s="34" t="str">
        <f t="shared" si="3"/>
        <v>ถูกต้อง</v>
      </c>
    </row>
    <row r="86" spans="1:9">
      <c r="A86" s="20">
        <v>77</v>
      </c>
      <c r="B86" s="19">
        <v>8</v>
      </c>
      <c r="C86" s="20" t="s">
        <v>107</v>
      </c>
      <c r="D86" s="21">
        <v>11028</v>
      </c>
      <c r="E86" s="20" t="s">
        <v>117</v>
      </c>
      <c r="F86" s="43"/>
      <c r="G86" s="43"/>
      <c r="H86" s="33">
        <f t="shared" si="2"/>
        <v>0</v>
      </c>
      <c r="I86" s="34" t="str">
        <f t="shared" si="3"/>
        <v>ถูกต้อง</v>
      </c>
    </row>
    <row r="87" spans="1:9">
      <c r="A87" s="20">
        <v>78</v>
      </c>
      <c r="B87" s="19">
        <v>8</v>
      </c>
      <c r="C87" s="20" t="s">
        <v>107</v>
      </c>
      <c r="D87" s="21">
        <v>11024</v>
      </c>
      <c r="E87" s="20" t="s">
        <v>118</v>
      </c>
      <c r="F87" s="43"/>
      <c r="G87" s="43"/>
      <c r="H87" s="33">
        <f t="shared" si="2"/>
        <v>0</v>
      </c>
      <c r="I87" s="34" t="str">
        <f t="shared" si="3"/>
        <v>ถูกต้อง</v>
      </c>
    </row>
    <row r="88" spans="1:9">
      <c r="A88" s="20">
        <v>79</v>
      </c>
      <c r="B88" s="19">
        <v>8</v>
      </c>
      <c r="C88" s="20" t="s">
        <v>107</v>
      </c>
      <c r="D88" s="21">
        <v>11017</v>
      </c>
      <c r="E88" s="20" t="s">
        <v>119</v>
      </c>
      <c r="F88" s="43"/>
      <c r="G88" s="43"/>
      <c r="H88" s="33">
        <f t="shared" si="2"/>
        <v>0</v>
      </c>
      <c r="I88" s="34" t="str">
        <f t="shared" si="3"/>
        <v>ถูกต้อง</v>
      </c>
    </row>
    <row r="89" spans="1:9">
      <c r="A89" s="20">
        <v>80</v>
      </c>
      <c r="B89" s="19">
        <v>8</v>
      </c>
      <c r="C89" s="20" t="s">
        <v>107</v>
      </c>
      <c r="D89" s="21">
        <v>11029</v>
      </c>
      <c r="E89" s="20" t="s">
        <v>120</v>
      </c>
      <c r="F89" s="43"/>
      <c r="G89" s="43"/>
      <c r="H89" s="33">
        <f t="shared" si="2"/>
        <v>0</v>
      </c>
      <c r="I89" s="34" t="str">
        <f t="shared" si="3"/>
        <v>ถูกต้อง</v>
      </c>
    </row>
    <row r="90" spans="1:9">
      <c r="A90" s="20">
        <v>81</v>
      </c>
      <c r="B90" s="19">
        <v>8</v>
      </c>
      <c r="C90" s="20" t="s">
        <v>107</v>
      </c>
      <c r="D90" s="21">
        <v>11022</v>
      </c>
      <c r="E90" s="20" t="s">
        <v>121</v>
      </c>
      <c r="F90" s="43"/>
      <c r="G90" s="43"/>
      <c r="H90" s="33">
        <f t="shared" si="2"/>
        <v>0</v>
      </c>
      <c r="I90" s="34" t="str">
        <f t="shared" si="3"/>
        <v>ถูกต้อง</v>
      </c>
    </row>
    <row r="91" spans="1:9">
      <c r="A91" s="20">
        <v>82</v>
      </c>
      <c r="B91" s="19">
        <v>8</v>
      </c>
      <c r="C91" s="20" t="s">
        <v>107</v>
      </c>
      <c r="D91" s="21">
        <v>11021</v>
      </c>
      <c r="E91" s="20" t="s">
        <v>122</v>
      </c>
      <c r="F91" s="43"/>
      <c r="G91" s="43"/>
      <c r="H91" s="33">
        <f t="shared" si="2"/>
        <v>0</v>
      </c>
      <c r="I91" s="34" t="str">
        <f t="shared" si="3"/>
        <v>ถูกต้อง</v>
      </c>
    </row>
    <row r="92" spans="1:9">
      <c r="A92" s="20">
        <v>83</v>
      </c>
      <c r="B92" s="19">
        <v>8</v>
      </c>
      <c r="C92" s="20" t="s">
        <v>107</v>
      </c>
      <c r="D92" s="21">
        <v>11026</v>
      </c>
      <c r="E92" s="20" t="s">
        <v>123</v>
      </c>
      <c r="F92" s="43"/>
      <c r="G92" s="43"/>
      <c r="H92" s="33">
        <f t="shared" si="2"/>
        <v>0</v>
      </c>
      <c r="I92" s="34" t="str">
        <f t="shared" si="3"/>
        <v>ถูกต้อง</v>
      </c>
    </row>
    <row r="93" spans="1:9">
      <c r="A93" s="20">
        <v>84</v>
      </c>
      <c r="B93" s="19">
        <v>8</v>
      </c>
      <c r="C93" s="20" t="s">
        <v>107</v>
      </c>
      <c r="D93" s="21">
        <v>11014</v>
      </c>
      <c r="E93" s="20" t="s">
        <v>124</v>
      </c>
      <c r="F93" s="43"/>
      <c r="G93" s="43"/>
      <c r="H93" s="33">
        <f t="shared" ref="H93:H97" si="4">ROUND(F93+G93,0)</f>
        <v>0</v>
      </c>
      <c r="I93" s="34" t="str">
        <f t="shared" si="3"/>
        <v>ถูกต้อง</v>
      </c>
    </row>
    <row r="94" spans="1:9">
      <c r="A94" s="20">
        <v>85</v>
      </c>
      <c r="B94" s="19">
        <v>8</v>
      </c>
      <c r="C94" s="20" t="s">
        <v>107</v>
      </c>
      <c r="D94" s="21">
        <v>11027</v>
      </c>
      <c r="E94" s="20" t="s">
        <v>125</v>
      </c>
      <c r="F94" s="43"/>
      <c r="G94" s="43"/>
      <c r="H94" s="33">
        <f t="shared" si="4"/>
        <v>0</v>
      </c>
      <c r="I94" s="34" t="str">
        <f t="shared" ref="I94:I97" si="5">IF(OR(F94+G94&gt;H94,F94+G94&lt;H94),"[1]หรือ[2]ทศนิยมไม่เท่ากับ0ให้ปรับตัวเลขรวมให้เท่าช่องรวม","ถูกต้อง")</f>
        <v>ถูกต้อง</v>
      </c>
    </row>
    <row r="95" spans="1:9">
      <c r="A95" s="20">
        <v>86</v>
      </c>
      <c r="B95" s="19">
        <v>8</v>
      </c>
      <c r="C95" s="20" t="s">
        <v>107</v>
      </c>
      <c r="D95" s="21">
        <v>25058</v>
      </c>
      <c r="E95" s="20" t="s">
        <v>126</v>
      </c>
      <c r="F95" s="43"/>
      <c r="G95" s="43"/>
      <c r="H95" s="33">
        <f t="shared" si="4"/>
        <v>0</v>
      </c>
      <c r="I95" s="34" t="str">
        <f t="shared" si="5"/>
        <v>ถูกต้อง</v>
      </c>
    </row>
    <row r="96" spans="1:9">
      <c r="A96" s="20">
        <v>87</v>
      </c>
      <c r="B96" s="19">
        <v>8</v>
      </c>
      <c r="C96" s="20" t="s">
        <v>107</v>
      </c>
      <c r="D96" s="21">
        <v>25059</v>
      </c>
      <c r="E96" s="20" t="s">
        <v>127</v>
      </c>
      <c r="F96" s="43"/>
      <c r="G96" s="43"/>
      <c r="H96" s="33">
        <f t="shared" si="4"/>
        <v>0</v>
      </c>
      <c r="I96" s="34" t="str">
        <f t="shared" si="5"/>
        <v>ถูกต้อง</v>
      </c>
    </row>
    <row r="97" spans="1:9">
      <c r="A97" s="20">
        <v>88</v>
      </c>
      <c r="B97" s="19">
        <v>8</v>
      </c>
      <c r="C97" s="20" t="s">
        <v>107</v>
      </c>
      <c r="D97" s="21">
        <v>11016</v>
      </c>
      <c r="E97" s="20" t="s">
        <v>128</v>
      </c>
      <c r="F97" s="43"/>
      <c r="G97" s="43"/>
      <c r="H97" s="33">
        <f t="shared" si="4"/>
        <v>0</v>
      </c>
      <c r="I97" s="34" t="str">
        <f t="shared" si="5"/>
        <v>ถูกต้อง</v>
      </c>
    </row>
    <row r="99" spans="1:9">
      <c r="G99" s="1" t="s">
        <v>227</v>
      </c>
    </row>
    <row r="100" spans="1:9">
      <c r="G100" s="1" t="s">
        <v>226</v>
      </c>
    </row>
    <row r="101" spans="1:9">
      <c r="G101" s="1" t="s">
        <v>224</v>
      </c>
    </row>
    <row r="102" spans="1:9">
      <c r="G102" s="1" t="s">
        <v>225</v>
      </c>
    </row>
  </sheetData>
  <autoFilter ref="A7:I97" xr:uid="{00000000-0009-0000-0000-000002000000}"/>
  <mergeCells count="11">
    <mergeCell ref="A9:E9"/>
    <mergeCell ref="F6:H6"/>
    <mergeCell ref="F7:F8"/>
    <mergeCell ref="G7:G8"/>
    <mergeCell ref="H7:H8"/>
    <mergeCell ref="I7:I8"/>
    <mergeCell ref="A7:A8"/>
    <mergeCell ref="B7:B8"/>
    <mergeCell ref="C7:C8"/>
    <mergeCell ref="D7:D8"/>
    <mergeCell ref="E7:E8"/>
  </mergeCells>
  <conditionalFormatting sqref="H2">
    <cfRule type="cellIs" dxfId="2" priority="1" operator="equal">
      <formula>"ผ่าน"</formula>
    </cfRule>
    <cfRule type="cellIs" dxfId="1" priority="2" operator="equal">
      <formula>"ไม่ผ่าน"</formula>
    </cfRule>
    <cfRule type="cellIs" dxfId="0" priority="3" operator="equal">
      <formula>"ไม่ผ่าน"</formula>
    </cfRule>
  </conditionalFormatting>
  <printOptions horizontalCentered="1"/>
  <pageMargins left="0.11811023622047245" right="0.11811023622047245" top="0.35433070866141736" bottom="0.35433070866141736" header="0.11811023622047245" footer="0.11811023622047245"/>
  <pageSetup paperSize="9" scale="70" orientation="landscape" r:id="rId1"/>
  <headerFooter>
    <oddFooter>&amp;A&amp;RPage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ADAD6"/>
  </sheetPr>
  <dimension ref="A1:V111"/>
  <sheetViews>
    <sheetView zoomScaleNormal="100" workbookViewId="0">
      <pane xSplit="5" ySplit="4" topLeftCell="L5" activePane="bottomRight" state="frozen"/>
      <selection pane="topRight" activeCell="F1" sqref="F1"/>
      <selection pane="bottomLeft" activeCell="A5" sqref="A5"/>
      <selection pane="bottomRight" activeCell="Q13" sqref="Q13:Q14"/>
    </sheetView>
  </sheetViews>
  <sheetFormatPr defaultRowHeight="14.5"/>
  <cols>
    <col min="1" max="1" width="6.36328125" customWidth="1"/>
    <col min="2" max="2" width="5.08984375" customWidth="1"/>
    <col min="3" max="3" width="15.08984375" customWidth="1"/>
    <col min="4" max="4" width="7.08984375" customWidth="1"/>
    <col min="5" max="5" width="23.90625" customWidth="1"/>
    <col min="6" max="6" width="14.453125" bestFit="1" customWidth="1"/>
    <col min="7" max="7" width="17.08984375" customWidth="1"/>
    <col min="8" max="8" width="14.453125" bestFit="1" customWidth="1"/>
    <col min="9" max="9" width="16.1796875" bestFit="1" customWidth="1"/>
    <col min="10" max="10" width="1.36328125" style="2" customWidth="1"/>
    <col min="11" max="11" width="16.453125" customWidth="1"/>
    <col min="12" max="12" width="14.90625" customWidth="1"/>
    <col min="13" max="13" width="14.453125" bestFit="1" customWidth="1"/>
    <col min="14" max="14" width="1.1796875" style="118" customWidth="1"/>
    <col min="15" max="15" width="15.90625" customWidth="1"/>
    <col min="16" max="16" width="16.1796875" customWidth="1"/>
    <col min="17" max="17" width="15.453125" customWidth="1"/>
    <col min="18" max="18" width="14.453125" bestFit="1" customWidth="1"/>
    <col min="19" max="19" width="15" bestFit="1" customWidth="1"/>
    <col min="20" max="20" width="16.1796875" style="119" bestFit="1" customWidth="1"/>
    <col min="21" max="21" width="15" bestFit="1" customWidth="1"/>
    <col min="22" max="22" width="6.7265625" bestFit="1" customWidth="1"/>
  </cols>
  <sheetData>
    <row r="1" spans="1:22" ht="21">
      <c r="A1" s="5" t="s">
        <v>131</v>
      </c>
      <c r="B1" s="5"/>
      <c r="C1" s="5"/>
      <c r="D1" s="5"/>
      <c r="E1" s="5"/>
      <c r="F1" s="6"/>
      <c r="G1" s="6"/>
      <c r="H1" s="6"/>
      <c r="I1" s="6"/>
      <c r="K1" s="4" t="s">
        <v>130</v>
      </c>
      <c r="L1" s="4"/>
      <c r="M1" s="4"/>
    </row>
    <row r="2" spans="1:22" ht="21">
      <c r="A2" s="82"/>
      <c r="B2" s="82"/>
      <c r="C2" s="82"/>
      <c r="D2" s="82"/>
      <c r="E2" s="82"/>
      <c r="F2" s="83"/>
      <c r="G2" s="83"/>
      <c r="H2" s="83"/>
      <c r="I2" s="83"/>
      <c r="K2" s="84"/>
      <c r="L2" s="84"/>
      <c r="M2" s="84"/>
    </row>
    <row r="3" spans="1:22" s="126" customFormat="1" ht="34.5" customHeight="1">
      <c r="A3" s="198" t="s">
        <v>2</v>
      </c>
      <c r="B3" s="207" t="s">
        <v>0</v>
      </c>
      <c r="C3" s="207" t="s">
        <v>4</v>
      </c>
      <c r="D3" s="207" t="s">
        <v>5</v>
      </c>
      <c r="E3" s="207" t="s">
        <v>5</v>
      </c>
      <c r="F3" s="205" t="s">
        <v>15</v>
      </c>
      <c r="G3" s="206"/>
      <c r="H3" s="180" t="s">
        <v>16</v>
      </c>
      <c r="I3" s="200" t="s">
        <v>129</v>
      </c>
      <c r="J3" s="124"/>
      <c r="K3" s="202" t="s">
        <v>178</v>
      </c>
      <c r="L3" s="203"/>
      <c r="M3" s="204"/>
      <c r="N3" s="125"/>
      <c r="O3" s="195" t="s">
        <v>231</v>
      </c>
      <c r="P3" s="196"/>
      <c r="Q3" s="196"/>
      <c r="R3" s="196"/>
      <c r="S3" s="197" t="s">
        <v>206</v>
      </c>
      <c r="T3" s="197"/>
      <c r="U3" s="197"/>
      <c r="V3" s="197"/>
    </row>
    <row r="4" spans="1:22" s="136" customFormat="1" ht="48.5" customHeight="1">
      <c r="A4" s="199"/>
      <c r="B4" s="208"/>
      <c r="C4" s="208"/>
      <c r="D4" s="208"/>
      <c r="E4" s="208"/>
      <c r="F4" s="127" t="s">
        <v>17</v>
      </c>
      <c r="G4" s="127" t="s">
        <v>6</v>
      </c>
      <c r="H4" s="128" t="s">
        <v>6</v>
      </c>
      <c r="I4" s="201"/>
      <c r="J4" s="129"/>
      <c r="K4" s="130" t="s">
        <v>17</v>
      </c>
      <c r="L4" s="130" t="s">
        <v>6</v>
      </c>
      <c r="M4" s="130" t="s">
        <v>18</v>
      </c>
      <c r="N4" s="131"/>
      <c r="O4" s="132" t="s">
        <v>17</v>
      </c>
      <c r="P4" s="132" t="s">
        <v>204</v>
      </c>
      <c r="Q4" s="132" t="s">
        <v>205</v>
      </c>
      <c r="R4" s="132" t="s">
        <v>18</v>
      </c>
      <c r="S4" s="133" t="s">
        <v>208</v>
      </c>
      <c r="T4" s="134" t="s">
        <v>6</v>
      </c>
      <c r="U4" s="133" t="s">
        <v>18</v>
      </c>
      <c r="V4" s="135" t="s">
        <v>207</v>
      </c>
    </row>
    <row r="5" spans="1:22" s="126" customFormat="1" ht="19" customHeight="1">
      <c r="A5" s="137">
        <v>1</v>
      </c>
      <c r="B5" s="122">
        <v>8</v>
      </c>
      <c r="C5" s="137" t="s">
        <v>34</v>
      </c>
      <c r="D5" s="138">
        <v>10711</v>
      </c>
      <c r="E5" s="137" t="s">
        <v>35</v>
      </c>
      <c r="F5" s="139">
        <v>3028800</v>
      </c>
      <c r="G5" s="139">
        <v>0</v>
      </c>
      <c r="H5" s="139">
        <v>36527286.301687501</v>
      </c>
      <c r="I5" s="139">
        <v>39556086.301687501</v>
      </c>
      <c r="J5" s="140"/>
      <c r="K5" s="139">
        <v>2833101</v>
      </c>
      <c r="L5" s="139">
        <v>3156400</v>
      </c>
      <c r="M5" s="139">
        <v>5989501</v>
      </c>
      <c r="N5" s="125"/>
      <c r="O5" s="141">
        <v>3028800</v>
      </c>
      <c r="P5" s="142">
        <v>0</v>
      </c>
      <c r="Q5" s="142">
        <v>3102419.9643744314</v>
      </c>
      <c r="R5" s="142">
        <v>6131219.9643744314</v>
      </c>
      <c r="S5" s="143">
        <v>195699</v>
      </c>
      <c r="T5" s="144">
        <v>-53980.035625568591</v>
      </c>
      <c r="U5" s="144">
        <v>141718.96437443141</v>
      </c>
      <c r="V5" s="144">
        <v>2.3661230605760215</v>
      </c>
    </row>
    <row r="6" spans="1:22" s="126" customFormat="1" ht="19" customHeight="1">
      <c r="A6" s="137">
        <v>2</v>
      </c>
      <c r="B6" s="122">
        <v>8</v>
      </c>
      <c r="C6" s="137" t="s">
        <v>34</v>
      </c>
      <c r="D6" s="138">
        <v>11451</v>
      </c>
      <c r="E6" s="137" t="s">
        <v>36</v>
      </c>
      <c r="F6" s="139">
        <v>2436000</v>
      </c>
      <c r="G6" s="139">
        <v>11004000</v>
      </c>
      <c r="H6" s="139"/>
      <c r="I6" s="139">
        <v>16950527.857500002</v>
      </c>
      <c r="J6" s="140"/>
      <c r="K6" s="139">
        <v>2210450</v>
      </c>
      <c r="L6" s="139">
        <v>1363500</v>
      </c>
      <c r="M6" s="139">
        <v>3573950</v>
      </c>
      <c r="N6" s="125"/>
      <c r="O6" s="141">
        <v>2436000</v>
      </c>
      <c r="P6" s="142">
        <v>934617.17922360625</v>
      </c>
      <c r="Q6" s="142">
        <v>298164.27151604317</v>
      </c>
      <c r="R6" s="142">
        <v>3668781.4507396496</v>
      </c>
      <c r="S6" s="143">
        <v>225550</v>
      </c>
      <c r="T6" s="144">
        <v>-130718.54926035064</v>
      </c>
      <c r="U6" s="144">
        <v>94831.45073964959</v>
      </c>
      <c r="V6" s="144">
        <v>2.6534073151456958</v>
      </c>
    </row>
    <row r="7" spans="1:22" s="126" customFormat="1" ht="19" customHeight="1">
      <c r="A7" s="137">
        <v>3</v>
      </c>
      <c r="B7" s="122">
        <v>8</v>
      </c>
      <c r="C7" s="137" t="s">
        <v>34</v>
      </c>
      <c r="D7" s="138">
        <v>11110</v>
      </c>
      <c r="E7" s="137" t="s">
        <v>37</v>
      </c>
      <c r="F7" s="139">
        <v>2322000</v>
      </c>
      <c r="G7" s="139">
        <v>11979600</v>
      </c>
      <c r="H7" s="139"/>
      <c r="I7" s="139">
        <v>16992408.4998</v>
      </c>
      <c r="J7" s="140"/>
      <c r="K7" s="139">
        <v>2122400</v>
      </c>
      <c r="L7" s="139">
        <v>1159950</v>
      </c>
      <c r="M7" s="139">
        <v>3282350</v>
      </c>
      <c r="N7" s="125"/>
      <c r="O7" s="141">
        <v>2322000</v>
      </c>
      <c r="P7" s="142">
        <v>1017479.0948952304</v>
      </c>
      <c r="Q7" s="142">
        <v>228541.97109360047</v>
      </c>
      <c r="R7" s="142">
        <v>3568021.0659888312</v>
      </c>
      <c r="S7" s="143">
        <v>199600</v>
      </c>
      <c r="T7" s="144">
        <v>86071.065988830756</v>
      </c>
      <c r="U7" s="144">
        <v>285671.06598883122</v>
      </c>
      <c r="V7" s="144">
        <v>8.7032481602763632</v>
      </c>
    </row>
    <row r="8" spans="1:22" s="126" customFormat="1" ht="19" customHeight="1">
      <c r="A8" s="137">
        <v>4</v>
      </c>
      <c r="B8" s="122">
        <v>8</v>
      </c>
      <c r="C8" s="137" t="s">
        <v>34</v>
      </c>
      <c r="D8" s="138">
        <v>11105</v>
      </c>
      <c r="E8" s="137" t="s">
        <v>38</v>
      </c>
      <c r="F8" s="139">
        <v>1935600</v>
      </c>
      <c r="G8" s="139">
        <v>4436400</v>
      </c>
      <c r="H8" s="139"/>
      <c r="I8" s="139">
        <v>8047877.8623000002</v>
      </c>
      <c r="J8" s="140"/>
      <c r="K8" s="139">
        <v>1905500</v>
      </c>
      <c r="L8" s="139">
        <v>646200</v>
      </c>
      <c r="M8" s="139">
        <v>2551700</v>
      </c>
      <c r="N8" s="125"/>
      <c r="O8" s="141">
        <v>1935600</v>
      </c>
      <c r="P8" s="142">
        <v>376802.58577859023</v>
      </c>
      <c r="Q8" s="142">
        <v>142339.53474973762</v>
      </c>
      <c r="R8" s="142">
        <v>2454742.1205283278</v>
      </c>
      <c r="S8" s="143">
        <v>30100</v>
      </c>
      <c r="T8" s="144">
        <v>-127057.87947167212</v>
      </c>
      <c r="U8" s="144">
        <v>-96957.879471672233</v>
      </c>
      <c r="V8" s="144">
        <v>-3.7997366254525309</v>
      </c>
    </row>
    <row r="9" spans="1:22" s="126" customFormat="1" ht="19" customHeight="1">
      <c r="A9" s="137">
        <v>5</v>
      </c>
      <c r="B9" s="122">
        <v>8</v>
      </c>
      <c r="C9" s="137" t="s">
        <v>34</v>
      </c>
      <c r="D9" s="138">
        <v>11109</v>
      </c>
      <c r="E9" s="137" t="s">
        <v>39</v>
      </c>
      <c r="F9" s="139">
        <v>2553600</v>
      </c>
      <c r="G9" s="139">
        <v>12136800</v>
      </c>
      <c r="H9" s="139"/>
      <c r="I9" s="139">
        <v>16909763.261399999</v>
      </c>
      <c r="J9" s="140"/>
      <c r="K9" s="139">
        <v>2492100</v>
      </c>
      <c r="L9" s="139">
        <v>908350</v>
      </c>
      <c r="M9" s="139">
        <v>3400450</v>
      </c>
      <c r="N9" s="125"/>
      <c r="O9" s="141">
        <v>2553600</v>
      </c>
      <c r="P9" s="142">
        <v>1030830.7688841389</v>
      </c>
      <c r="Q9" s="142">
        <v>188500.09369703475</v>
      </c>
      <c r="R9" s="142">
        <v>3772930.8625811739</v>
      </c>
      <c r="S9" s="143">
        <v>61500</v>
      </c>
      <c r="T9" s="144">
        <v>310980.86258117366</v>
      </c>
      <c r="U9" s="144">
        <v>372480.86258117389</v>
      </c>
      <c r="V9" s="144">
        <v>10.953869710808096</v>
      </c>
    </row>
    <row r="10" spans="1:22" s="126" customFormat="1" ht="19" customHeight="1">
      <c r="A10" s="137">
        <v>6</v>
      </c>
      <c r="B10" s="122">
        <v>8</v>
      </c>
      <c r="C10" s="137" t="s">
        <v>34</v>
      </c>
      <c r="D10" s="138">
        <v>11107</v>
      </c>
      <c r="E10" s="137" t="s">
        <v>40</v>
      </c>
      <c r="F10" s="139">
        <v>733200</v>
      </c>
      <c r="G10" s="139">
        <v>7825200</v>
      </c>
      <c r="H10" s="139"/>
      <c r="I10" s="139">
        <v>9631903.9449000005</v>
      </c>
      <c r="J10" s="140"/>
      <c r="K10" s="139">
        <v>840900</v>
      </c>
      <c r="L10" s="139">
        <v>380300</v>
      </c>
      <c r="M10" s="139">
        <v>1221200</v>
      </c>
      <c r="N10" s="125"/>
      <c r="O10" s="141">
        <v>733200</v>
      </c>
      <c r="P10" s="142">
        <v>664627.98535628535</v>
      </c>
      <c r="Q10" s="142">
        <v>91177.319962545575</v>
      </c>
      <c r="R10" s="142">
        <v>1489005.3053188308</v>
      </c>
      <c r="S10" s="143">
        <v>-107700</v>
      </c>
      <c r="T10" s="144">
        <v>375505.30531883088</v>
      </c>
      <c r="U10" s="144">
        <v>267805.30531883077</v>
      </c>
      <c r="V10" s="145">
        <v>21.929684352999569</v>
      </c>
    </row>
    <row r="11" spans="1:22" s="126" customFormat="1" ht="19" customHeight="1">
      <c r="A11" s="137">
        <v>7</v>
      </c>
      <c r="B11" s="122">
        <v>8</v>
      </c>
      <c r="C11" s="137" t="s">
        <v>34</v>
      </c>
      <c r="D11" s="138">
        <v>11111</v>
      </c>
      <c r="E11" s="137" t="s">
        <v>41</v>
      </c>
      <c r="F11" s="139">
        <v>1410000</v>
      </c>
      <c r="G11" s="139">
        <v>6049200</v>
      </c>
      <c r="H11" s="139"/>
      <c r="I11" s="139">
        <v>9043509.3660000004</v>
      </c>
      <c r="J11" s="140"/>
      <c r="K11" s="139">
        <v>1380100</v>
      </c>
      <c r="L11" s="139">
        <v>619350</v>
      </c>
      <c r="M11" s="139">
        <v>1999450</v>
      </c>
      <c r="N11" s="125"/>
      <c r="O11" s="141">
        <v>1410000</v>
      </c>
      <c r="P11" s="142">
        <v>513784.64563426381</v>
      </c>
      <c r="Q11" s="142">
        <v>134562.22743261178</v>
      </c>
      <c r="R11" s="142">
        <v>2058346.8730668756</v>
      </c>
      <c r="S11" s="143">
        <v>29900</v>
      </c>
      <c r="T11" s="144">
        <v>28996.873066875618</v>
      </c>
      <c r="U11" s="144">
        <v>58896.873066875618</v>
      </c>
      <c r="V11" s="144">
        <v>2.9456537081135119</v>
      </c>
    </row>
    <row r="12" spans="1:22" s="126" customFormat="1" ht="19" customHeight="1">
      <c r="A12" s="137">
        <v>8</v>
      </c>
      <c r="B12" s="122">
        <v>8</v>
      </c>
      <c r="C12" s="137" t="s">
        <v>34</v>
      </c>
      <c r="D12" s="138">
        <v>11106</v>
      </c>
      <c r="E12" s="137" t="s">
        <v>42</v>
      </c>
      <c r="F12" s="139">
        <v>927600</v>
      </c>
      <c r="G12" s="139">
        <v>5958000</v>
      </c>
      <c r="H12" s="139"/>
      <c r="I12" s="139">
        <v>8499945.8300999999</v>
      </c>
      <c r="J12" s="140"/>
      <c r="K12" s="139">
        <v>1000700</v>
      </c>
      <c r="L12" s="139">
        <v>576500</v>
      </c>
      <c r="M12" s="139">
        <v>1577200</v>
      </c>
      <c r="N12" s="125"/>
      <c r="O12" s="141">
        <v>927600</v>
      </c>
      <c r="P12" s="142">
        <v>506038.63629718701</v>
      </c>
      <c r="Q12" s="142">
        <v>137113.3538730873</v>
      </c>
      <c r="R12" s="142">
        <v>1570751.9901702744</v>
      </c>
      <c r="S12" s="143">
        <v>-73100</v>
      </c>
      <c r="T12" s="144">
        <v>66651.990170274279</v>
      </c>
      <c r="U12" s="144">
        <v>-6448.0098297256045</v>
      </c>
      <c r="V12" s="144">
        <v>-0.4088263904213546</v>
      </c>
    </row>
    <row r="13" spans="1:22" s="126" customFormat="1" ht="19" customHeight="1">
      <c r="A13" s="137">
        <v>9</v>
      </c>
      <c r="B13" s="122">
        <v>8</v>
      </c>
      <c r="C13" s="137" t="s">
        <v>34</v>
      </c>
      <c r="D13" s="138">
        <v>11104</v>
      </c>
      <c r="E13" s="137" t="s">
        <v>43</v>
      </c>
      <c r="F13" s="139">
        <v>1320000</v>
      </c>
      <c r="G13" s="139">
        <v>7285200</v>
      </c>
      <c r="H13" s="139"/>
      <c r="I13" s="139">
        <v>10131313.930500001</v>
      </c>
      <c r="J13" s="140"/>
      <c r="K13" s="139">
        <v>1443700</v>
      </c>
      <c r="L13" s="139">
        <v>688650</v>
      </c>
      <c r="M13" s="139">
        <v>2132350</v>
      </c>
      <c r="N13" s="125"/>
      <c r="O13" s="141">
        <v>1320000</v>
      </c>
      <c r="P13" s="142">
        <v>618763.45638675173</v>
      </c>
      <c r="Q13" s="142">
        <v>129619.43810412218</v>
      </c>
      <c r="R13" s="142">
        <v>2068382.8944908739</v>
      </c>
      <c r="S13" s="143">
        <v>-123700</v>
      </c>
      <c r="T13" s="144">
        <v>59732.894490873907</v>
      </c>
      <c r="U13" s="144">
        <v>-63967.105509126093</v>
      </c>
      <c r="V13" s="144">
        <v>-2.9998408098635823</v>
      </c>
    </row>
    <row r="14" spans="1:22" s="126" customFormat="1" ht="19" customHeight="1">
      <c r="A14" s="137">
        <v>10</v>
      </c>
      <c r="B14" s="122">
        <v>8</v>
      </c>
      <c r="C14" s="137" t="s">
        <v>34</v>
      </c>
      <c r="D14" s="138">
        <v>11112</v>
      </c>
      <c r="E14" s="137" t="s">
        <v>44</v>
      </c>
      <c r="F14" s="139">
        <v>1515600</v>
      </c>
      <c r="G14" s="139">
        <v>7503600</v>
      </c>
      <c r="H14" s="139"/>
      <c r="I14" s="139">
        <v>10533196.8609</v>
      </c>
      <c r="J14" s="140"/>
      <c r="K14" s="139">
        <v>1577400</v>
      </c>
      <c r="L14" s="139">
        <v>611550</v>
      </c>
      <c r="M14" s="139">
        <v>2188950</v>
      </c>
      <c r="N14" s="125"/>
      <c r="O14" s="141">
        <v>1515600</v>
      </c>
      <c r="P14" s="142">
        <v>637313.11032554088</v>
      </c>
      <c r="Q14" s="142">
        <v>128590.2831232054</v>
      </c>
      <c r="R14" s="142">
        <v>2281503.3934487463</v>
      </c>
      <c r="S14" s="143">
        <v>-61800</v>
      </c>
      <c r="T14" s="144">
        <v>154353.3934487463</v>
      </c>
      <c r="U14" s="144">
        <v>92553.393448746298</v>
      </c>
      <c r="V14" s="144">
        <v>4.228209573025711</v>
      </c>
    </row>
    <row r="15" spans="1:22" s="126" customFormat="1" ht="19" customHeight="1">
      <c r="A15" s="137">
        <v>11</v>
      </c>
      <c r="B15" s="122">
        <v>8</v>
      </c>
      <c r="C15" s="137" t="s">
        <v>34</v>
      </c>
      <c r="D15" s="138">
        <v>11108</v>
      </c>
      <c r="E15" s="137" t="s">
        <v>45</v>
      </c>
      <c r="F15" s="139">
        <v>1504800</v>
      </c>
      <c r="G15" s="139">
        <v>9814800</v>
      </c>
      <c r="H15" s="139"/>
      <c r="I15" s="139">
        <v>13106497.487399999</v>
      </c>
      <c r="J15" s="140"/>
      <c r="K15" s="139">
        <v>1478200</v>
      </c>
      <c r="L15" s="139">
        <v>789150</v>
      </c>
      <c r="M15" s="139">
        <v>2267350</v>
      </c>
      <c r="N15" s="125"/>
      <c r="O15" s="141">
        <v>1504800</v>
      </c>
      <c r="P15" s="142">
        <v>833613.29431514454</v>
      </c>
      <c r="Q15" s="142">
        <v>151768.91032674818</v>
      </c>
      <c r="R15" s="142">
        <v>2490182.2046418926</v>
      </c>
      <c r="S15" s="143">
        <v>26600</v>
      </c>
      <c r="T15" s="144">
        <v>196232.20464189269</v>
      </c>
      <c r="U15" s="144">
        <v>222832.20464189257</v>
      </c>
      <c r="V15" s="144">
        <v>9.8278697440577147</v>
      </c>
    </row>
    <row r="16" spans="1:22" s="126" customFormat="1" ht="19" customHeight="1">
      <c r="A16" s="137">
        <v>12</v>
      </c>
      <c r="B16" s="122">
        <v>8</v>
      </c>
      <c r="C16" s="137" t="s">
        <v>34</v>
      </c>
      <c r="D16" s="138">
        <v>40840</v>
      </c>
      <c r="E16" s="137" t="s">
        <v>46</v>
      </c>
      <c r="F16" s="139">
        <v>505200</v>
      </c>
      <c r="G16" s="139">
        <v>3372000</v>
      </c>
      <c r="H16" s="139"/>
      <c r="I16" s="139">
        <v>4362605.9249999998</v>
      </c>
      <c r="J16" s="140"/>
      <c r="K16" s="139">
        <v>489900</v>
      </c>
      <c r="L16" s="139">
        <v>314238</v>
      </c>
      <c r="M16" s="139">
        <v>804138</v>
      </c>
      <c r="N16" s="125"/>
      <c r="O16" s="141">
        <v>505200</v>
      </c>
      <c r="P16" s="142">
        <v>286398.50312086515</v>
      </c>
      <c r="Q16" s="142">
        <v>41227.618720640246</v>
      </c>
      <c r="R16" s="142">
        <v>832826.1218415054</v>
      </c>
      <c r="S16" s="143">
        <v>15300</v>
      </c>
      <c r="T16" s="144">
        <v>13388.121841505403</v>
      </c>
      <c r="U16" s="144">
        <v>28688.121841505403</v>
      </c>
      <c r="V16" s="144">
        <v>3.5675620156621632</v>
      </c>
    </row>
    <row r="17" spans="1:22" s="151" customFormat="1" ht="19" customHeight="1">
      <c r="A17" s="146"/>
      <c r="B17" s="147"/>
      <c r="C17" s="146"/>
      <c r="D17" s="148"/>
      <c r="E17" s="146" t="s">
        <v>213</v>
      </c>
      <c r="F17" s="149">
        <f>SUM(F5:F16)</f>
        <v>20192400</v>
      </c>
      <c r="G17" s="149">
        <f t="shared" ref="G17:U17" si="0">SUM(G5:G16)</f>
        <v>87364800</v>
      </c>
      <c r="H17" s="149">
        <f t="shared" si="0"/>
        <v>36527286.301687501</v>
      </c>
      <c r="I17" s="149">
        <f t="shared" si="0"/>
        <v>163765637.12748748</v>
      </c>
      <c r="J17" s="149">
        <f t="shared" si="0"/>
        <v>0</v>
      </c>
      <c r="K17" s="149">
        <f t="shared" si="0"/>
        <v>19774451</v>
      </c>
      <c r="L17" s="149">
        <f t="shared" si="0"/>
        <v>11214138</v>
      </c>
      <c r="M17" s="149">
        <f t="shared" si="0"/>
        <v>30988589</v>
      </c>
      <c r="N17" s="149">
        <f t="shared" si="0"/>
        <v>0</v>
      </c>
      <c r="O17" s="149">
        <f t="shared" si="0"/>
        <v>20192400</v>
      </c>
      <c r="P17" s="149">
        <f t="shared" si="0"/>
        <v>7420269.2602176024</v>
      </c>
      <c r="Q17" s="149">
        <f t="shared" si="0"/>
        <v>4774024.9869738081</v>
      </c>
      <c r="R17" s="149">
        <f t="shared" si="0"/>
        <v>32386694.247191418</v>
      </c>
      <c r="S17" s="149">
        <f t="shared" si="0"/>
        <v>417949</v>
      </c>
      <c r="T17" s="149">
        <f t="shared" si="0"/>
        <v>980156.24719141214</v>
      </c>
      <c r="U17" s="149">
        <f t="shared" si="0"/>
        <v>1398105.2471914128</v>
      </c>
      <c r="V17" s="150">
        <f>U17/M17*100</f>
        <v>4.5116776604169129</v>
      </c>
    </row>
    <row r="18" spans="1:22" s="126" customFormat="1" ht="19" customHeight="1">
      <c r="A18" s="137">
        <v>13</v>
      </c>
      <c r="B18" s="122">
        <v>8</v>
      </c>
      <c r="C18" s="137" t="s">
        <v>47</v>
      </c>
      <c r="D18" s="138">
        <v>11040</v>
      </c>
      <c r="E18" s="137" t="s">
        <v>48</v>
      </c>
      <c r="F18" s="139">
        <v>2142000</v>
      </c>
      <c r="G18" s="139">
        <v>21597600</v>
      </c>
      <c r="H18" s="139">
        <v>11283527.269575</v>
      </c>
      <c r="I18" s="139">
        <v>35023127.269575</v>
      </c>
      <c r="J18" s="140"/>
      <c r="K18" s="139">
        <v>2211600</v>
      </c>
      <c r="L18" s="139">
        <v>2883225</v>
      </c>
      <c r="M18" s="139">
        <v>5094825</v>
      </c>
      <c r="N18" s="125"/>
      <c r="O18" s="141">
        <v>2142000</v>
      </c>
      <c r="P18" s="142">
        <v>1834377.3164303671</v>
      </c>
      <c r="Q18" s="142">
        <v>958358.63580360089</v>
      </c>
      <c r="R18" s="142">
        <v>4934735.9522339683</v>
      </c>
      <c r="S18" s="143">
        <v>-69600</v>
      </c>
      <c r="T18" s="144">
        <v>-90489.047766032163</v>
      </c>
      <c r="U18" s="144">
        <v>-160089.0477660317</v>
      </c>
      <c r="V18" s="144">
        <v>-3.1421893345901322</v>
      </c>
    </row>
    <row r="19" spans="1:22" s="126" customFormat="1" ht="19" customHeight="1">
      <c r="A19" s="137">
        <v>14</v>
      </c>
      <c r="B19" s="122">
        <v>8</v>
      </c>
      <c r="C19" s="137" t="s">
        <v>47</v>
      </c>
      <c r="D19" s="138">
        <v>11046</v>
      </c>
      <c r="E19" s="137" t="s">
        <v>49</v>
      </c>
      <c r="F19" s="139">
        <v>2001600</v>
      </c>
      <c r="G19" s="139">
        <v>17072400</v>
      </c>
      <c r="H19" s="139"/>
      <c r="I19" s="139">
        <v>21925919.625599999</v>
      </c>
      <c r="J19" s="140"/>
      <c r="K19" s="139">
        <v>2211800</v>
      </c>
      <c r="L19" s="139">
        <v>1483873</v>
      </c>
      <c r="M19" s="139">
        <v>3695673</v>
      </c>
      <c r="N19" s="125"/>
      <c r="O19" s="141">
        <v>2001600</v>
      </c>
      <c r="P19" s="142">
        <v>1450032.5636656757</v>
      </c>
      <c r="Q19" s="142">
        <v>242225.8338650231</v>
      </c>
      <c r="R19" s="142">
        <v>3693858.3975306991</v>
      </c>
      <c r="S19" s="143">
        <v>-210200</v>
      </c>
      <c r="T19" s="144">
        <v>208385.39753069868</v>
      </c>
      <c r="U19" s="144">
        <v>-1814.6024693008512</v>
      </c>
      <c r="V19" s="144">
        <v>-4.9100731295784322E-2</v>
      </c>
    </row>
    <row r="20" spans="1:22" s="126" customFormat="1" ht="19" customHeight="1">
      <c r="A20" s="137">
        <v>15</v>
      </c>
      <c r="B20" s="122">
        <v>8</v>
      </c>
      <c r="C20" s="137" t="s">
        <v>47</v>
      </c>
      <c r="D20" s="138">
        <v>11043</v>
      </c>
      <c r="E20" s="137" t="s">
        <v>50</v>
      </c>
      <c r="F20" s="139">
        <v>1584000</v>
      </c>
      <c r="G20" s="139">
        <v>8720400</v>
      </c>
      <c r="H20" s="139"/>
      <c r="I20" s="139">
        <v>12251634.8937</v>
      </c>
      <c r="J20" s="140"/>
      <c r="K20" s="139">
        <v>1551400</v>
      </c>
      <c r="L20" s="139">
        <v>603043</v>
      </c>
      <c r="M20" s="139">
        <v>2154443</v>
      </c>
      <c r="N20" s="125"/>
      <c r="O20" s="141">
        <v>1584000</v>
      </c>
      <c r="P20" s="142">
        <v>740661.18227022316</v>
      </c>
      <c r="Q20" s="142">
        <v>165387.05776405602</v>
      </c>
      <c r="R20" s="142">
        <v>2490048.2400342794</v>
      </c>
      <c r="S20" s="143">
        <v>32600</v>
      </c>
      <c r="T20" s="144">
        <v>303005.24003427918</v>
      </c>
      <c r="U20" s="144">
        <v>335605.24003427941</v>
      </c>
      <c r="V20" s="144">
        <v>15.577355262324389</v>
      </c>
    </row>
    <row r="21" spans="1:22" s="126" customFormat="1" ht="19" customHeight="1">
      <c r="A21" s="137">
        <v>16</v>
      </c>
      <c r="B21" s="122">
        <v>8</v>
      </c>
      <c r="C21" s="137" t="s">
        <v>47</v>
      </c>
      <c r="D21" s="138">
        <v>11048</v>
      </c>
      <c r="E21" s="137" t="s">
        <v>51</v>
      </c>
      <c r="F21" s="139">
        <v>872400</v>
      </c>
      <c r="G21" s="139">
        <v>9902400</v>
      </c>
      <c r="H21" s="139"/>
      <c r="I21" s="139">
        <v>12323251.160399999</v>
      </c>
      <c r="J21" s="140"/>
      <c r="K21" s="139">
        <v>1130000</v>
      </c>
      <c r="L21" s="139">
        <v>604730</v>
      </c>
      <c r="M21" s="139">
        <v>1734730</v>
      </c>
      <c r="N21" s="125"/>
      <c r="O21" s="141">
        <v>872400</v>
      </c>
      <c r="P21" s="142">
        <v>841053.54012575781</v>
      </c>
      <c r="Q21" s="142">
        <v>131516.63537791418</v>
      </c>
      <c r="R21" s="142">
        <v>1844970.1755036721</v>
      </c>
      <c r="S21" s="143">
        <v>-257600</v>
      </c>
      <c r="T21" s="144">
        <v>367840.17550367198</v>
      </c>
      <c r="U21" s="144">
        <v>110240.1755036721</v>
      </c>
      <c r="V21" s="144">
        <v>6.3548895507469227</v>
      </c>
    </row>
    <row r="22" spans="1:22" s="126" customFormat="1" ht="19" customHeight="1">
      <c r="A22" s="137">
        <v>17</v>
      </c>
      <c r="B22" s="122">
        <v>8</v>
      </c>
      <c r="C22" s="137" t="s">
        <v>47</v>
      </c>
      <c r="D22" s="138">
        <v>11047</v>
      </c>
      <c r="E22" s="137" t="s">
        <v>52</v>
      </c>
      <c r="F22" s="139">
        <v>808800</v>
      </c>
      <c r="G22" s="139">
        <v>7663200</v>
      </c>
      <c r="H22" s="139"/>
      <c r="I22" s="139">
        <v>10138859.609099999</v>
      </c>
      <c r="J22" s="140"/>
      <c r="K22" s="139">
        <v>538800</v>
      </c>
      <c r="L22" s="139">
        <v>444089</v>
      </c>
      <c r="M22" s="139">
        <v>982889</v>
      </c>
      <c r="N22" s="125"/>
      <c r="O22" s="141">
        <v>808800</v>
      </c>
      <c r="P22" s="142">
        <v>650868.62666542525</v>
      </c>
      <c r="Q22" s="142">
        <v>141573.57561057841</v>
      </c>
      <c r="R22" s="142">
        <v>1601242.2022760035</v>
      </c>
      <c r="S22" s="143">
        <v>270000</v>
      </c>
      <c r="T22" s="144">
        <v>348353.20227600366</v>
      </c>
      <c r="U22" s="144">
        <v>618353.20227600355</v>
      </c>
      <c r="V22" s="145">
        <v>62.911804107686983</v>
      </c>
    </row>
    <row r="23" spans="1:22" s="126" customFormat="1" ht="19" customHeight="1">
      <c r="A23" s="137">
        <v>18</v>
      </c>
      <c r="B23" s="122">
        <v>8</v>
      </c>
      <c r="C23" s="137" t="s">
        <v>47</v>
      </c>
      <c r="D23" s="138">
        <v>11041</v>
      </c>
      <c r="E23" s="137" t="s">
        <v>53</v>
      </c>
      <c r="F23" s="139">
        <v>1030800</v>
      </c>
      <c r="G23" s="139">
        <v>8257200</v>
      </c>
      <c r="H23" s="139"/>
      <c r="I23" s="139">
        <v>10792081.5222</v>
      </c>
      <c r="J23" s="140"/>
      <c r="K23" s="139">
        <v>872200</v>
      </c>
      <c r="L23" s="139">
        <v>562076</v>
      </c>
      <c r="M23" s="139">
        <v>1434276</v>
      </c>
      <c r="N23" s="125"/>
      <c r="O23" s="141">
        <v>1030800</v>
      </c>
      <c r="P23" s="142">
        <v>701319.60853191209</v>
      </c>
      <c r="Q23" s="142">
        <v>127748.13064348524</v>
      </c>
      <c r="R23" s="142">
        <v>1859867.7391753974</v>
      </c>
      <c r="S23" s="143">
        <v>158600</v>
      </c>
      <c r="T23" s="144">
        <v>266991.73917539732</v>
      </c>
      <c r="U23" s="144">
        <v>425591.73917539744</v>
      </c>
      <c r="V23" s="145">
        <v>29.672931791049802</v>
      </c>
    </row>
    <row r="24" spans="1:22" s="126" customFormat="1" ht="19" customHeight="1">
      <c r="A24" s="137">
        <v>19</v>
      </c>
      <c r="B24" s="122">
        <v>8</v>
      </c>
      <c r="C24" s="137" t="s">
        <v>47</v>
      </c>
      <c r="D24" s="138">
        <v>11049</v>
      </c>
      <c r="E24" s="137" t="s">
        <v>54</v>
      </c>
      <c r="F24" s="139">
        <v>663600</v>
      </c>
      <c r="G24" s="139">
        <v>7434000</v>
      </c>
      <c r="H24" s="139"/>
      <c r="I24" s="139">
        <v>9587771.3169</v>
      </c>
      <c r="J24" s="140"/>
      <c r="K24" s="139">
        <v>884600</v>
      </c>
      <c r="L24" s="139">
        <v>401674</v>
      </c>
      <c r="M24" s="139">
        <v>1286274</v>
      </c>
      <c r="N24" s="125"/>
      <c r="O24" s="141">
        <v>663600</v>
      </c>
      <c r="P24" s="142">
        <v>631401.6821472455</v>
      </c>
      <c r="Q24" s="142">
        <v>126566.6769139408</v>
      </c>
      <c r="R24" s="142">
        <v>1421568.3590611862</v>
      </c>
      <c r="S24" s="143">
        <v>-221000</v>
      </c>
      <c r="T24" s="144">
        <v>356294.35906118632</v>
      </c>
      <c r="U24" s="144">
        <v>135294.3590611862</v>
      </c>
      <c r="V24" s="144">
        <v>10.518315620247801</v>
      </c>
    </row>
    <row r="25" spans="1:22" s="126" customFormat="1" ht="19" customHeight="1">
      <c r="A25" s="137">
        <v>20</v>
      </c>
      <c r="B25" s="122">
        <v>8</v>
      </c>
      <c r="C25" s="137" t="s">
        <v>47</v>
      </c>
      <c r="D25" s="138">
        <v>11050</v>
      </c>
      <c r="E25" s="137" t="s">
        <v>55</v>
      </c>
      <c r="F25" s="139">
        <v>408000</v>
      </c>
      <c r="G25" s="139">
        <v>5248800</v>
      </c>
      <c r="H25" s="139"/>
      <c r="I25" s="139">
        <v>6519774.2286</v>
      </c>
      <c r="J25" s="140"/>
      <c r="K25" s="139">
        <v>373200</v>
      </c>
      <c r="L25" s="139">
        <v>404967</v>
      </c>
      <c r="M25" s="139">
        <v>778167</v>
      </c>
      <c r="N25" s="125"/>
      <c r="O25" s="141">
        <v>408000</v>
      </c>
      <c r="P25" s="142">
        <v>445803.22158386628</v>
      </c>
      <c r="Q25" s="142">
        <v>73296.123162195508</v>
      </c>
      <c r="R25" s="142">
        <v>927099.34474606183</v>
      </c>
      <c r="S25" s="143">
        <v>34800</v>
      </c>
      <c r="T25" s="144">
        <v>114132.34474606178</v>
      </c>
      <c r="U25" s="144">
        <v>148932.34474606183</v>
      </c>
      <c r="V25" s="144">
        <v>19.138866688777835</v>
      </c>
    </row>
    <row r="26" spans="1:22" s="151" customFormat="1" ht="19" customHeight="1">
      <c r="A26" s="146"/>
      <c r="B26" s="147"/>
      <c r="C26" s="146"/>
      <c r="D26" s="148"/>
      <c r="E26" s="146" t="s">
        <v>214</v>
      </c>
      <c r="F26" s="149">
        <f>SUM(F18:F25)</f>
        <v>9511200</v>
      </c>
      <c r="G26" s="149">
        <f t="shared" ref="G26:J26" si="1">SUM(G18:G25)</f>
        <v>85896000</v>
      </c>
      <c r="H26" s="149">
        <f t="shared" si="1"/>
        <v>11283527.269575</v>
      </c>
      <c r="I26" s="149">
        <f t="shared" si="1"/>
        <v>118562419.626075</v>
      </c>
      <c r="J26" s="149">
        <f t="shared" si="1"/>
        <v>0</v>
      </c>
      <c r="K26" s="149">
        <f t="shared" ref="K26" si="2">SUM(K18:K25)</f>
        <v>9773600</v>
      </c>
      <c r="L26" s="149">
        <f t="shared" ref="L26" si="3">SUM(L18:L25)</f>
        <v>7387677</v>
      </c>
      <c r="M26" s="149">
        <f t="shared" ref="M26:N26" si="4">SUM(M18:M25)</f>
        <v>17161277</v>
      </c>
      <c r="N26" s="149">
        <f t="shared" si="4"/>
        <v>0</v>
      </c>
      <c r="O26" s="149">
        <f t="shared" ref="O26" si="5">SUM(O18:O25)</f>
        <v>9511200</v>
      </c>
      <c r="P26" s="149">
        <f t="shared" ref="P26" si="6">SUM(P18:P25)</f>
        <v>7295517.741420473</v>
      </c>
      <c r="Q26" s="149">
        <f t="shared" ref="Q26:R26" si="7">SUM(Q18:Q25)</f>
        <v>1966672.6691407945</v>
      </c>
      <c r="R26" s="149">
        <f t="shared" si="7"/>
        <v>18773390.410561264</v>
      </c>
      <c r="S26" s="154">
        <f t="shared" ref="S26" si="8">SUM(S18:S25)</f>
        <v>-262400</v>
      </c>
      <c r="T26" s="154">
        <f t="shared" ref="T26" si="9">SUM(T18:T25)</f>
        <v>1874513.4105612666</v>
      </c>
      <c r="U26" s="154">
        <f t="shared" ref="U26" si="10">SUM(U18:U25)</f>
        <v>1612113.410561268</v>
      </c>
      <c r="V26" s="150">
        <f>U26/M26*100</f>
        <v>9.3939012263555206</v>
      </c>
    </row>
    <row r="27" spans="1:22" s="126" customFormat="1" ht="19" customHeight="1">
      <c r="A27" s="137">
        <v>21</v>
      </c>
      <c r="B27" s="122">
        <v>8</v>
      </c>
      <c r="C27" s="137" t="s">
        <v>56</v>
      </c>
      <c r="D27" s="138">
        <v>10705</v>
      </c>
      <c r="E27" s="137" t="s">
        <v>57</v>
      </c>
      <c r="F27" s="139">
        <v>2724000</v>
      </c>
      <c r="G27" s="139">
        <v>0</v>
      </c>
      <c r="H27" s="139">
        <v>42486903.356400006</v>
      </c>
      <c r="I27" s="139">
        <v>45210903.356400006</v>
      </c>
      <c r="J27" s="140"/>
      <c r="K27" s="139">
        <v>1926000</v>
      </c>
      <c r="L27" s="139">
        <v>5366300</v>
      </c>
      <c r="M27" s="139">
        <v>7292300</v>
      </c>
      <c r="N27" s="125"/>
      <c r="O27" s="141">
        <v>2724000</v>
      </c>
      <c r="P27" s="142">
        <v>0</v>
      </c>
      <c r="Q27" s="142">
        <v>3608595.9441025569</v>
      </c>
      <c r="R27" s="142">
        <v>6332595.9441025574</v>
      </c>
      <c r="S27" s="143">
        <v>798000</v>
      </c>
      <c r="T27" s="144">
        <v>-1757704.0558974431</v>
      </c>
      <c r="U27" s="144">
        <v>-959704.05589744262</v>
      </c>
      <c r="V27" s="144">
        <v>-13.160512539218663</v>
      </c>
    </row>
    <row r="28" spans="1:22" s="126" customFormat="1" ht="19" customHeight="1">
      <c r="A28" s="137">
        <v>22</v>
      </c>
      <c r="B28" s="122">
        <v>8</v>
      </c>
      <c r="C28" s="137" t="s">
        <v>56</v>
      </c>
      <c r="D28" s="138">
        <v>11036</v>
      </c>
      <c r="E28" s="137" t="s">
        <v>58</v>
      </c>
      <c r="F28" s="139">
        <v>2647200</v>
      </c>
      <c r="G28" s="139">
        <v>14686800</v>
      </c>
      <c r="H28" s="139"/>
      <c r="I28" s="139">
        <v>21195061.2042</v>
      </c>
      <c r="J28" s="140"/>
      <c r="K28" s="139">
        <v>1272100</v>
      </c>
      <c r="L28" s="139">
        <v>1412700</v>
      </c>
      <c r="M28" s="139">
        <v>2684800</v>
      </c>
      <c r="N28" s="125"/>
      <c r="O28" s="141">
        <v>2647200</v>
      </c>
      <c r="P28" s="142">
        <v>1247413.2667958252</v>
      </c>
      <c r="Q28" s="142">
        <v>327936.58046883892</v>
      </c>
      <c r="R28" s="142">
        <v>4222549.8472646642</v>
      </c>
      <c r="S28" s="143">
        <v>1375100</v>
      </c>
      <c r="T28" s="144">
        <v>162649.84726466425</v>
      </c>
      <c r="U28" s="144">
        <v>1537749.8472646642</v>
      </c>
      <c r="V28" s="144">
        <v>57.276141510155853</v>
      </c>
    </row>
    <row r="29" spans="1:22" s="126" customFormat="1" ht="19" customHeight="1">
      <c r="A29" s="137">
        <v>23</v>
      </c>
      <c r="B29" s="122">
        <v>8</v>
      </c>
      <c r="C29" s="137" t="s">
        <v>56</v>
      </c>
      <c r="D29" s="138">
        <v>11447</v>
      </c>
      <c r="E29" s="137" t="s">
        <v>59</v>
      </c>
      <c r="F29" s="139">
        <v>1543200</v>
      </c>
      <c r="G29" s="139">
        <v>12626400</v>
      </c>
      <c r="H29" s="139"/>
      <c r="I29" s="139">
        <v>16665596.0076</v>
      </c>
      <c r="J29" s="140"/>
      <c r="K29" s="139">
        <v>1823300</v>
      </c>
      <c r="L29" s="139">
        <v>1268300</v>
      </c>
      <c r="M29" s="139">
        <v>3091600</v>
      </c>
      <c r="N29" s="125"/>
      <c r="O29" s="141">
        <v>1543200</v>
      </c>
      <c r="P29" s="142">
        <v>1072414.6084831827</v>
      </c>
      <c r="Q29" s="142">
        <v>211995.70592298202</v>
      </c>
      <c r="R29" s="142">
        <v>2827610.3144061649</v>
      </c>
      <c r="S29" s="143">
        <v>-280100</v>
      </c>
      <c r="T29" s="144">
        <v>16110.314406164689</v>
      </c>
      <c r="U29" s="144">
        <v>-263989.68559383508</v>
      </c>
      <c r="V29" s="144">
        <v>-8.5389340663033728</v>
      </c>
    </row>
    <row r="30" spans="1:22" s="126" customFormat="1" ht="19" customHeight="1">
      <c r="A30" s="137">
        <v>24</v>
      </c>
      <c r="B30" s="122">
        <v>8</v>
      </c>
      <c r="C30" s="137" t="s">
        <v>56</v>
      </c>
      <c r="D30" s="138">
        <v>11031</v>
      </c>
      <c r="E30" s="137" t="s">
        <v>60</v>
      </c>
      <c r="F30" s="139">
        <v>1713600</v>
      </c>
      <c r="G30" s="139">
        <v>9790800</v>
      </c>
      <c r="H30" s="139"/>
      <c r="I30" s="139">
        <v>13599291.7377</v>
      </c>
      <c r="J30" s="140"/>
      <c r="K30" s="139">
        <v>1900000</v>
      </c>
      <c r="L30" s="139">
        <v>753400</v>
      </c>
      <c r="M30" s="139">
        <v>2653400</v>
      </c>
      <c r="N30" s="125"/>
      <c r="O30" s="141">
        <v>1713600</v>
      </c>
      <c r="P30" s="142">
        <v>831574.8708053875</v>
      </c>
      <c r="Q30" s="142">
        <v>177928.19035514473</v>
      </c>
      <c r="R30" s="142">
        <v>2723103.0611605323</v>
      </c>
      <c r="S30" s="143">
        <v>-186400</v>
      </c>
      <c r="T30" s="144">
        <v>256103.06116053229</v>
      </c>
      <c r="U30" s="144">
        <v>69703.061160532292</v>
      </c>
      <c r="V30" s="144">
        <v>2.6269337891208373</v>
      </c>
    </row>
    <row r="31" spans="1:22" s="126" customFormat="1" ht="19" customHeight="1">
      <c r="A31" s="137">
        <v>25</v>
      </c>
      <c r="B31" s="122">
        <v>8</v>
      </c>
      <c r="C31" s="137" t="s">
        <v>56</v>
      </c>
      <c r="D31" s="138">
        <v>11035</v>
      </c>
      <c r="E31" s="137" t="s">
        <v>61</v>
      </c>
      <c r="F31" s="139">
        <v>870000</v>
      </c>
      <c r="G31" s="139">
        <v>5034000</v>
      </c>
      <c r="H31" s="139"/>
      <c r="I31" s="139">
        <v>7262647.7825999996</v>
      </c>
      <c r="J31" s="140"/>
      <c r="K31" s="139">
        <v>892600</v>
      </c>
      <c r="L31" s="139">
        <v>470900</v>
      </c>
      <c r="M31" s="139">
        <v>1363500</v>
      </c>
      <c r="N31" s="125"/>
      <c r="O31" s="141">
        <v>870000</v>
      </c>
      <c r="P31" s="142">
        <v>427559.33117154072</v>
      </c>
      <c r="Q31" s="142">
        <v>115395.81589713004</v>
      </c>
      <c r="R31" s="142">
        <v>1412955.1470686707</v>
      </c>
      <c r="S31" s="143">
        <v>-22600</v>
      </c>
      <c r="T31" s="144">
        <v>72055.147068670718</v>
      </c>
      <c r="U31" s="144">
        <v>49455.147068670718</v>
      </c>
      <c r="V31" s="144">
        <v>3.6270734923850911</v>
      </c>
    </row>
    <row r="32" spans="1:22" s="126" customFormat="1" ht="19" customHeight="1">
      <c r="A32" s="137">
        <v>26</v>
      </c>
      <c r="B32" s="122">
        <v>8</v>
      </c>
      <c r="C32" s="137" t="s">
        <v>56</v>
      </c>
      <c r="D32" s="138">
        <v>11030</v>
      </c>
      <c r="E32" s="137" t="s">
        <v>62</v>
      </c>
      <c r="F32" s="139">
        <v>554400</v>
      </c>
      <c r="G32" s="139">
        <v>4060800</v>
      </c>
      <c r="H32" s="139"/>
      <c r="I32" s="139">
        <v>5728037.8679999998</v>
      </c>
      <c r="J32" s="140"/>
      <c r="K32" s="139">
        <v>576000</v>
      </c>
      <c r="L32" s="139">
        <v>397800</v>
      </c>
      <c r="M32" s="139">
        <v>973800</v>
      </c>
      <c r="N32" s="125"/>
      <c r="O32" s="141">
        <v>554400</v>
      </c>
      <c r="P32" s="142">
        <v>344901.25785089243</v>
      </c>
      <c r="Q32" s="142">
        <v>94518.119694962894</v>
      </c>
      <c r="R32" s="142">
        <v>993819.37754585524</v>
      </c>
      <c r="S32" s="143">
        <v>-21600</v>
      </c>
      <c r="T32" s="144">
        <v>41619.377545855357</v>
      </c>
      <c r="U32" s="144">
        <v>20019.377545855241</v>
      </c>
      <c r="V32" s="144">
        <v>2.0557997069064737</v>
      </c>
    </row>
    <row r="33" spans="1:22" s="126" customFormat="1" ht="19" customHeight="1">
      <c r="A33" s="137">
        <v>27</v>
      </c>
      <c r="B33" s="122">
        <v>8</v>
      </c>
      <c r="C33" s="137" t="s">
        <v>56</v>
      </c>
      <c r="D33" s="138">
        <v>11032</v>
      </c>
      <c r="E33" s="137" t="s">
        <v>63</v>
      </c>
      <c r="F33" s="139">
        <v>1318800</v>
      </c>
      <c r="G33" s="139">
        <v>7772400</v>
      </c>
      <c r="H33" s="139"/>
      <c r="I33" s="139">
        <v>10560331.0167</v>
      </c>
      <c r="J33" s="140"/>
      <c r="K33" s="139">
        <v>1491900</v>
      </c>
      <c r="L33" s="139">
        <v>479300</v>
      </c>
      <c r="M33" s="139">
        <v>1971200</v>
      </c>
      <c r="N33" s="125"/>
      <c r="O33" s="141">
        <v>1318800</v>
      </c>
      <c r="P33" s="142">
        <v>660143.45363481983</v>
      </c>
      <c r="Q33" s="142">
        <v>124779.6334731064</v>
      </c>
      <c r="R33" s="142">
        <v>2103723.0871079261</v>
      </c>
      <c r="S33" s="143">
        <v>-173100</v>
      </c>
      <c r="T33" s="144">
        <v>305623.08710792626</v>
      </c>
      <c r="U33" s="144">
        <v>132523.08710792614</v>
      </c>
      <c r="V33" s="144">
        <v>6.7229650521472273</v>
      </c>
    </row>
    <row r="34" spans="1:22" s="126" customFormat="1" ht="19" customHeight="1">
      <c r="A34" s="137">
        <v>28</v>
      </c>
      <c r="B34" s="122">
        <v>8</v>
      </c>
      <c r="C34" s="137" t="s">
        <v>56</v>
      </c>
      <c r="D34" s="138">
        <v>11039</v>
      </c>
      <c r="E34" s="137" t="s">
        <v>64</v>
      </c>
      <c r="F34" s="139">
        <v>1044000</v>
      </c>
      <c r="G34" s="139">
        <v>9315600</v>
      </c>
      <c r="H34" s="139"/>
      <c r="I34" s="139">
        <v>11952210.4443</v>
      </c>
      <c r="J34" s="140"/>
      <c r="K34" s="139">
        <v>1272100</v>
      </c>
      <c r="L34" s="139">
        <v>600100</v>
      </c>
      <c r="M34" s="139">
        <v>1872200</v>
      </c>
      <c r="N34" s="125"/>
      <c r="O34" s="141">
        <v>1044000</v>
      </c>
      <c r="P34" s="142">
        <v>791214.08531219803</v>
      </c>
      <c r="Q34" s="142">
        <v>135267.27381440561</v>
      </c>
      <c r="R34" s="142">
        <v>1970481.3591266035</v>
      </c>
      <c r="S34" s="143">
        <v>-228100</v>
      </c>
      <c r="T34" s="144">
        <v>326381.3591266037</v>
      </c>
      <c r="U34" s="144">
        <v>98281.359126603464</v>
      </c>
      <c r="V34" s="144">
        <v>5.2495117576435995</v>
      </c>
    </row>
    <row r="35" spans="1:22" s="126" customFormat="1" ht="19" customHeight="1">
      <c r="A35" s="137">
        <v>29</v>
      </c>
      <c r="B35" s="122">
        <v>8</v>
      </c>
      <c r="C35" s="137" t="s">
        <v>56</v>
      </c>
      <c r="D35" s="138">
        <v>11037</v>
      </c>
      <c r="E35" s="137" t="s">
        <v>65</v>
      </c>
      <c r="F35" s="139">
        <v>699600</v>
      </c>
      <c r="G35" s="139">
        <v>5572800</v>
      </c>
      <c r="H35" s="139"/>
      <c r="I35" s="139">
        <v>7641304.7039999999</v>
      </c>
      <c r="J35" s="140"/>
      <c r="K35" s="139">
        <v>694800</v>
      </c>
      <c r="L35" s="139">
        <v>454000</v>
      </c>
      <c r="M35" s="139">
        <v>1148800</v>
      </c>
      <c r="N35" s="125"/>
      <c r="O35" s="141">
        <v>699600</v>
      </c>
      <c r="P35" s="142">
        <v>473321.93896558636</v>
      </c>
      <c r="Q35" s="142">
        <v>116266.98046877545</v>
      </c>
      <c r="R35" s="142">
        <v>1289188.9194343619</v>
      </c>
      <c r="S35" s="143">
        <v>4800</v>
      </c>
      <c r="T35" s="144">
        <v>135588.91943436186</v>
      </c>
      <c r="U35" s="144">
        <v>140388.91943436186</v>
      </c>
      <c r="V35" s="144">
        <v>12.220483934049604</v>
      </c>
    </row>
    <row r="36" spans="1:22" s="126" customFormat="1" ht="19" customHeight="1">
      <c r="A36" s="137">
        <v>30</v>
      </c>
      <c r="B36" s="122">
        <v>8</v>
      </c>
      <c r="C36" s="137" t="s">
        <v>56</v>
      </c>
      <c r="D36" s="138">
        <v>11034</v>
      </c>
      <c r="E36" s="137" t="s">
        <v>66</v>
      </c>
      <c r="F36" s="139">
        <v>632400</v>
      </c>
      <c r="G36" s="139">
        <v>3548400</v>
      </c>
      <c r="H36" s="139"/>
      <c r="I36" s="139">
        <v>5373216.1487999996</v>
      </c>
      <c r="J36" s="140"/>
      <c r="K36" s="139">
        <v>830400</v>
      </c>
      <c r="L36" s="139">
        <v>528100</v>
      </c>
      <c r="M36" s="139">
        <v>1358500</v>
      </c>
      <c r="N36" s="125"/>
      <c r="O36" s="141">
        <v>632400</v>
      </c>
      <c r="P36" s="142">
        <v>301380.91591757943</v>
      </c>
      <c r="Q36" s="142">
        <v>101277.04629699489</v>
      </c>
      <c r="R36" s="142">
        <v>1035057.9622145743</v>
      </c>
      <c r="S36" s="143">
        <v>-198000</v>
      </c>
      <c r="T36" s="144">
        <v>-125442.03778542567</v>
      </c>
      <c r="U36" s="144">
        <v>-323442.03778542567</v>
      </c>
      <c r="V36" s="144">
        <v>-23.808762442799093</v>
      </c>
    </row>
    <row r="37" spans="1:22" s="126" customFormat="1" ht="19" customHeight="1">
      <c r="A37" s="137">
        <v>31</v>
      </c>
      <c r="B37" s="122">
        <v>8</v>
      </c>
      <c r="C37" s="137" t="s">
        <v>56</v>
      </c>
      <c r="D37" s="138">
        <v>11038</v>
      </c>
      <c r="E37" s="137" t="s">
        <v>67</v>
      </c>
      <c r="F37" s="139">
        <v>674400</v>
      </c>
      <c r="G37" s="139">
        <v>8353200</v>
      </c>
      <c r="H37" s="139"/>
      <c r="I37" s="139">
        <v>10306397.793299999</v>
      </c>
      <c r="J37" s="140"/>
      <c r="K37" s="139">
        <v>816700</v>
      </c>
      <c r="L37" s="139">
        <v>547500</v>
      </c>
      <c r="M37" s="139">
        <v>1364200</v>
      </c>
      <c r="N37" s="125"/>
      <c r="O37" s="141">
        <v>674400</v>
      </c>
      <c r="P37" s="142">
        <v>709473.30257094034</v>
      </c>
      <c r="Q37" s="142">
        <v>108613.81192033971</v>
      </c>
      <c r="R37" s="142">
        <v>1492487.1144912802</v>
      </c>
      <c r="S37" s="143">
        <v>-142300</v>
      </c>
      <c r="T37" s="144">
        <v>270587.11449128005</v>
      </c>
      <c r="U37" s="144">
        <v>128287.11449128017</v>
      </c>
      <c r="V37" s="144">
        <v>9.4038348109720094</v>
      </c>
    </row>
    <row r="38" spans="1:22" s="126" customFormat="1" ht="19" customHeight="1">
      <c r="A38" s="137">
        <v>32</v>
      </c>
      <c r="B38" s="122">
        <v>8</v>
      </c>
      <c r="C38" s="137" t="s">
        <v>56</v>
      </c>
      <c r="D38" s="138">
        <v>28861</v>
      </c>
      <c r="E38" s="137" t="s">
        <v>68</v>
      </c>
      <c r="F38" s="139">
        <v>837600</v>
      </c>
      <c r="G38" s="139">
        <v>4375200</v>
      </c>
      <c r="H38" s="139"/>
      <c r="I38" s="139">
        <v>6104657.7834000001</v>
      </c>
      <c r="J38" s="140"/>
      <c r="K38" s="139">
        <v>915600</v>
      </c>
      <c r="L38" s="139">
        <v>341403</v>
      </c>
      <c r="M38" s="139">
        <v>1257003</v>
      </c>
      <c r="N38" s="125"/>
      <c r="O38" s="141">
        <v>837600</v>
      </c>
      <c r="P38" s="142">
        <v>371604.60582870973</v>
      </c>
      <c r="Q38" s="142">
        <v>75749.328043432019</v>
      </c>
      <c r="R38" s="142">
        <v>1284953.9338721416</v>
      </c>
      <c r="S38" s="143">
        <v>-78000</v>
      </c>
      <c r="T38" s="144">
        <v>105950.93387214176</v>
      </c>
      <c r="U38" s="144">
        <v>27950.933872141642</v>
      </c>
      <c r="V38" s="144">
        <v>2.2236171172337409</v>
      </c>
    </row>
    <row r="39" spans="1:22" s="126" customFormat="1" ht="19" customHeight="1">
      <c r="A39" s="137">
        <v>33</v>
      </c>
      <c r="B39" s="122">
        <v>8</v>
      </c>
      <c r="C39" s="137" t="s">
        <v>56</v>
      </c>
      <c r="D39" s="138">
        <v>14133</v>
      </c>
      <c r="E39" s="137" t="s">
        <v>69</v>
      </c>
      <c r="F39" s="139">
        <v>961200</v>
      </c>
      <c r="G39" s="139">
        <v>7048800</v>
      </c>
      <c r="H39" s="139"/>
      <c r="I39" s="139">
        <v>9301584.9516000003</v>
      </c>
      <c r="J39" s="140"/>
      <c r="K39" s="139">
        <v>1101600</v>
      </c>
      <c r="L39" s="139">
        <v>542500</v>
      </c>
      <c r="M39" s="139">
        <v>1644100</v>
      </c>
      <c r="N39" s="125"/>
      <c r="O39" s="141">
        <v>961200</v>
      </c>
      <c r="P39" s="142">
        <v>598684.9848156448</v>
      </c>
      <c r="Q39" s="142">
        <v>109699.88042457742</v>
      </c>
      <c r="R39" s="142">
        <v>1669584.8652402223</v>
      </c>
      <c r="S39" s="143">
        <v>-140400</v>
      </c>
      <c r="T39" s="144">
        <v>165884.86524022219</v>
      </c>
      <c r="U39" s="144">
        <v>25484.865240222309</v>
      </c>
      <c r="V39" s="144">
        <v>1.5500799975805797</v>
      </c>
    </row>
    <row r="40" spans="1:22" s="126" customFormat="1" ht="19" customHeight="1">
      <c r="A40" s="137">
        <v>34</v>
      </c>
      <c r="B40" s="122">
        <v>8</v>
      </c>
      <c r="C40" s="137" t="s">
        <v>56</v>
      </c>
      <c r="D40" s="138">
        <v>11033</v>
      </c>
      <c r="E40" s="137" t="s">
        <v>70</v>
      </c>
      <c r="F40" s="139">
        <v>741600</v>
      </c>
      <c r="G40" s="139">
        <v>4626000</v>
      </c>
      <c r="H40" s="139"/>
      <c r="I40" s="139">
        <v>6315931.5240000002</v>
      </c>
      <c r="J40" s="140"/>
      <c r="K40" s="139">
        <v>803500</v>
      </c>
      <c r="L40" s="139">
        <v>426600</v>
      </c>
      <c r="M40" s="139">
        <v>1230100</v>
      </c>
      <c r="N40" s="125"/>
      <c r="O40" s="141">
        <v>741600</v>
      </c>
      <c r="P40" s="142">
        <v>392906.1315056709</v>
      </c>
      <c r="Q40" s="142">
        <v>80545.886398555391</v>
      </c>
      <c r="R40" s="142">
        <v>1215052.0179042264</v>
      </c>
      <c r="S40" s="143">
        <v>-61900</v>
      </c>
      <c r="T40" s="144">
        <v>46852.017904226319</v>
      </c>
      <c r="U40" s="144">
        <v>-15047.982095773565</v>
      </c>
      <c r="V40" s="144">
        <v>-1.2233137221180037</v>
      </c>
    </row>
    <row r="41" spans="1:22" s="151" customFormat="1" ht="19" customHeight="1">
      <c r="A41" s="146"/>
      <c r="B41" s="147"/>
      <c r="C41" s="146"/>
      <c r="D41" s="148"/>
      <c r="E41" s="146" t="s">
        <v>215</v>
      </c>
      <c r="F41" s="149">
        <f>SUM(F27:F40)</f>
        <v>16962000</v>
      </c>
      <c r="G41" s="149">
        <f t="shared" ref="G41:U41" si="11">SUM(G27:G40)</f>
        <v>96811200</v>
      </c>
      <c r="H41" s="149">
        <f t="shared" si="11"/>
        <v>42486903.356400006</v>
      </c>
      <c r="I41" s="149">
        <f t="shared" si="11"/>
        <v>177217172.32260001</v>
      </c>
      <c r="J41" s="149">
        <f t="shared" si="11"/>
        <v>0</v>
      </c>
      <c r="K41" s="149">
        <f t="shared" si="11"/>
        <v>16316600</v>
      </c>
      <c r="L41" s="149">
        <f t="shared" si="11"/>
        <v>13588903</v>
      </c>
      <c r="M41" s="149">
        <f t="shared" si="11"/>
        <v>29905503</v>
      </c>
      <c r="N41" s="149">
        <f t="shared" si="11"/>
        <v>0</v>
      </c>
      <c r="O41" s="149">
        <f t="shared" si="11"/>
        <v>16962000</v>
      </c>
      <c r="P41" s="149">
        <f t="shared" si="11"/>
        <v>8222592.7536579771</v>
      </c>
      <c r="Q41" s="149">
        <f t="shared" si="11"/>
        <v>5388570.197281803</v>
      </c>
      <c r="R41" s="149">
        <f t="shared" si="11"/>
        <v>30573162.950939782</v>
      </c>
      <c r="S41" s="149">
        <f t="shared" si="11"/>
        <v>645400</v>
      </c>
      <c r="T41" s="149">
        <f t="shared" si="11"/>
        <v>22259.9509397808</v>
      </c>
      <c r="U41" s="149">
        <f t="shared" si="11"/>
        <v>667659.95093978115</v>
      </c>
      <c r="V41" s="150">
        <f>U41/M41*100</f>
        <v>2.2325655279557783</v>
      </c>
    </row>
    <row r="42" spans="1:22" s="126" customFormat="1" ht="19" customHeight="1">
      <c r="A42" s="137">
        <v>35</v>
      </c>
      <c r="B42" s="122">
        <v>8</v>
      </c>
      <c r="C42" s="137" t="s">
        <v>71</v>
      </c>
      <c r="D42" s="138">
        <v>10710</v>
      </c>
      <c r="E42" s="137" t="s">
        <v>72</v>
      </c>
      <c r="F42" s="139">
        <v>4764000</v>
      </c>
      <c r="G42" s="139">
        <v>0</v>
      </c>
      <c r="H42" s="139">
        <v>78188390.494637504</v>
      </c>
      <c r="I42" s="139">
        <v>82952390.494637504</v>
      </c>
      <c r="J42" s="140"/>
      <c r="K42" s="139">
        <v>5289200</v>
      </c>
      <c r="L42" s="139">
        <v>6348663</v>
      </c>
      <c r="M42" s="139">
        <v>11637863</v>
      </c>
      <c r="N42" s="125"/>
      <c r="O42" s="141">
        <v>4764000</v>
      </c>
      <c r="P42" s="142">
        <v>0</v>
      </c>
      <c r="Q42" s="142">
        <v>6640877.2239305628</v>
      </c>
      <c r="R42" s="142">
        <v>11404877.223930564</v>
      </c>
      <c r="S42" s="143">
        <v>-525200</v>
      </c>
      <c r="T42" s="144">
        <v>292214.22393056285</v>
      </c>
      <c r="U42" s="144">
        <v>-232985.77606943622</v>
      </c>
      <c r="V42" s="144">
        <v>-2.0019635569643346</v>
      </c>
    </row>
    <row r="43" spans="1:22" s="126" customFormat="1" ht="19" customHeight="1">
      <c r="A43" s="137">
        <v>36</v>
      </c>
      <c r="B43" s="122">
        <v>8</v>
      </c>
      <c r="C43" s="137" t="s">
        <v>71</v>
      </c>
      <c r="D43" s="138">
        <v>11095</v>
      </c>
      <c r="E43" s="137" t="s">
        <v>73</v>
      </c>
      <c r="F43" s="139">
        <v>3919200</v>
      </c>
      <c r="G43" s="139">
        <v>16518000</v>
      </c>
      <c r="H43" s="139"/>
      <c r="I43" s="139">
        <v>28030331.78712</v>
      </c>
      <c r="J43" s="140"/>
      <c r="K43" s="139">
        <v>4329400</v>
      </c>
      <c r="L43" s="139">
        <v>1806001</v>
      </c>
      <c r="M43" s="139">
        <v>6135401</v>
      </c>
      <c r="N43" s="125"/>
      <c r="O43" s="141">
        <v>3919200</v>
      </c>
      <c r="P43" s="142">
        <v>1402944.9805902878</v>
      </c>
      <c r="Q43" s="142">
        <v>644917.43114787294</v>
      </c>
      <c r="R43" s="142">
        <v>5967062.411738161</v>
      </c>
      <c r="S43" s="143">
        <v>-410200</v>
      </c>
      <c r="T43" s="144">
        <v>241861.41173816076</v>
      </c>
      <c r="U43" s="144">
        <v>-168338.588261839</v>
      </c>
      <c r="V43" s="144">
        <v>-2.7437259318802312</v>
      </c>
    </row>
    <row r="44" spans="1:22" s="126" customFormat="1" ht="19" customHeight="1">
      <c r="A44" s="137">
        <v>37</v>
      </c>
      <c r="B44" s="122">
        <v>8</v>
      </c>
      <c r="C44" s="137" t="s">
        <v>71</v>
      </c>
      <c r="D44" s="138">
        <v>11450</v>
      </c>
      <c r="E44" s="137" t="s">
        <v>74</v>
      </c>
      <c r="F44" s="139">
        <v>4249200</v>
      </c>
      <c r="G44" s="139">
        <v>20143200</v>
      </c>
      <c r="H44" s="139"/>
      <c r="I44" s="139">
        <v>35086420.180140004</v>
      </c>
      <c r="J44" s="140"/>
      <c r="K44" s="139">
        <v>4614201</v>
      </c>
      <c r="L44" s="139">
        <v>2586269</v>
      </c>
      <c r="M44" s="139">
        <v>7200470</v>
      </c>
      <c r="N44" s="125"/>
      <c r="O44" s="141">
        <v>4249200</v>
      </c>
      <c r="P44" s="142">
        <v>1710848.8517390899</v>
      </c>
      <c r="Q44" s="142">
        <v>908289.25620890281</v>
      </c>
      <c r="R44" s="142">
        <v>6868338.1079479931</v>
      </c>
      <c r="S44" s="143">
        <v>-365001</v>
      </c>
      <c r="T44" s="144">
        <v>32869.107947992627</v>
      </c>
      <c r="U44" s="144">
        <v>-332131.89205200691</v>
      </c>
      <c r="V44" s="144">
        <v>-4.6126418421576219</v>
      </c>
    </row>
    <row r="45" spans="1:22" s="126" customFormat="1" ht="19" customHeight="1">
      <c r="A45" s="137">
        <v>38</v>
      </c>
      <c r="B45" s="122">
        <v>8</v>
      </c>
      <c r="C45" s="137" t="s">
        <v>71</v>
      </c>
      <c r="D45" s="138">
        <v>11097</v>
      </c>
      <c r="E45" s="137" t="s">
        <v>75</v>
      </c>
      <c r="F45" s="139">
        <v>2278800</v>
      </c>
      <c r="G45" s="139">
        <v>11966400</v>
      </c>
      <c r="H45" s="139"/>
      <c r="I45" s="139">
        <v>16908833.0031</v>
      </c>
      <c r="J45" s="140"/>
      <c r="K45" s="139">
        <v>2531400</v>
      </c>
      <c r="L45" s="139">
        <v>860761</v>
      </c>
      <c r="M45" s="139">
        <v>3392161</v>
      </c>
      <c r="N45" s="125"/>
      <c r="O45" s="141">
        <v>2278800</v>
      </c>
      <c r="P45" s="142">
        <v>1016357.9619648638</v>
      </c>
      <c r="Q45" s="142">
        <v>226233.83895349191</v>
      </c>
      <c r="R45" s="142">
        <v>3521391.8009183556</v>
      </c>
      <c r="S45" s="143">
        <v>-252600</v>
      </c>
      <c r="T45" s="144">
        <v>381830.80091835582</v>
      </c>
      <c r="U45" s="144">
        <v>129230.80091835558</v>
      </c>
      <c r="V45" s="144">
        <v>3.8096894846192617</v>
      </c>
    </row>
    <row r="46" spans="1:22" s="126" customFormat="1" ht="19" customHeight="1">
      <c r="A46" s="137">
        <v>39</v>
      </c>
      <c r="B46" s="122">
        <v>8</v>
      </c>
      <c r="C46" s="137" t="s">
        <v>71</v>
      </c>
      <c r="D46" s="138">
        <v>11092</v>
      </c>
      <c r="E46" s="137" t="s">
        <v>76</v>
      </c>
      <c r="F46" s="139">
        <v>1762800</v>
      </c>
      <c r="G46" s="139">
        <v>12588000</v>
      </c>
      <c r="H46" s="139"/>
      <c r="I46" s="139">
        <v>17059580.339400001</v>
      </c>
      <c r="J46" s="140"/>
      <c r="K46" s="139">
        <v>1814600</v>
      </c>
      <c r="L46" s="139">
        <v>563275</v>
      </c>
      <c r="M46" s="139">
        <v>2377875</v>
      </c>
      <c r="N46" s="125"/>
      <c r="O46" s="141">
        <v>1762800</v>
      </c>
      <c r="P46" s="142">
        <v>1069153.1308675713</v>
      </c>
      <c r="Q46" s="142">
        <v>230068.39694169306</v>
      </c>
      <c r="R46" s="142">
        <v>3062021.5278092646</v>
      </c>
      <c r="S46" s="143">
        <v>-51800</v>
      </c>
      <c r="T46" s="144">
        <v>735946.52780926437</v>
      </c>
      <c r="U46" s="144">
        <v>684146.5278092646</v>
      </c>
      <c r="V46" s="144">
        <v>28.771341126394979</v>
      </c>
    </row>
    <row r="47" spans="1:22" s="126" customFormat="1" ht="19" customHeight="1">
      <c r="A47" s="137">
        <v>40</v>
      </c>
      <c r="B47" s="122">
        <v>8</v>
      </c>
      <c r="C47" s="137" t="s">
        <v>71</v>
      </c>
      <c r="D47" s="138">
        <v>11098</v>
      </c>
      <c r="E47" s="137" t="s">
        <v>77</v>
      </c>
      <c r="F47" s="139">
        <v>2172000</v>
      </c>
      <c r="G47" s="139">
        <v>12128400</v>
      </c>
      <c r="H47" s="139"/>
      <c r="I47" s="139">
        <v>16905312.941399999</v>
      </c>
      <c r="J47" s="140"/>
      <c r="K47" s="139">
        <v>2307900</v>
      </c>
      <c r="L47" s="139">
        <v>387338</v>
      </c>
      <c r="M47" s="139">
        <v>2695238</v>
      </c>
      <c r="N47" s="125"/>
      <c r="O47" s="141">
        <v>2172000</v>
      </c>
      <c r="P47" s="142">
        <v>1030117.3206557238</v>
      </c>
      <c r="Q47" s="142">
        <v>221246.49085917251</v>
      </c>
      <c r="R47" s="142">
        <v>3423363.8115148963</v>
      </c>
      <c r="S47" s="143">
        <v>-135900</v>
      </c>
      <c r="T47" s="144">
        <v>864025.81151489634</v>
      </c>
      <c r="U47" s="144">
        <v>728125.81151489634</v>
      </c>
      <c r="V47" s="144">
        <v>27.015269579714165</v>
      </c>
    </row>
    <row r="48" spans="1:22" s="126" customFormat="1" ht="19" customHeight="1">
      <c r="A48" s="137">
        <v>41</v>
      </c>
      <c r="B48" s="122">
        <v>8</v>
      </c>
      <c r="C48" s="137" t="s">
        <v>71</v>
      </c>
      <c r="D48" s="138">
        <v>11090</v>
      </c>
      <c r="E48" s="137" t="s">
        <v>78</v>
      </c>
      <c r="F48" s="139">
        <v>898800</v>
      </c>
      <c r="G48" s="139">
        <v>7258800</v>
      </c>
      <c r="H48" s="139"/>
      <c r="I48" s="139">
        <v>9381579.5721000005</v>
      </c>
      <c r="J48" s="140"/>
      <c r="K48" s="139">
        <v>1206300</v>
      </c>
      <c r="L48" s="139">
        <v>445366</v>
      </c>
      <c r="M48" s="139">
        <v>1651666</v>
      </c>
      <c r="N48" s="125"/>
      <c r="O48" s="141">
        <v>898800</v>
      </c>
      <c r="P48" s="142">
        <v>616521.19052601908</v>
      </c>
      <c r="Q48" s="142">
        <v>103957.86396795876</v>
      </c>
      <c r="R48" s="142">
        <v>1619279.0544939779</v>
      </c>
      <c r="S48" s="143">
        <v>-307500</v>
      </c>
      <c r="T48" s="144">
        <v>275113.0544939778</v>
      </c>
      <c r="U48" s="144">
        <v>-32386.945506022079</v>
      </c>
      <c r="V48" s="144">
        <v>-1.9608653024293095</v>
      </c>
    </row>
    <row r="49" spans="1:22" s="126" customFormat="1" ht="19" customHeight="1">
      <c r="A49" s="137">
        <v>42</v>
      </c>
      <c r="B49" s="122">
        <v>8</v>
      </c>
      <c r="C49" s="137" t="s">
        <v>71</v>
      </c>
      <c r="D49" s="138">
        <v>11089</v>
      </c>
      <c r="E49" s="137" t="s">
        <v>79</v>
      </c>
      <c r="F49" s="139">
        <v>1312800</v>
      </c>
      <c r="G49" s="139">
        <v>5173200</v>
      </c>
      <c r="H49" s="139"/>
      <c r="I49" s="139">
        <v>8047802.9879999999</v>
      </c>
      <c r="J49" s="140"/>
      <c r="K49" s="139">
        <v>1480300</v>
      </c>
      <c r="L49" s="139">
        <v>412028</v>
      </c>
      <c r="M49" s="139">
        <v>1892328</v>
      </c>
      <c r="N49" s="125"/>
      <c r="O49" s="141">
        <v>1312800</v>
      </c>
      <c r="P49" s="142">
        <v>439382.18752813159</v>
      </c>
      <c r="Q49" s="142">
        <v>132650.6636811668</v>
      </c>
      <c r="R49" s="142">
        <v>1884832.8512092982</v>
      </c>
      <c r="S49" s="143">
        <v>-167500</v>
      </c>
      <c r="T49" s="144">
        <v>160004.85120929836</v>
      </c>
      <c r="U49" s="144">
        <v>-7495.1487907017581</v>
      </c>
      <c r="V49" s="144">
        <v>-0.39608084807188593</v>
      </c>
    </row>
    <row r="50" spans="1:22" s="126" customFormat="1" ht="19" customHeight="1">
      <c r="A50" s="137">
        <v>43</v>
      </c>
      <c r="B50" s="122">
        <v>8</v>
      </c>
      <c r="C50" s="137" t="s">
        <v>71</v>
      </c>
      <c r="D50" s="138">
        <v>11096</v>
      </c>
      <c r="E50" s="137" t="s">
        <v>80</v>
      </c>
      <c r="F50" s="139">
        <v>1222800</v>
      </c>
      <c r="G50" s="139">
        <v>6499200</v>
      </c>
      <c r="H50" s="139"/>
      <c r="I50" s="139">
        <v>9285054.7269000001</v>
      </c>
      <c r="J50" s="140"/>
      <c r="K50" s="139">
        <v>1379600</v>
      </c>
      <c r="L50" s="139">
        <v>439467</v>
      </c>
      <c r="M50" s="139">
        <v>1819067</v>
      </c>
      <c r="N50" s="125"/>
      <c r="O50" s="141">
        <v>1222800</v>
      </c>
      <c r="P50" s="142">
        <v>552005.08644220838</v>
      </c>
      <c r="Q50" s="142">
        <v>132756.97926457669</v>
      </c>
      <c r="R50" s="142">
        <v>1907562.0657067851</v>
      </c>
      <c r="S50" s="143">
        <v>-156800</v>
      </c>
      <c r="T50" s="144">
        <v>245295.06570678507</v>
      </c>
      <c r="U50" s="144">
        <v>88495.06570678507</v>
      </c>
      <c r="V50" s="144">
        <v>4.8648601567058867</v>
      </c>
    </row>
    <row r="51" spans="1:22" s="126" customFormat="1" ht="19" customHeight="1">
      <c r="A51" s="137">
        <v>44</v>
      </c>
      <c r="B51" s="122">
        <v>8</v>
      </c>
      <c r="C51" s="137" t="s">
        <v>71</v>
      </c>
      <c r="D51" s="138">
        <v>11101</v>
      </c>
      <c r="E51" s="137" t="s">
        <v>81</v>
      </c>
      <c r="F51" s="139">
        <v>1076400</v>
      </c>
      <c r="G51" s="139">
        <v>6468000</v>
      </c>
      <c r="H51" s="139"/>
      <c r="I51" s="139">
        <v>9309464.5958999991</v>
      </c>
      <c r="J51" s="140"/>
      <c r="K51" s="139">
        <v>1226100</v>
      </c>
      <c r="L51" s="139">
        <v>503814</v>
      </c>
      <c r="M51" s="139">
        <v>1729914</v>
      </c>
      <c r="N51" s="125"/>
      <c r="O51" s="141">
        <v>1076400</v>
      </c>
      <c r="P51" s="142">
        <v>549355.13587952428</v>
      </c>
      <c r="Q51" s="142">
        <v>149914.54868843258</v>
      </c>
      <c r="R51" s="142">
        <v>1775669.684567957</v>
      </c>
      <c r="S51" s="143">
        <v>-149700</v>
      </c>
      <c r="T51" s="144">
        <v>195455.68456795684</v>
      </c>
      <c r="U51" s="144">
        <v>45755.684567956952</v>
      </c>
      <c r="V51" s="144">
        <v>2.6449687422586874</v>
      </c>
    </row>
    <row r="52" spans="1:22" s="126" customFormat="1" ht="19" customHeight="1">
      <c r="A52" s="137">
        <v>45</v>
      </c>
      <c r="B52" s="122">
        <v>8</v>
      </c>
      <c r="C52" s="137" t="s">
        <v>71</v>
      </c>
      <c r="D52" s="138">
        <v>11102</v>
      </c>
      <c r="E52" s="137" t="s">
        <v>82</v>
      </c>
      <c r="F52" s="139">
        <v>1346400</v>
      </c>
      <c r="G52" s="139">
        <v>6650400</v>
      </c>
      <c r="H52" s="139"/>
      <c r="I52" s="139">
        <v>9348770.3328000009</v>
      </c>
      <c r="J52" s="140"/>
      <c r="K52" s="139">
        <v>1599400</v>
      </c>
      <c r="L52" s="139">
        <v>456111</v>
      </c>
      <c r="M52" s="139">
        <v>2055511</v>
      </c>
      <c r="N52" s="125"/>
      <c r="O52" s="141">
        <v>1346400</v>
      </c>
      <c r="P52" s="142">
        <v>564847.15455367789</v>
      </c>
      <c r="Q52" s="142">
        <v>114828.67128639914</v>
      </c>
      <c r="R52" s="142">
        <v>2026075.8258400771</v>
      </c>
      <c r="S52" s="143">
        <v>-253000</v>
      </c>
      <c r="T52" s="144">
        <v>223564.82584007701</v>
      </c>
      <c r="U52" s="144">
        <v>-29435.17415992287</v>
      </c>
      <c r="V52" s="144">
        <v>-1.4320124854560676</v>
      </c>
    </row>
    <row r="53" spans="1:22" s="126" customFormat="1" ht="19" customHeight="1">
      <c r="A53" s="137">
        <v>46</v>
      </c>
      <c r="B53" s="122">
        <v>8</v>
      </c>
      <c r="C53" s="137" t="s">
        <v>71</v>
      </c>
      <c r="D53" s="138">
        <v>11100</v>
      </c>
      <c r="E53" s="137" t="s">
        <v>83</v>
      </c>
      <c r="F53" s="139">
        <v>760800</v>
      </c>
      <c r="G53" s="139">
        <v>4424400</v>
      </c>
      <c r="H53" s="139"/>
      <c r="I53" s="139">
        <v>6300330.1533000004</v>
      </c>
      <c r="J53" s="140"/>
      <c r="K53" s="139">
        <v>831800</v>
      </c>
      <c r="L53" s="139">
        <v>275021</v>
      </c>
      <c r="M53" s="139">
        <v>1106821</v>
      </c>
      <c r="N53" s="125"/>
      <c r="O53" s="141">
        <v>760800</v>
      </c>
      <c r="P53" s="142">
        <v>375783.37402371166</v>
      </c>
      <c r="Q53" s="142">
        <v>94712.813371904151</v>
      </c>
      <c r="R53" s="142">
        <v>1231296.187395616</v>
      </c>
      <c r="S53" s="143">
        <v>-71000</v>
      </c>
      <c r="T53" s="144">
        <v>195475.18739561579</v>
      </c>
      <c r="U53" s="144">
        <v>124475.18739561597</v>
      </c>
      <c r="V53" s="144">
        <v>11.246189527991966</v>
      </c>
    </row>
    <row r="54" spans="1:22" s="126" customFormat="1" ht="19" customHeight="1">
      <c r="A54" s="137">
        <v>47</v>
      </c>
      <c r="B54" s="122">
        <v>8</v>
      </c>
      <c r="C54" s="137" t="s">
        <v>71</v>
      </c>
      <c r="D54" s="138">
        <v>21323</v>
      </c>
      <c r="E54" s="137" t="s">
        <v>84</v>
      </c>
      <c r="F54" s="139">
        <v>1218000</v>
      </c>
      <c r="G54" s="139">
        <v>7447200</v>
      </c>
      <c r="H54" s="139"/>
      <c r="I54" s="139">
        <v>9951198.5495999996</v>
      </c>
      <c r="J54" s="140"/>
      <c r="K54" s="139">
        <v>1470300</v>
      </c>
      <c r="L54" s="139">
        <v>503530</v>
      </c>
      <c r="M54" s="139">
        <v>1973830</v>
      </c>
      <c r="N54" s="125"/>
      <c r="O54" s="141">
        <v>1218000</v>
      </c>
      <c r="P54" s="142">
        <v>632522.81507761183</v>
      </c>
      <c r="Q54" s="142">
        <v>109225.40320908764</v>
      </c>
      <c r="R54" s="142">
        <v>1959748.2182866994</v>
      </c>
      <c r="S54" s="143">
        <v>-252300</v>
      </c>
      <c r="T54" s="144">
        <v>238218.2182866995</v>
      </c>
      <c r="U54" s="144">
        <v>-14081.781713300617</v>
      </c>
      <c r="V54" s="144">
        <v>-0.7134242418698985</v>
      </c>
    </row>
    <row r="55" spans="1:22" s="126" customFormat="1" ht="19" customHeight="1">
      <c r="A55" s="137">
        <v>48</v>
      </c>
      <c r="B55" s="122">
        <v>8</v>
      </c>
      <c r="C55" s="137" t="s">
        <v>71</v>
      </c>
      <c r="D55" s="138">
        <v>11091</v>
      </c>
      <c r="E55" s="137" t="s">
        <v>85</v>
      </c>
      <c r="F55" s="139">
        <v>2773200</v>
      </c>
      <c r="G55" s="139">
        <v>11025600</v>
      </c>
      <c r="H55" s="139"/>
      <c r="I55" s="139">
        <v>16618039.750499999</v>
      </c>
      <c r="J55" s="140"/>
      <c r="K55" s="139">
        <v>3427200</v>
      </c>
      <c r="L55" s="139">
        <v>855044</v>
      </c>
      <c r="M55" s="139">
        <v>4282244</v>
      </c>
      <c r="N55" s="125"/>
      <c r="O55" s="141">
        <v>2773200</v>
      </c>
      <c r="P55" s="142">
        <v>936451.76038238767</v>
      </c>
      <c r="Q55" s="142">
        <v>239450.19112753298</v>
      </c>
      <c r="R55" s="142">
        <v>3949101.9515099209</v>
      </c>
      <c r="S55" s="143">
        <v>-654000</v>
      </c>
      <c r="T55" s="144">
        <v>320857.95150992065</v>
      </c>
      <c r="U55" s="144">
        <v>-333142.04849007912</v>
      </c>
      <c r="V55" s="144">
        <v>-7.7796138774455432</v>
      </c>
    </row>
    <row r="56" spans="1:22" s="126" customFormat="1" ht="19" customHeight="1">
      <c r="A56" s="137">
        <v>49</v>
      </c>
      <c r="B56" s="122">
        <v>8</v>
      </c>
      <c r="C56" s="137" t="s">
        <v>71</v>
      </c>
      <c r="D56" s="138">
        <v>11103</v>
      </c>
      <c r="E56" s="137" t="s">
        <v>86</v>
      </c>
      <c r="F56" s="139">
        <v>1191600</v>
      </c>
      <c r="G56" s="139">
        <v>6235200</v>
      </c>
      <c r="H56" s="139"/>
      <c r="I56" s="139">
        <v>8691002.7491999995</v>
      </c>
      <c r="J56" s="140"/>
      <c r="K56" s="139">
        <v>1448700</v>
      </c>
      <c r="L56" s="139">
        <v>425740</v>
      </c>
      <c r="M56" s="139">
        <v>1874440</v>
      </c>
      <c r="N56" s="125"/>
      <c r="O56" s="141">
        <v>1191600</v>
      </c>
      <c r="P56" s="142">
        <v>529582.42783488089</v>
      </c>
      <c r="Q56" s="142">
        <v>107374.19187786551</v>
      </c>
      <c r="R56" s="142">
        <v>1828556.6197127465</v>
      </c>
      <c r="S56" s="143">
        <v>-257100</v>
      </c>
      <c r="T56" s="144">
        <v>211216.61971274635</v>
      </c>
      <c r="U56" s="144">
        <v>-45883.380287253531</v>
      </c>
      <c r="V56" s="144">
        <v>-2.44784470493873</v>
      </c>
    </row>
    <row r="57" spans="1:22" s="126" customFormat="1" ht="19" customHeight="1">
      <c r="A57" s="137">
        <v>50</v>
      </c>
      <c r="B57" s="122">
        <v>8</v>
      </c>
      <c r="C57" s="137" t="s">
        <v>71</v>
      </c>
      <c r="D57" s="138">
        <v>11093</v>
      </c>
      <c r="E57" s="137" t="s">
        <v>87</v>
      </c>
      <c r="F57" s="139">
        <v>1652400</v>
      </c>
      <c r="G57" s="139">
        <v>6782400</v>
      </c>
      <c r="H57" s="139"/>
      <c r="I57" s="139">
        <v>10095601.0776</v>
      </c>
      <c r="J57" s="140"/>
      <c r="K57" s="139">
        <v>2064200</v>
      </c>
      <c r="L57" s="139">
        <v>598309</v>
      </c>
      <c r="M57" s="139">
        <v>2662509</v>
      </c>
      <c r="N57" s="125"/>
      <c r="O57" s="141">
        <v>1652400</v>
      </c>
      <c r="P57" s="142">
        <v>576058.48385734158</v>
      </c>
      <c r="Q57" s="142">
        <v>141058.99840040327</v>
      </c>
      <c r="R57" s="142">
        <v>2369517.4822577448</v>
      </c>
      <c r="S57" s="143">
        <v>-411800</v>
      </c>
      <c r="T57" s="144">
        <v>118808.48225774488</v>
      </c>
      <c r="U57" s="144">
        <v>-292991.51774225524</v>
      </c>
      <c r="V57" s="144">
        <v>-11.004339055464422</v>
      </c>
    </row>
    <row r="58" spans="1:22" s="126" customFormat="1" ht="19" customHeight="1">
      <c r="A58" s="137">
        <v>51</v>
      </c>
      <c r="B58" s="122">
        <v>8</v>
      </c>
      <c r="C58" s="137" t="s">
        <v>71</v>
      </c>
      <c r="D58" s="138">
        <v>11099</v>
      </c>
      <c r="E58" s="137" t="s">
        <v>88</v>
      </c>
      <c r="F58" s="139">
        <v>776400</v>
      </c>
      <c r="G58" s="139">
        <v>5073600</v>
      </c>
      <c r="H58" s="139"/>
      <c r="I58" s="139">
        <v>7286447.1918000001</v>
      </c>
      <c r="J58" s="140"/>
      <c r="K58" s="139">
        <v>1043100</v>
      </c>
      <c r="L58" s="139">
        <v>443712</v>
      </c>
      <c r="M58" s="139">
        <v>1486812</v>
      </c>
      <c r="N58" s="125"/>
      <c r="O58" s="141">
        <v>776400</v>
      </c>
      <c r="P58" s="142">
        <v>430922.7299626398</v>
      </c>
      <c r="Q58" s="142">
        <v>122003.65526206711</v>
      </c>
      <c r="R58" s="142">
        <v>1329326.385224707</v>
      </c>
      <c r="S58" s="143">
        <v>-266700</v>
      </c>
      <c r="T58" s="144">
        <v>109214.38522470696</v>
      </c>
      <c r="U58" s="144">
        <v>-157485.61477529304</v>
      </c>
      <c r="V58" s="144">
        <v>-10.592167320097836</v>
      </c>
    </row>
    <row r="59" spans="1:22" s="126" customFormat="1" ht="19" customHeight="1">
      <c r="A59" s="137">
        <v>52</v>
      </c>
      <c r="B59" s="122">
        <v>8</v>
      </c>
      <c r="C59" s="137" t="s">
        <v>71</v>
      </c>
      <c r="D59" s="138">
        <v>11094</v>
      </c>
      <c r="E59" s="137" t="s">
        <v>89</v>
      </c>
      <c r="F59" s="139">
        <v>675600</v>
      </c>
      <c r="G59" s="139">
        <v>2870400</v>
      </c>
      <c r="H59" s="139"/>
      <c r="I59" s="139">
        <v>4466338.2585000005</v>
      </c>
      <c r="J59" s="140"/>
      <c r="K59" s="139">
        <v>874400</v>
      </c>
      <c r="L59" s="139">
        <v>259428</v>
      </c>
      <c r="M59" s="139">
        <v>1133828</v>
      </c>
      <c r="N59" s="125"/>
      <c r="O59" s="141">
        <v>675600</v>
      </c>
      <c r="P59" s="142">
        <v>243795.45176694289</v>
      </c>
      <c r="Q59" s="142">
        <v>78168.29762730244</v>
      </c>
      <c r="R59" s="142">
        <v>997563.74939424533</v>
      </c>
      <c r="S59" s="143">
        <v>-198800</v>
      </c>
      <c r="T59" s="144">
        <v>62535.749394245329</v>
      </c>
      <c r="U59" s="144">
        <v>-136264.25060575467</v>
      </c>
      <c r="V59" s="144">
        <v>-12.018070695533597</v>
      </c>
    </row>
    <row r="60" spans="1:22" s="151" customFormat="1" ht="19" customHeight="1">
      <c r="A60" s="146"/>
      <c r="B60" s="147"/>
      <c r="C60" s="146"/>
      <c r="D60" s="148"/>
      <c r="E60" s="146" t="s">
        <v>216</v>
      </c>
      <c r="F60" s="149">
        <f>SUM(F42:F59)</f>
        <v>34051200</v>
      </c>
      <c r="G60" s="149">
        <f t="shared" ref="G60:U60" si="12">SUM(G42:G59)</f>
        <v>149252400</v>
      </c>
      <c r="H60" s="149">
        <f t="shared" si="12"/>
        <v>78188390.494637504</v>
      </c>
      <c r="I60" s="149">
        <f t="shared" si="12"/>
        <v>305724498.69199747</v>
      </c>
      <c r="J60" s="149">
        <f t="shared" si="12"/>
        <v>0</v>
      </c>
      <c r="K60" s="149">
        <f t="shared" si="12"/>
        <v>38938101</v>
      </c>
      <c r="L60" s="149">
        <f t="shared" si="12"/>
        <v>18169877</v>
      </c>
      <c r="M60" s="149">
        <f t="shared" si="12"/>
        <v>57107978</v>
      </c>
      <c r="N60" s="149">
        <f t="shared" si="12"/>
        <v>0</v>
      </c>
      <c r="O60" s="149">
        <f t="shared" si="12"/>
        <v>34051200</v>
      </c>
      <c r="P60" s="149">
        <f t="shared" si="12"/>
        <v>12676650.043652615</v>
      </c>
      <c r="Q60" s="149">
        <f t="shared" si="12"/>
        <v>10397734.915806394</v>
      </c>
      <c r="R60" s="149">
        <f t="shared" si="12"/>
        <v>57125584.959459022</v>
      </c>
      <c r="S60" s="154">
        <f t="shared" si="12"/>
        <v>-4886901</v>
      </c>
      <c r="T60" s="154">
        <f t="shared" si="12"/>
        <v>4904507.9594590086</v>
      </c>
      <c r="U60" s="154">
        <f t="shared" si="12"/>
        <v>17606.959459009464</v>
      </c>
      <c r="V60" s="150">
        <f>U60/M60*100</f>
        <v>3.0830997831878173E-2</v>
      </c>
    </row>
    <row r="61" spans="1:22" s="126" customFormat="1" ht="19" customHeight="1">
      <c r="A61" s="137">
        <v>53</v>
      </c>
      <c r="B61" s="122">
        <v>8</v>
      </c>
      <c r="C61" s="137" t="s">
        <v>90</v>
      </c>
      <c r="D61" s="138">
        <v>10706</v>
      </c>
      <c r="E61" s="137" t="s">
        <v>91</v>
      </c>
      <c r="F61" s="139">
        <v>2924400</v>
      </c>
      <c r="G61" s="139">
        <v>0</v>
      </c>
      <c r="H61" s="139">
        <v>42199058.998799995</v>
      </c>
      <c r="I61" s="139">
        <v>45123458.998799995</v>
      </c>
      <c r="J61" s="140"/>
      <c r="K61" s="139">
        <v>2980800</v>
      </c>
      <c r="L61" s="139">
        <v>3332768</v>
      </c>
      <c r="M61" s="139">
        <v>6313568</v>
      </c>
      <c r="N61" s="125"/>
      <c r="O61" s="141">
        <v>2924400</v>
      </c>
      <c r="P61" s="142">
        <v>0</v>
      </c>
      <c r="Q61" s="142">
        <v>3584148.0813657744</v>
      </c>
      <c r="R61" s="142">
        <v>6508548.0813657744</v>
      </c>
      <c r="S61" s="143">
        <v>-56400</v>
      </c>
      <c r="T61" s="144">
        <v>251380.08136577439</v>
      </c>
      <c r="U61" s="144">
        <v>194980.08136577439</v>
      </c>
      <c r="V61" s="144">
        <v>3.088270869431903</v>
      </c>
    </row>
    <row r="62" spans="1:22" s="126" customFormat="1" ht="19" customHeight="1">
      <c r="A62" s="137">
        <v>54</v>
      </c>
      <c r="B62" s="123">
        <v>8</v>
      </c>
      <c r="C62" s="137" t="s">
        <v>90</v>
      </c>
      <c r="D62" s="138">
        <v>11448</v>
      </c>
      <c r="E62" s="137" t="s">
        <v>92</v>
      </c>
      <c r="F62" s="139">
        <v>1729200</v>
      </c>
      <c r="G62" s="139">
        <v>22006800</v>
      </c>
      <c r="H62" s="139"/>
      <c r="I62" s="139">
        <v>35409652.913120002</v>
      </c>
      <c r="J62" s="140"/>
      <c r="K62" s="139">
        <v>1680000</v>
      </c>
      <c r="L62" s="139">
        <v>2584031</v>
      </c>
      <c r="M62" s="139">
        <v>4264031</v>
      </c>
      <c r="N62" s="125"/>
      <c r="O62" s="141">
        <v>1729200</v>
      </c>
      <c r="P62" s="142">
        <v>1869132.4372717245</v>
      </c>
      <c r="Q62" s="142">
        <v>991493.68928531848</v>
      </c>
      <c r="R62" s="142">
        <v>4589826.1265570428</v>
      </c>
      <c r="S62" s="143">
        <v>49200</v>
      </c>
      <c r="T62" s="144">
        <v>276595.12655704282</v>
      </c>
      <c r="U62" s="144">
        <v>325795.12655704282</v>
      </c>
      <c r="V62" s="144">
        <v>7.6405431048001962</v>
      </c>
    </row>
    <row r="63" spans="1:22" s="126" customFormat="1" ht="19" customHeight="1">
      <c r="A63" s="137">
        <v>55</v>
      </c>
      <c r="B63" s="122">
        <v>8</v>
      </c>
      <c r="C63" s="137" t="s">
        <v>90</v>
      </c>
      <c r="D63" s="138">
        <v>11042</v>
      </c>
      <c r="E63" s="137" t="s">
        <v>93</v>
      </c>
      <c r="F63" s="139">
        <v>2434800</v>
      </c>
      <c r="G63" s="139">
        <v>14205600</v>
      </c>
      <c r="H63" s="139"/>
      <c r="I63" s="139">
        <v>20114146.883400001</v>
      </c>
      <c r="J63" s="140"/>
      <c r="K63" s="139">
        <v>2475600</v>
      </c>
      <c r="L63" s="139">
        <v>1296001</v>
      </c>
      <c r="M63" s="139">
        <v>3771601</v>
      </c>
      <c r="N63" s="125"/>
      <c r="O63" s="141">
        <v>2434800</v>
      </c>
      <c r="P63" s="142">
        <v>1206542.8754251965</v>
      </c>
      <c r="Q63" s="142">
        <v>295040.30475282634</v>
      </c>
      <c r="R63" s="142">
        <v>3936383.1801780225</v>
      </c>
      <c r="S63" s="143">
        <v>-40800</v>
      </c>
      <c r="T63" s="144">
        <v>205582.18017802294</v>
      </c>
      <c r="U63" s="144">
        <v>164782.18017802248</v>
      </c>
      <c r="V63" s="144">
        <v>4.3690247239308322</v>
      </c>
    </row>
    <row r="64" spans="1:22" s="126" customFormat="1" ht="19" customHeight="1">
      <c r="A64" s="137">
        <v>56</v>
      </c>
      <c r="B64" s="122">
        <v>8</v>
      </c>
      <c r="C64" s="137" t="s">
        <v>90</v>
      </c>
      <c r="D64" s="138">
        <v>28811</v>
      </c>
      <c r="E64" s="137" t="s">
        <v>94</v>
      </c>
      <c r="F64" s="139">
        <v>1590000</v>
      </c>
      <c r="G64" s="139">
        <v>7024800</v>
      </c>
      <c r="H64" s="139"/>
      <c r="I64" s="139">
        <v>9627306.6522000004</v>
      </c>
      <c r="J64" s="140"/>
      <c r="K64" s="139">
        <v>1425600</v>
      </c>
      <c r="L64" s="139">
        <v>449374</v>
      </c>
      <c r="M64" s="139">
        <v>1874974</v>
      </c>
      <c r="N64" s="125"/>
      <c r="O64" s="141">
        <v>1590000</v>
      </c>
      <c r="P64" s="142">
        <v>596646.56130588776</v>
      </c>
      <c r="Q64" s="142">
        <v>85996.55681791174</v>
      </c>
      <c r="R64" s="142">
        <v>2272643.1181237996</v>
      </c>
      <c r="S64" s="143">
        <v>164400</v>
      </c>
      <c r="T64" s="144">
        <v>233269.11812379956</v>
      </c>
      <c r="U64" s="144">
        <v>397669.11812379956</v>
      </c>
      <c r="V64" s="144">
        <v>21.209313735753113</v>
      </c>
    </row>
    <row r="65" spans="1:22" s="126" customFormat="1" ht="19" customHeight="1">
      <c r="A65" s="137">
        <v>57</v>
      </c>
      <c r="B65" s="122">
        <v>8</v>
      </c>
      <c r="C65" s="137" t="s">
        <v>90</v>
      </c>
      <c r="D65" s="138">
        <v>11044</v>
      </c>
      <c r="E65" s="137" t="s">
        <v>95</v>
      </c>
      <c r="F65" s="139">
        <v>739200</v>
      </c>
      <c r="G65" s="139">
        <v>5026800</v>
      </c>
      <c r="H65" s="139"/>
      <c r="I65" s="139">
        <v>7213712.2985999994</v>
      </c>
      <c r="J65" s="140"/>
      <c r="K65" s="139">
        <v>697200</v>
      </c>
      <c r="L65" s="139">
        <v>598753</v>
      </c>
      <c r="M65" s="139">
        <v>1295953</v>
      </c>
      <c r="N65" s="125"/>
      <c r="O65" s="141">
        <v>739200</v>
      </c>
      <c r="P65" s="142">
        <v>426947.80411861354</v>
      </c>
      <c r="Q65" s="142">
        <v>122960.4493679439</v>
      </c>
      <c r="R65" s="142">
        <v>1289108.2534865574</v>
      </c>
      <c r="S65" s="143">
        <v>42000</v>
      </c>
      <c r="T65" s="144">
        <v>-48844.746513442602</v>
      </c>
      <c r="U65" s="144">
        <v>-6844.746513442602</v>
      </c>
      <c r="V65" s="144">
        <v>-0.52816317516473221</v>
      </c>
    </row>
    <row r="66" spans="1:22" s="126" customFormat="1" ht="19" customHeight="1">
      <c r="A66" s="137">
        <v>58</v>
      </c>
      <c r="B66" s="122">
        <v>8</v>
      </c>
      <c r="C66" s="137" t="s">
        <v>90</v>
      </c>
      <c r="D66" s="138">
        <v>11045</v>
      </c>
      <c r="E66" s="137" t="s">
        <v>96</v>
      </c>
      <c r="F66" s="139">
        <v>897600</v>
      </c>
      <c r="G66" s="139">
        <v>6253200</v>
      </c>
      <c r="H66" s="139"/>
      <c r="I66" s="139">
        <v>8628268.2221999988</v>
      </c>
      <c r="J66" s="140"/>
      <c r="K66" s="139">
        <v>846000</v>
      </c>
      <c r="L66" s="139">
        <v>651590</v>
      </c>
      <c r="M66" s="139">
        <v>1497590</v>
      </c>
      <c r="N66" s="125"/>
      <c r="O66" s="141">
        <v>897600</v>
      </c>
      <c r="P66" s="142">
        <v>531111.24546719866</v>
      </c>
      <c r="Q66" s="142">
        <v>125487.74829380949</v>
      </c>
      <c r="R66" s="142">
        <v>1554198.9937610081</v>
      </c>
      <c r="S66" s="143">
        <v>51600</v>
      </c>
      <c r="T66" s="144">
        <v>5008.9937610081397</v>
      </c>
      <c r="U66" s="144">
        <v>56608.99376100814</v>
      </c>
      <c r="V66" s="144">
        <v>3.7800061272449827</v>
      </c>
    </row>
    <row r="67" spans="1:22" s="126" customFormat="1" ht="19" customHeight="1">
      <c r="A67" s="137">
        <v>59</v>
      </c>
      <c r="B67" s="122">
        <v>8</v>
      </c>
      <c r="C67" s="137" t="s">
        <v>90</v>
      </c>
      <c r="D67" s="138">
        <v>28778</v>
      </c>
      <c r="E67" s="137" t="s">
        <v>97</v>
      </c>
      <c r="F67" s="139">
        <v>754800</v>
      </c>
      <c r="G67" s="139">
        <v>4272000</v>
      </c>
      <c r="H67" s="139"/>
      <c r="I67" s="139">
        <v>5723514.0987</v>
      </c>
      <c r="J67" s="140"/>
      <c r="K67" s="139">
        <v>654000</v>
      </c>
      <c r="L67" s="139">
        <v>338886</v>
      </c>
      <c r="M67" s="139">
        <v>992886</v>
      </c>
      <c r="N67" s="125"/>
      <c r="O67" s="141">
        <v>754800</v>
      </c>
      <c r="P67" s="142">
        <v>362839.38473675447</v>
      </c>
      <c r="Q67" s="142">
        <v>59174.933265386331</v>
      </c>
      <c r="R67" s="142">
        <v>1176814.3180021408</v>
      </c>
      <c r="S67" s="143">
        <v>100800</v>
      </c>
      <c r="T67" s="144">
        <v>83128.31800214079</v>
      </c>
      <c r="U67" s="144">
        <v>183928.31800214085</v>
      </c>
      <c r="V67" s="144">
        <v>18.524615917853694</v>
      </c>
    </row>
    <row r="68" spans="1:22" s="126" customFormat="1" ht="19" customHeight="1">
      <c r="A68" s="137">
        <v>60</v>
      </c>
      <c r="B68" s="122">
        <v>8</v>
      </c>
      <c r="C68" s="137" t="s">
        <v>90</v>
      </c>
      <c r="D68" s="138">
        <v>28815</v>
      </c>
      <c r="E68" s="137" t="s">
        <v>98</v>
      </c>
      <c r="F68" s="139">
        <v>1190400</v>
      </c>
      <c r="G68" s="139">
        <v>6721200</v>
      </c>
      <c r="H68" s="139"/>
      <c r="I68" s="139">
        <v>8839911.6399000008</v>
      </c>
      <c r="J68" s="140"/>
      <c r="K68" s="139">
        <v>961200</v>
      </c>
      <c r="L68" s="139">
        <v>305219</v>
      </c>
      <c r="M68" s="139">
        <v>1266419</v>
      </c>
      <c r="N68" s="125"/>
      <c r="O68" s="141">
        <v>1190400</v>
      </c>
      <c r="P68" s="142">
        <v>570860.50390746119</v>
      </c>
      <c r="Q68" s="142">
        <v>78845.511298053243</v>
      </c>
      <c r="R68" s="142">
        <v>1840106.0152055144</v>
      </c>
      <c r="S68" s="143">
        <v>229200</v>
      </c>
      <c r="T68" s="144">
        <v>344487.01520551438</v>
      </c>
      <c r="U68" s="144">
        <v>573687.01520551438</v>
      </c>
      <c r="V68" s="144">
        <v>45.299937477684274</v>
      </c>
    </row>
    <row r="69" spans="1:22" s="126" customFormat="1" ht="19" customHeight="1">
      <c r="A69" s="137">
        <v>61</v>
      </c>
      <c r="B69" s="122">
        <v>8</v>
      </c>
      <c r="C69" s="137" t="s">
        <v>90</v>
      </c>
      <c r="D69" s="138">
        <v>21356</v>
      </c>
      <c r="E69" s="137" t="s">
        <v>99</v>
      </c>
      <c r="F69" s="139">
        <v>476400</v>
      </c>
      <c r="G69" s="139">
        <v>3316800</v>
      </c>
      <c r="H69" s="139"/>
      <c r="I69" s="139">
        <v>4878891.7862999998</v>
      </c>
      <c r="J69" s="140"/>
      <c r="K69" s="139">
        <v>607200</v>
      </c>
      <c r="L69" s="139">
        <v>439711</v>
      </c>
      <c r="M69" s="139">
        <v>1046911</v>
      </c>
      <c r="N69" s="125"/>
      <c r="O69" s="141">
        <v>476400</v>
      </c>
      <c r="P69" s="142">
        <v>281710.12904842396</v>
      </c>
      <c r="Q69" s="142">
        <v>92212.485897668492</v>
      </c>
      <c r="R69" s="142">
        <v>850322.61494609248</v>
      </c>
      <c r="S69" s="143">
        <v>-130800</v>
      </c>
      <c r="T69" s="144">
        <v>-65788.385053907521</v>
      </c>
      <c r="U69" s="144">
        <v>-196588.38505390752</v>
      </c>
      <c r="V69" s="144">
        <v>-18.777946268012037</v>
      </c>
    </row>
    <row r="70" spans="1:22" s="151" customFormat="1" ht="19" customHeight="1">
      <c r="A70" s="146"/>
      <c r="B70" s="147"/>
      <c r="C70" s="146"/>
      <c r="D70" s="148"/>
      <c r="E70" s="146" t="s">
        <v>217</v>
      </c>
      <c r="F70" s="149">
        <f>SUM(F61:F69)</f>
        <v>12736800</v>
      </c>
      <c r="G70" s="149">
        <f t="shared" ref="G70:U70" si="13">SUM(G61:G69)</f>
        <v>68827200</v>
      </c>
      <c r="H70" s="149">
        <f t="shared" si="13"/>
        <v>42199058.998799995</v>
      </c>
      <c r="I70" s="149">
        <f t="shared" si="13"/>
        <v>145558863.49322003</v>
      </c>
      <c r="J70" s="149">
        <f t="shared" si="13"/>
        <v>0</v>
      </c>
      <c r="K70" s="149">
        <f t="shared" si="13"/>
        <v>12327600</v>
      </c>
      <c r="L70" s="149">
        <f t="shared" si="13"/>
        <v>9996333</v>
      </c>
      <c r="M70" s="149">
        <f t="shared" si="13"/>
        <v>22323933</v>
      </c>
      <c r="N70" s="149">
        <f t="shared" si="13"/>
        <v>0</v>
      </c>
      <c r="O70" s="149">
        <f t="shared" si="13"/>
        <v>12736800</v>
      </c>
      <c r="P70" s="149">
        <f t="shared" si="13"/>
        <v>5845790.9412812609</v>
      </c>
      <c r="Q70" s="149">
        <f t="shared" si="13"/>
        <v>5435359.7603446925</v>
      </c>
      <c r="R70" s="149">
        <f t="shared" si="13"/>
        <v>24017950.701625954</v>
      </c>
      <c r="S70" s="149">
        <f t="shared" si="13"/>
        <v>409200</v>
      </c>
      <c r="T70" s="149">
        <f t="shared" si="13"/>
        <v>1284817.701625953</v>
      </c>
      <c r="U70" s="149">
        <f t="shared" si="13"/>
        <v>1694017.7016259525</v>
      </c>
      <c r="V70" s="150">
        <f>U70/M70*100</f>
        <v>7.5883479027909306</v>
      </c>
    </row>
    <row r="71" spans="1:22" s="126" customFormat="1" ht="19" customHeight="1">
      <c r="A71" s="137">
        <v>62</v>
      </c>
      <c r="B71" s="122">
        <v>8</v>
      </c>
      <c r="C71" s="137" t="s">
        <v>100</v>
      </c>
      <c r="D71" s="138">
        <v>10704</v>
      </c>
      <c r="E71" s="137" t="s">
        <v>101</v>
      </c>
      <c r="F71" s="139">
        <v>3255600</v>
      </c>
      <c r="G71" s="139">
        <v>0</v>
      </c>
      <c r="H71" s="139">
        <v>29629731.835439995</v>
      </c>
      <c r="I71" s="139">
        <v>32885331.835439995</v>
      </c>
      <c r="J71" s="140"/>
      <c r="K71" s="139">
        <v>3300000</v>
      </c>
      <c r="L71" s="139">
        <v>2417251</v>
      </c>
      <c r="M71" s="139">
        <v>5717251</v>
      </c>
      <c r="N71" s="125"/>
      <c r="O71" s="141">
        <v>3255600</v>
      </c>
      <c r="P71" s="142">
        <v>0</v>
      </c>
      <c r="Q71" s="142">
        <v>2516580.9150482379</v>
      </c>
      <c r="R71" s="142">
        <v>5772180.9150482379</v>
      </c>
      <c r="S71" s="143">
        <v>-44400</v>
      </c>
      <c r="T71" s="144">
        <v>99329.91504823789</v>
      </c>
      <c r="U71" s="144">
        <v>54929.91504823789</v>
      </c>
      <c r="V71" s="144">
        <v>0.9607749432067596</v>
      </c>
    </row>
    <row r="72" spans="1:22" s="126" customFormat="1" ht="19" customHeight="1">
      <c r="A72" s="137">
        <v>63</v>
      </c>
      <c r="B72" s="122">
        <v>8</v>
      </c>
      <c r="C72" s="137" t="s">
        <v>100</v>
      </c>
      <c r="D72" s="138">
        <v>10991</v>
      </c>
      <c r="E72" s="137" t="s">
        <v>102</v>
      </c>
      <c r="F72" s="139">
        <v>1864800</v>
      </c>
      <c r="G72" s="139">
        <v>8757600</v>
      </c>
      <c r="H72" s="139"/>
      <c r="I72" s="139">
        <v>13174794.1821</v>
      </c>
      <c r="J72" s="140"/>
      <c r="K72" s="139">
        <v>2019600</v>
      </c>
      <c r="L72" s="139">
        <v>936820</v>
      </c>
      <c r="M72" s="139">
        <v>2956420</v>
      </c>
      <c r="N72" s="125"/>
      <c r="O72" s="141">
        <v>1864800</v>
      </c>
      <c r="P72" s="142">
        <v>743820.73871034663</v>
      </c>
      <c r="Q72" s="142">
        <v>216785.8461233229</v>
      </c>
      <c r="R72" s="142">
        <v>2825406.5848336695</v>
      </c>
      <c r="S72" s="143">
        <v>-154800</v>
      </c>
      <c r="T72" s="144">
        <v>23786.584833669476</v>
      </c>
      <c r="U72" s="144">
        <v>-131013.41516633052</v>
      </c>
      <c r="V72" s="144">
        <v>-4.4314885965570028</v>
      </c>
    </row>
    <row r="73" spans="1:22" s="126" customFormat="1" ht="19" customHeight="1">
      <c r="A73" s="137">
        <v>64</v>
      </c>
      <c r="B73" s="122">
        <v>8</v>
      </c>
      <c r="C73" s="137" t="s">
        <v>100</v>
      </c>
      <c r="D73" s="138">
        <v>10993</v>
      </c>
      <c r="E73" s="137" t="s">
        <v>103</v>
      </c>
      <c r="F73" s="139">
        <v>3014400</v>
      </c>
      <c r="G73" s="139">
        <v>14865600</v>
      </c>
      <c r="H73" s="139"/>
      <c r="I73" s="139">
        <v>20907398.9016</v>
      </c>
      <c r="J73" s="140"/>
      <c r="K73" s="139">
        <v>3188400</v>
      </c>
      <c r="L73" s="139">
        <v>1450542</v>
      </c>
      <c r="M73" s="139">
        <v>4638942</v>
      </c>
      <c r="N73" s="125"/>
      <c r="O73" s="141">
        <v>3014400</v>
      </c>
      <c r="P73" s="142">
        <v>1262599.5219435152</v>
      </c>
      <c r="Q73" s="142">
        <v>257130.04560142086</v>
      </c>
      <c r="R73" s="142">
        <v>4534129.5675449362</v>
      </c>
      <c r="S73" s="143">
        <v>-174000</v>
      </c>
      <c r="T73" s="144">
        <v>69187.56754493597</v>
      </c>
      <c r="U73" s="144">
        <v>-104812.4324550638</v>
      </c>
      <c r="V73" s="144">
        <v>-2.2594038135217858</v>
      </c>
    </row>
    <row r="74" spans="1:22" s="126" customFormat="1" ht="19" customHeight="1">
      <c r="A74" s="137">
        <v>65</v>
      </c>
      <c r="B74" s="122">
        <v>8</v>
      </c>
      <c r="C74" s="137" t="s">
        <v>100</v>
      </c>
      <c r="D74" s="138">
        <v>23367</v>
      </c>
      <c r="E74" s="137" t="s">
        <v>104</v>
      </c>
      <c r="F74" s="139">
        <v>955200</v>
      </c>
      <c r="G74" s="139">
        <v>7321200</v>
      </c>
      <c r="H74" s="139"/>
      <c r="I74" s="139">
        <v>9576539.0507999994</v>
      </c>
      <c r="J74" s="140"/>
      <c r="K74" s="139">
        <v>986400</v>
      </c>
      <c r="L74" s="139">
        <v>505170</v>
      </c>
      <c r="M74" s="139">
        <v>1491570</v>
      </c>
      <c r="N74" s="125"/>
      <c r="O74" s="141">
        <v>955200</v>
      </c>
      <c r="P74" s="142">
        <v>621821.09165138728</v>
      </c>
      <c r="Q74" s="142">
        <v>110426.41696266382</v>
      </c>
      <c r="R74" s="142">
        <v>1687447.5086140512</v>
      </c>
      <c r="S74" s="143">
        <v>-31200</v>
      </c>
      <c r="T74" s="144">
        <v>227077.50861405116</v>
      </c>
      <c r="U74" s="144">
        <v>195877.50861405116</v>
      </c>
      <c r="V74" s="144">
        <v>13.132304123443831</v>
      </c>
    </row>
    <row r="75" spans="1:22" s="126" customFormat="1" ht="19" customHeight="1">
      <c r="A75" s="137">
        <v>66</v>
      </c>
      <c r="B75" s="122">
        <v>8</v>
      </c>
      <c r="C75" s="137" t="s">
        <v>100</v>
      </c>
      <c r="D75" s="138">
        <v>10992</v>
      </c>
      <c r="E75" s="137" t="s">
        <v>105</v>
      </c>
      <c r="F75" s="139">
        <v>2007600</v>
      </c>
      <c r="G75" s="139">
        <v>6604800</v>
      </c>
      <c r="H75" s="139"/>
      <c r="I75" s="139">
        <v>10367367.239700001</v>
      </c>
      <c r="J75" s="140"/>
      <c r="K75" s="139">
        <v>1990800</v>
      </c>
      <c r="L75" s="139">
        <v>805432</v>
      </c>
      <c r="M75" s="139">
        <v>2796232</v>
      </c>
      <c r="N75" s="125"/>
      <c r="O75" s="141">
        <v>2007600</v>
      </c>
      <c r="P75" s="142">
        <v>560974.14988513943</v>
      </c>
      <c r="Q75" s="142">
        <v>149056.93667741294</v>
      </c>
      <c r="R75" s="142">
        <v>2717631.0865625525</v>
      </c>
      <c r="S75" s="143">
        <v>16800</v>
      </c>
      <c r="T75" s="144">
        <v>-95400.913437447627</v>
      </c>
      <c r="U75" s="144">
        <v>-78600.913437447511</v>
      </c>
      <c r="V75" s="144">
        <v>-2.8109582265508553</v>
      </c>
    </row>
    <row r="76" spans="1:22" s="126" customFormat="1" ht="19" customHeight="1">
      <c r="A76" s="137">
        <v>67</v>
      </c>
      <c r="B76" s="122">
        <v>8</v>
      </c>
      <c r="C76" s="137" t="s">
        <v>100</v>
      </c>
      <c r="D76" s="138">
        <v>10994</v>
      </c>
      <c r="E76" s="137" t="s">
        <v>106</v>
      </c>
      <c r="F76" s="139">
        <v>2168400</v>
      </c>
      <c r="G76" s="139">
        <v>11036400</v>
      </c>
      <c r="H76" s="139"/>
      <c r="I76" s="139">
        <v>14965117.2468</v>
      </c>
      <c r="J76" s="140"/>
      <c r="K76" s="139">
        <v>2497200</v>
      </c>
      <c r="L76" s="139">
        <v>1157923</v>
      </c>
      <c r="M76" s="139">
        <v>3655123</v>
      </c>
      <c r="N76" s="125"/>
      <c r="O76" s="141">
        <v>2168400</v>
      </c>
      <c r="P76" s="142">
        <v>937369.05096177838</v>
      </c>
      <c r="Q76" s="142">
        <v>149511.3358544966</v>
      </c>
      <c r="R76" s="142">
        <v>3255280.3868162753</v>
      </c>
      <c r="S76" s="143">
        <v>-328800</v>
      </c>
      <c r="T76" s="144">
        <v>-71042.613183724927</v>
      </c>
      <c r="U76" s="144">
        <v>-399842.61318372469</v>
      </c>
      <c r="V76" s="144">
        <v>-10.939238246803862</v>
      </c>
    </row>
    <row r="77" spans="1:22" s="151" customFormat="1" ht="19" customHeight="1">
      <c r="A77" s="146"/>
      <c r="B77" s="147"/>
      <c r="C77" s="146"/>
      <c r="D77" s="148"/>
      <c r="E77" s="146" t="s">
        <v>218</v>
      </c>
      <c r="F77" s="149">
        <f>SUM(F71:F76)</f>
        <v>13266000</v>
      </c>
      <c r="G77" s="149">
        <f t="shared" ref="G77:U77" si="14">SUM(G71:G76)</f>
        <v>48585600</v>
      </c>
      <c r="H77" s="149">
        <f t="shared" si="14"/>
        <v>29629731.835439995</v>
      </c>
      <c r="I77" s="149">
        <f t="shared" si="14"/>
        <v>101876548.45644</v>
      </c>
      <c r="J77" s="149">
        <f t="shared" si="14"/>
        <v>0</v>
      </c>
      <c r="K77" s="149">
        <f t="shared" si="14"/>
        <v>13982400</v>
      </c>
      <c r="L77" s="149">
        <f t="shared" si="14"/>
        <v>7273138</v>
      </c>
      <c r="M77" s="149">
        <f t="shared" si="14"/>
        <v>21255538</v>
      </c>
      <c r="N77" s="149">
        <f t="shared" si="14"/>
        <v>0</v>
      </c>
      <c r="O77" s="149">
        <f t="shared" si="14"/>
        <v>13266000</v>
      </c>
      <c r="P77" s="149">
        <f t="shared" si="14"/>
        <v>4126584.5531521672</v>
      </c>
      <c r="Q77" s="149">
        <f t="shared" si="14"/>
        <v>3399491.4962675553</v>
      </c>
      <c r="R77" s="149">
        <f t="shared" si="14"/>
        <v>20792076.049419723</v>
      </c>
      <c r="S77" s="154">
        <f t="shared" si="14"/>
        <v>-716400</v>
      </c>
      <c r="T77" s="154">
        <f t="shared" si="14"/>
        <v>252938.04941972194</v>
      </c>
      <c r="U77" s="154">
        <f t="shared" si="14"/>
        <v>-463461.95058027748</v>
      </c>
      <c r="V77" s="150">
        <f>U77/M77*100</f>
        <v>-2.1804291690018736</v>
      </c>
    </row>
    <row r="78" spans="1:22" s="126" customFormat="1" ht="19" customHeight="1">
      <c r="A78" s="137">
        <v>68</v>
      </c>
      <c r="B78" s="122">
        <v>8</v>
      </c>
      <c r="C78" s="137" t="s">
        <v>107</v>
      </c>
      <c r="D78" s="138">
        <v>10671</v>
      </c>
      <c r="E78" s="137" t="s">
        <v>108</v>
      </c>
      <c r="F78" s="139">
        <v>6790800</v>
      </c>
      <c r="G78" s="139">
        <v>0</v>
      </c>
      <c r="H78" s="139">
        <v>119365837.123225</v>
      </c>
      <c r="I78" s="139">
        <v>126156637.123225</v>
      </c>
      <c r="J78" s="140"/>
      <c r="K78" s="139">
        <v>6806400</v>
      </c>
      <c r="L78" s="139">
        <v>10374969</v>
      </c>
      <c r="M78" s="139">
        <v>17181369</v>
      </c>
      <c r="N78" s="125"/>
      <c r="O78" s="141">
        <v>6790800</v>
      </c>
      <c r="P78" s="142">
        <v>0</v>
      </c>
      <c r="Q78" s="142">
        <v>10138255.360575514</v>
      </c>
      <c r="R78" s="142">
        <v>16929055.360575512</v>
      </c>
      <c r="S78" s="143">
        <v>-15600</v>
      </c>
      <c r="T78" s="144">
        <v>-236713.63942448609</v>
      </c>
      <c r="U78" s="144">
        <v>-252313.63942448795</v>
      </c>
      <c r="V78" s="144">
        <v>-1.4685304728889064</v>
      </c>
    </row>
    <row r="79" spans="1:22" s="126" customFormat="1" ht="19" customHeight="1">
      <c r="A79" s="137">
        <v>69</v>
      </c>
      <c r="B79" s="122">
        <v>8</v>
      </c>
      <c r="C79" s="137" t="s">
        <v>107</v>
      </c>
      <c r="D79" s="138">
        <v>11015</v>
      </c>
      <c r="E79" s="137" t="s">
        <v>109</v>
      </c>
      <c r="F79" s="139">
        <v>2799600</v>
      </c>
      <c r="G79" s="139">
        <v>20758800</v>
      </c>
      <c r="H79" s="139"/>
      <c r="I79" s="139">
        <v>33652785.990315005</v>
      </c>
      <c r="J79" s="140"/>
      <c r="K79" s="139">
        <v>2911200</v>
      </c>
      <c r="L79" s="139">
        <v>2393754</v>
      </c>
      <c r="M79" s="139">
        <v>5304954</v>
      </c>
      <c r="N79" s="125"/>
      <c r="O79" s="141">
        <v>2799600</v>
      </c>
      <c r="P79" s="142">
        <v>1763134.4147643582</v>
      </c>
      <c r="Q79" s="142">
        <v>857359.73830084456</v>
      </c>
      <c r="R79" s="142">
        <v>5420094.1530652028</v>
      </c>
      <c r="S79" s="143">
        <v>-111600</v>
      </c>
      <c r="T79" s="144">
        <v>226740.15306520276</v>
      </c>
      <c r="U79" s="144">
        <v>115140.15306520276</v>
      </c>
      <c r="V79" s="144">
        <v>2.1704269832538183</v>
      </c>
    </row>
    <row r="80" spans="1:22" s="126" customFormat="1" ht="19" customHeight="1">
      <c r="A80" s="137">
        <v>70</v>
      </c>
      <c r="B80" s="122">
        <v>8</v>
      </c>
      <c r="C80" s="137" t="s">
        <v>107</v>
      </c>
      <c r="D80" s="138">
        <v>11023</v>
      </c>
      <c r="E80" s="137" t="s">
        <v>110</v>
      </c>
      <c r="F80" s="139">
        <v>2838000</v>
      </c>
      <c r="G80" s="139">
        <v>15400800</v>
      </c>
      <c r="H80" s="139"/>
      <c r="I80" s="139">
        <v>21844618.4208</v>
      </c>
      <c r="J80" s="140"/>
      <c r="K80" s="139">
        <v>2920800</v>
      </c>
      <c r="L80" s="139">
        <v>1378357</v>
      </c>
      <c r="M80" s="139">
        <v>4299157</v>
      </c>
      <c r="N80" s="125"/>
      <c r="O80" s="141">
        <v>2838000</v>
      </c>
      <c r="P80" s="142">
        <v>1308056.3662110975</v>
      </c>
      <c r="Q80" s="142">
        <v>306257.71003640618</v>
      </c>
      <c r="R80" s="142">
        <v>4452314.076247504</v>
      </c>
      <c r="S80" s="143">
        <v>-82800</v>
      </c>
      <c r="T80" s="144">
        <v>235957.07624750352</v>
      </c>
      <c r="U80" s="144">
        <v>153157.07624750398</v>
      </c>
      <c r="V80" s="144">
        <v>3.5624908847828531</v>
      </c>
    </row>
    <row r="81" spans="1:22" s="126" customFormat="1" ht="19" customHeight="1">
      <c r="A81" s="137">
        <v>71</v>
      </c>
      <c r="B81" s="122">
        <v>8</v>
      </c>
      <c r="C81" s="137" t="s">
        <v>107</v>
      </c>
      <c r="D81" s="138">
        <v>11025</v>
      </c>
      <c r="E81" s="137" t="s">
        <v>111</v>
      </c>
      <c r="F81" s="139">
        <v>2212800</v>
      </c>
      <c r="G81" s="139">
        <v>13758000</v>
      </c>
      <c r="H81" s="139"/>
      <c r="I81" s="139">
        <v>19178846.287500001</v>
      </c>
      <c r="J81" s="140"/>
      <c r="K81" s="139">
        <v>2370000</v>
      </c>
      <c r="L81" s="139">
        <v>1181566</v>
      </c>
      <c r="M81" s="139">
        <v>3551566</v>
      </c>
      <c r="N81" s="125"/>
      <c r="O81" s="141">
        <v>2212800</v>
      </c>
      <c r="P81" s="142">
        <v>1168526.2769682275</v>
      </c>
      <c r="Q81" s="142">
        <v>272473.2072012006</v>
      </c>
      <c r="R81" s="142">
        <v>3653799.4841694282</v>
      </c>
      <c r="S81" s="143">
        <v>-157200</v>
      </c>
      <c r="T81" s="144">
        <v>259433.484169428</v>
      </c>
      <c r="U81" s="144">
        <v>102233.48416942824</v>
      </c>
      <c r="V81" s="144">
        <v>2.878546651517337</v>
      </c>
    </row>
    <row r="82" spans="1:22" s="126" customFormat="1" ht="19" customHeight="1">
      <c r="A82" s="137">
        <v>72</v>
      </c>
      <c r="B82" s="122">
        <v>8</v>
      </c>
      <c r="C82" s="137" t="s">
        <v>107</v>
      </c>
      <c r="D82" s="138">
        <v>11446</v>
      </c>
      <c r="E82" s="137" t="s">
        <v>112</v>
      </c>
      <c r="F82" s="139">
        <v>2590800</v>
      </c>
      <c r="G82" s="139">
        <v>15464400</v>
      </c>
      <c r="H82" s="139"/>
      <c r="I82" s="139">
        <v>22103608.852499999</v>
      </c>
      <c r="J82" s="140"/>
      <c r="K82" s="139">
        <v>2623200</v>
      </c>
      <c r="L82" s="139">
        <v>1491140</v>
      </c>
      <c r="M82" s="139">
        <v>4114340</v>
      </c>
      <c r="N82" s="125"/>
      <c r="O82" s="141">
        <v>2590800</v>
      </c>
      <c r="P82" s="142">
        <v>1313458.1885119535</v>
      </c>
      <c r="Q82" s="142">
        <v>343848.82425185625</v>
      </c>
      <c r="R82" s="142">
        <v>4248107.0127638103</v>
      </c>
      <c r="S82" s="143">
        <v>-32400</v>
      </c>
      <c r="T82" s="144">
        <v>166167.01276380965</v>
      </c>
      <c r="U82" s="144">
        <v>133767.01276381034</v>
      </c>
      <c r="V82" s="144">
        <v>3.2512386619436007</v>
      </c>
    </row>
    <row r="83" spans="1:22" s="126" customFormat="1" ht="19" customHeight="1">
      <c r="A83" s="137">
        <v>73</v>
      </c>
      <c r="B83" s="122">
        <v>8</v>
      </c>
      <c r="C83" s="137" t="s">
        <v>107</v>
      </c>
      <c r="D83" s="138">
        <v>11018</v>
      </c>
      <c r="E83" s="137" t="s">
        <v>113</v>
      </c>
      <c r="F83" s="139">
        <v>2554800</v>
      </c>
      <c r="G83" s="139">
        <v>13848000</v>
      </c>
      <c r="H83" s="139"/>
      <c r="I83" s="139">
        <v>20444198.9892</v>
      </c>
      <c r="J83" s="140"/>
      <c r="K83" s="139">
        <v>2719200</v>
      </c>
      <c r="L83" s="139">
        <v>1426995</v>
      </c>
      <c r="M83" s="139">
        <v>4146195</v>
      </c>
      <c r="N83" s="125"/>
      <c r="O83" s="141">
        <v>2554800</v>
      </c>
      <c r="P83" s="142">
        <v>1176170.3651298163</v>
      </c>
      <c r="Q83" s="142">
        <v>343253.44632890198</v>
      </c>
      <c r="R83" s="142">
        <v>4074223.8114587185</v>
      </c>
      <c r="S83" s="143">
        <v>-164400</v>
      </c>
      <c r="T83" s="144">
        <v>92428.811458718264</v>
      </c>
      <c r="U83" s="144">
        <v>-71971.188541281503</v>
      </c>
      <c r="V83" s="144">
        <v>-1.7358370395333917</v>
      </c>
    </row>
    <row r="84" spans="1:22" s="126" customFormat="1" ht="19" customHeight="1">
      <c r="A84" s="137">
        <v>74</v>
      </c>
      <c r="B84" s="122">
        <v>8</v>
      </c>
      <c r="C84" s="137" t="s">
        <v>107</v>
      </c>
      <c r="D84" s="138">
        <v>11013</v>
      </c>
      <c r="E84" s="137" t="s">
        <v>114</v>
      </c>
      <c r="F84" s="139">
        <v>1885200</v>
      </c>
      <c r="G84" s="139">
        <v>6040800</v>
      </c>
      <c r="H84" s="139"/>
      <c r="I84" s="139">
        <v>9875021.2985999994</v>
      </c>
      <c r="J84" s="140"/>
      <c r="K84" s="139">
        <v>1842000</v>
      </c>
      <c r="L84" s="139">
        <v>682891</v>
      </c>
      <c r="M84" s="139">
        <v>2524891</v>
      </c>
      <c r="N84" s="125"/>
      <c r="O84" s="141">
        <v>1885200</v>
      </c>
      <c r="P84" s="142">
        <v>513071.19740584883</v>
      </c>
      <c r="Q84" s="142">
        <v>165538.7848368104</v>
      </c>
      <c r="R84" s="142">
        <v>2563809.9822426592</v>
      </c>
      <c r="S84" s="143">
        <v>43200</v>
      </c>
      <c r="T84" s="144">
        <v>-4281.0177573408</v>
      </c>
      <c r="U84" s="144">
        <v>38918.9822426592</v>
      </c>
      <c r="V84" s="144">
        <v>1.5414123715700678</v>
      </c>
    </row>
    <row r="85" spans="1:22" s="126" customFormat="1" ht="19" customHeight="1">
      <c r="A85" s="137">
        <v>75</v>
      </c>
      <c r="B85" s="122">
        <v>8</v>
      </c>
      <c r="C85" s="137" t="s">
        <v>107</v>
      </c>
      <c r="D85" s="138">
        <v>11020</v>
      </c>
      <c r="E85" s="137" t="s">
        <v>115</v>
      </c>
      <c r="F85" s="139">
        <v>733200</v>
      </c>
      <c r="G85" s="139">
        <v>6831600</v>
      </c>
      <c r="H85" s="139"/>
      <c r="I85" s="139">
        <v>8837416.0289999992</v>
      </c>
      <c r="J85" s="140"/>
      <c r="K85" s="139">
        <v>769200</v>
      </c>
      <c r="L85" s="139">
        <v>497976</v>
      </c>
      <c r="M85" s="139">
        <v>1267176</v>
      </c>
      <c r="N85" s="125"/>
      <c r="O85" s="141">
        <v>733200</v>
      </c>
      <c r="P85" s="142">
        <v>580237.25205234357</v>
      </c>
      <c r="Q85" s="142">
        <v>108088.76801696901</v>
      </c>
      <c r="R85" s="142">
        <v>1421526.0200693125</v>
      </c>
      <c r="S85" s="143">
        <v>-36000</v>
      </c>
      <c r="T85" s="144">
        <v>190350.02006931254</v>
      </c>
      <c r="U85" s="144">
        <v>154350.02006931254</v>
      </c>
      <c r="V85" s="144">
        <v>12.180630004775384</v>
      </c>
    </row>
    <row r="86" spans="1:22" s="126" customFormat="1" ht="19" customHeight="1">
      <c r="A86" s="137">
        <v>76</v>
      </c>
      <c r="B86" s="122">
        <v>8</v>
      </c>
      <c r="C86" s="137" t="s">
        <v>107</v>
      </c>
      <c r="D86" s="138">
        <v>11019</v>
      </c>
      <c r="E86" s="137" t="s">
        <v>116</v>
      </c>
      <c r="F86" s="139">
        <v>813600</v>
      </c>
      <c r="G86" s="139">
        <v>6078000</v>
      </c>
      <c r="H86" s="139"/>
      <c r="I86" s="139">
        <v>8280534.7755000005</v>
      </c>
      <c r="J86" s="140"/>
      <c r="K86" s="139">
        <v>792000</v>
      </c>
      <c r="L86" s="139">
        <v>578592</v>
      </c>
      <c r="M86" s="139">
        <v>1370592</v>
      </c>
      <c r="N86" s="125"/>
      <c r="O86" s="141">
        <v>813600</v>
      </c>
      <c r="P86" s="142">
        <v>516230.75384597224</v>
      </c>
      <c r="Q86" s="142">
        <v>117968.22082909696</v>
      </c>
      <c r="R86" s="142">
        <v>1447798.9746750691</v>
      </c>
      <c r="S86" s="143">
        <v>21600</v>
      </c>
      <c r="T86" s="144">
        <v>55606.974675069214</v>
      </c>
      <c r="U86" s="144">
        <v>77206.974675069097</v>
      </c>
      <c r="V86" s="144">
        <v>5.6331114346989546</v>
      </c>
    </row>
    <row r="87" spans="1:22" s="126" customFormat="1" ht="19" customHeight="1">
      <c r="A87" s="137">
        <v>77</v>
      </c>
      <c r="B87" s="122">
        <v>8</v>
      </c>
      <c r="C87" s="137" t="s">
        <v>107</v>
      </c>
      <c r="D87" s="138">
        <v>11028</v>
      </c>
      <c r="E87" s="137" t="s">
        <v>117</v>
      </c>
      <c r="F87" s="139">
        <v>1404000</v>
      </c>
      <c r="G87" s="139">
        <v>4320000</v>
      </c>
      <c r="H87" s="139"/>
      <c r="I87" s="139">
        <v>6691545.3147</v>
      </c>
      <c r="J87" s="140"/>
      <c r="K87" s="139">
        <v>1276800</v>
      </c>
      <c r="L87" s="139">
        <v>634363</v>
      </c>
      <c r="M87" s="139">
        <v>1911163</v>
      </c>
      <c r="N87" s="125"/>
      <c r="O87" s="141">
        <v>1404000</v>
      </c>
      <c r="P87" s="142">
        <v>366916.23175626853</v>
      </c>
      <c r="Q87" s="142">
        <v>82177.796509990018</v>
      </c>
      <c r="R87" s="142">
        <v>1853094.0282662585</v>
      </c>
      <c r="S87" s="143">
        <v>127200</v>
      </c>
      <c r="T87" s="144">
        <v>-185268.97173374146</v>
      </c>
      <c r="U87" s="144">
        <v>-58068.971733741462</v>
      </c>
      <c r="V87" s="144">
        <v>-3.0384102106278461</v>
      </c>
    </row>
    <row r="88" spans="1:22" s="126" customFormat="1" ht="19" customHeight="1">
      <c r="A88" s="137">
        <v>78</v>
      </c>
      <c r="B88" s="122">
        <v>8</v>
      </c>
      <c r="C88" s="137" t="s">
        <v>107</v>
      </c>
      <c r="D88" s="138">
        <v>11024</v>
      </c>
      <c r="E88" s="137" t="s">
        <v>118</v>
      </c>
      <c r="F88" s="139">
        <v>1530000</v>
      </c>
      <c r="G88" s="139">
        <v>10028400</v>
      </c>
      <c r="H88" s="139"/>
      <c r="I88" s="139">
        <v>13739062.704599999</v>
      </c>
      <c r="J88" s="140"/>
      <c r="K88" s="139">
        <v>1512000</v>
      </c>
      <c r="L88" s="139">
        <v>1137853</v>
      </c>
      <c r="M88" s="139">
        <v>2649853</v>
      </c>
      <c r="N88" s="125"/>
      <c r="O88" s="141">
        <v>1530000</v>
      </c>
      <c r="P88" s="142">
        <v>851755.26355198224</v>
      </c>
      <c r="Q88" s="142">
        <v>185213.08849612609</v>
      </c>
      <c r="R88" s="142">
        <v>2566968.3520481084</v>
      </c>
      <c r="S88" s="143">
        <v>18000</v>
      </c>
      <c r="T88" s="144">
        <v>-100884.64795189165</v>
      </c>
      <c r="U88" s="144">
        <v>-82884.647951891646</v>
      </c>
      <c r="V88" s="144">
        <v>-3.1278960739290684</v>
      </c>
    </row>
    <row r="89" spans="1:22" s="126" customFormat="1" ht="19" customHeight="1">
      <c r="A89" s="137">
        <v>79</v>
      </c>
      <c r="B89" s="122">
        <v>8</v>
      </c>
      <c r="C89" s="137" t="s">
        <v>107</v>
      </c>
      <c r="D89" s="138">
        <v>11017</v>
      </c>
      <c r="E89" s="137" t="s">
        <v>119</v>
      </c>
      <c r="F89" s="139">
        <v>1510800</v>
      </c>
      <c r="G89" s="139">
        <v>7760400</v>
      </c>
      <c r="H89" s="139"/>
      <c r="I89" s="139">
        <v>10920132.565200001</v>
      </c>
      <c r="J89" s="140"/>
      <c r="K89" s="139">
        <v>1340400</v>
      </c>
      <c r="L89" s="139">
        <v>751885</v>
      </c>
      <c r="M89" s="139">
        <v>2092285</v>
      </c>
      <c r="N89" s="125"/>
      <c r="O89" s="141">
        <v>1510800</v>
      </c>
      <c r="P89" s="142">
        <v>659124.2418799412</v>
      </c>
      <c r="Q89" s="142">
        <v>140050.95445448646</v>
      </c>
      <c r="R89" s="142">
        <v>2309975.1963344272</v>
      </c>
      <c r="S89" s="143">
        <v>170400</v>
      </c>
      <c r="T89" s="144">
        <v>47290.196334427688</v>
      </c>
      <c r="U89" s="144">
        <v>217690.19633442722</v>
      </c>
      <c r="V89" s="144">
        <v>10.404423696314185</v>
      </c>
    </row>
    <row r="90" spans="1:22" s="126" customFormat="1" ht="19" customHeight="1">
      <c r="A90" s="137">
        <v>80</v>
      </c>
      <c r="B90" s="122">
        <v>8</v>
      </c>
      <c r="C90" s="137" t="s">
        <v>107</v>
      </c>
      <c r="D90" s="138">
        <v>11029</v>
      </c>
      <c r="E90" s="137" t="s">
        <v>120</v>
      </c>
      <c r="F90" s="139">
        <v>625200</v>
      </c>
      <c r="G90" s="139">
        <v>3933600</v>
      </c>
      <c r="H90" s="139"/>
      <c r="I90" s="139">
        <v>5750403.3912000004</v>
      </c>
      <c r="J90" s="140"/>
      <c r="K90" s="139">
        <v>590400</v>
      </c>
      <c r="L90" s="139">
        <v>549528</v>
      </c>
      <c r="M90" s="139">
        <v>1139928</v>
      </c>
      <c r="N90" s="125"/>
      <c r="O90" s="141">
        <v>625200</v>
      </c>
      <c r="P90" s="142">
        <v>334097.61324918008</v>
      </c>
      <c r="Q90" s="142">
        <v>101208.01528867931</v>
      </c>
      <c r="R90" s="142">
        <v>1060505.6285378595</v>
      </c>
      <c r="S90" s="143">
        <v>34800</v>
      </c>
      <c r="T90" s="144">
        <v>-114222.37146214058</v>
      </c>
      <c r="U90" s="144">
        <v>-79422.371462140465</v>
      </c>
      <c r="V90" s="144">
        <v>-6.9673147305917977</v>
      </c>
    </row>
    <row r="91" spans="1:22" s="126" customFormat="1" ht="19" customHeight="1">
      <c r="A91" s="137">
        <v>81</v>
      </c>
      <c r="B91" s="122">
        <v>8</v>
      </c>
      <c r="C91" s="137" t="s">
        <v>107</v>
      </c>
      <c r="D91" s="138">
        <v>11022</v>
      </c>
      <c r="E91" s="137" t="s">
        <v>121</v>
      </c>
      <c r="F91" s="139">
        <v>1440000</v>
      </c>
      <c r="G91" s="139">
        <v>9714000</v>
      </c>
      <c r="H91" s="139"/>
      <c r="I91" s="139">
        <v>13026390.402899999</v>
      </c>
      <c r="J91" s="140"/>
      <c r="K91" s="139">
        <v>1416000</v>
      </c>
      <c r="L91" s="139">
        <v>845390</v>
      </c>
      <c r="M91" s="139">
        <v>2261390</v>
      </c>
      <c r="N91" s="125"/>
      <c r="O91" s="141">
        <v>1440000</v>
      </c>
      <c r="P91" s="142">
        <v>825051.91557416494</v>
      </c>
      <c r="Q91" s="142">
        <v>159030.19236311788</v>
      </c>
      <c r="R91" s="142">
        <v>2424082.1079372829</v>
      </c>
      <c r="S91" s="143">
        <v>24000</v>
      </c>
      <c r="T91" s="144">
        <v>138692.10793728288</v>
      </c>
      <c r="U91" s="144">
        <v>162692.10793728288</v>
      </c>
      <c r="V91" s="144">
        <v>7.1943409998842691</v>
      </c>
    </row>
    <row r="92" spans="1:22" s="126" customFormat="1" ht="19" customHeight="1">
      <c r="A92" s="137">
        <v>82</v>
      </c>
      <c r="B92" s="122">
        <v>8</v>
      </c>
      <c r="C92" s="137" t="s">
        <v>107</v>
      </c>
      <c r="D92" s="138">
        <v>11021</v>
      </c>
      <c r="E92" s="137" t="s">
        <v>122</v>
      </c>
      <c r="F92" s="139">
        <v>1444800</v>
      </c>
      <c r="G92" s="139">
        <v>7741200</v>
      </c>
      <c r="H92" s="139"/>
      <c r="I92" s="139">
        <v>10682295.3639</v>
      </c>
      <c r="J92" s="140"/>
      <c r="K92" s="139">
        <v>1578000</v>
      </c>
      <c r="L92" s="139">
        <v>571289</v>
      </c>
      <c r="M92" s="139">
        <v>2149289</v>
      </c>
      <c r="N92" s="125"/>
      <c r="O92" s="141">
        <v>1444800</v>
      </c>
      <c r="P92" s="142">
        <v>657493.50307213562</v>
      </c>
      <c r="Q92" s="142">
        <v>127086.81863809316</v>
      </c>
      <c r="R92" s="142">
        <v>2229380.3217102289</v>
      </c>
      <c r="S92" s="143">
        <v>-133200</v>
      </c>
      <c r="T92" s="144">
        <v>213291.3217102288</v>
      </c>
      <c r="U92" s="144">
        <v>80091.32171022892</v>
      </c>
      <c r="V92" s="144">
        <v>3.7264100691079203</v>
      </c>
    </row>
    <row r="93" spans="1:22" s="126" customFormat="1" ht="19" customHeight="1">
      <c r="A93" s="137">
        <v>83</v>
      </c>
      <c r="B93" s="122">
        <v>8</v>
      </c>
      <c r="C93" s="137" t="s">
        <v>107</v>
      </c>
      <c r="D93" s="138">
        <v>11026</v>
      </c>
      <c r="E93" s="137" t="s">
        <v>123</v>
      </c>
      <c r="F93" s="139">
        <v>705600</v>
      </c>
      <c r="G93" s="139">
        <v>4668000</v>
      </c>
      <c r="H93" s="139"/>
      <c r="I93" s="139">
        <v>6566158.3314000005</v>
      </c>
      <c r="J93" s="140"/>
      <c r="K93" s="139">
        <v>806400</v>
      </c>
      <c r="L93" s="139">
        <v>474705</v>
      </c>
      <c r="M93" s="139">
        <v>1281105</v>
      </c>
      <c r="N93" s="125"/>
      <c r="O93" s="141">
        <v>705600</v>
      </c>
      <c r="P93" s="142">
        <v>396473.37264774571</v>
      </c>
      <c r="Q93" s="142">
        <v>101289.12247843319</v>
      </c>
      <c r="R93" s="142">
        <v>1203362.495126179</v>
      </c>
      <c r="S93" s="143">
        <v>-100800</v>
      </c>
      <c r="T93" s="144">
        <v>23057.495126178896</v>
      </c>
      <c r="U93" s="144">
        <v>-77742.504873821046</v>
      </c>
      <c r="V93" s="144">
        <v>-6.0683944621105255</v>
      </c>
    </row>
    <row r="94" spans="1:22" s="126" customFormat="1" ht="19" customHeight="1">
      <c r="A94" s="137">
        <v>84</v>
      </c>
      <c r="B94" s="122">
        <v>8</v>
      </c>
      <c r="C94" s="137" t="s">
        <v>107</v>
      </c>
      <c r="D94" s="138">
        <v>11014</v>
      </c>
      <c r="E94" s="137" t="s">
        <v>124</v>
      </c>
      <c r="F94" s="139">
        <v>1964400</v>
      </c>
      <c r="G94" s="139">
        <v>5104800</v>
      </c>
      <c r="H94" s="139"/>
      <c r="I94" s="139">
        <v>9146073.9287999999</v>
      </c>
      <c r="J94" s="140"/>
      <c r="K94" s="139">
        <v>2088000</v>
      </c>
      <c r="L94" s="139">
        <v>758398</v>
      </c>
      <c r="M94" s="139">
        <v>2846398</v>
      </c>
      <c r="N94" s="125"/>
      <c r="O94" s="141">
        <v>1964400</v>
      </c>
      <c r="P94" s="142">
        <v>433572.68052532402</v>
      </c>
      <c r="Q94" s="142">
        <v>176397.86013614186</v>
      </c>
      <c r="R94" s="142">
        <v>2574370.5406614658</v>
      </c>
      <c r="S94" s="143">
        <v>-123600</v>
      </c>
      <c r="T94" s="144">
        <v>-148427.45933853416</v>
      </c>
      <c r="U94" s="144">
        <v>-272027.45933853416</v>
      </c>
      <c r="V94" s="144">
        <v>-9.5569017171363306</v>
      </c>
    </row>
    <row r="95" spans="1:22" s="126" customFormat="1" ht="19" customHeight="1">
      <c r="A95" s="137">
        <v>85</v>
      </c>
      <c r="B95" s="122">
        <v>8</v>
      </c>
      <c r="C95" s="137" t="s">
        <v>107</v>
      </c>
      <c r="D95" s="138">
        <v>11027</v>
      </c>
      <c r="E95" s="137" t="s">
        <v>125</v>
      </c>
      <c r="F95" s="139">
        <v>633600</v>
      </c>
      <c r="G95" s="139">
        <v>4791600</v>
      </c>
      <c r="H95" s="139"/>
      <c r="I95" s="139">
        <v>6633699.5640000002</v>
      </c>
      <c r="J95" s="140"/>
      <c r="K95" s="139">
        <v>688800</v>
      </c>
      <c r="L95" s="139">
        <v>527773</v>
      </c>
      <c r="M95" s="139">
        <v>1216573</v>
      </c>
      <c r="N95" s="125"/>
      <c r="O95" s="141">
        <v>633600</v>
      </c>
      <c r="P95" s="142">
        <v>406971.25372299453</v>
      </c>
      <c r="Q95" s="142">
        <v>102643.08011619755</v>
      </c>
      <c r="R95" s="142">
        <v>1143214.3338391921</v>
      </c>
      <c r="S95" s="143">
        <v>-55200</v>
      </c>
      <c r="T95" s="144">
        <v>-18158.666160807945</v>
      </c>
      <c r="U95" s="144">
        <v>-73358.666160807945</v>
      </c>
      <c r="V95" s="144">
        <v>-6.0299436335351801</v>
      </c>
    </row>
    <row r="96" spans="1:22" s="126" customFormat="1" ht="19" customHeight="1">
      <c r="A96" s="137">
        <v>86</v>
      </c>
      <c r="B96" s="122">
        <v>8</v>
      </c>
      <c r="C96" s="137" t="s">
        <v>107</v>
      </c>
      <c r="D96" s="138">
        <v>25058</v>
      </c>
      <c r="E96" s="137" t="s">
        <v>126</v>
      </c>
      <c r="F96" s="139">
        <v>728400</v>
      </c>
      <c r="G96" s="139">
        <v>3756000</v>
      </c>
      <c r="H96" s="139"/>
      <c r="I96" s="139">
        <v>5208457.3706999999</v>
      </c>
      <c r="J96" s="140"/>
      <c r="K96" s="139">
        <v>693600</v>
      </c>
      <c r="L96" s="139">
        <v>329435</v>
      </c>
      <c r="M96" s="139">
        <v>1023035</v>
      </c>
      <c r="N96" s="125"/>
      <c r="O96" s="141">
        <v>728400</v>
      </c>
      <c r="P96" s="142">
        <v>319013.27927697793</v>
      </c>
      <c r="Q96" s="142">
        <v>61497.315285323079</v>
      </c>
      <c r="R96" s="142">
        <v>1108910.5945623012</v>
      </c>
      <c r="S96" s="143">
        <v>34800</v>
      </c>
      <c r="T96" s="144">
        <v>51075.594562301005</v>
      </c>
      <c r="U96" s="144">
        <v>85875.594562301179</v>
      </c>
      <c r="V96" s="144">
        <v>8.3941990804128093</v>
      </c>
    </row>
    <row r="97" spans="1:22" s="126" customFormat="1" ht="19" customHeight="1">
      <c r="A97" s="137">
        <v>87</v>
      </c>
      <c r="B97" s="122">
        <v>8</v>
      </c>
      <c r="C97" s="137" t="s">
        <v>107</v>
      </c>
      <c r="D97" s="138">
        <v>25059</v>
      </c>
      <c r="E97" s="137" t="s">
        <v>127</v>
      </c>
      <c r="F97" s="139">
        <v>712800</v>
      </c>
      <c r="G97" s="139">
        <v>3042000</v>
      </c>
      <c r="H97" s="139"/>
      <c r="I97" s="139">
        <v>4489809.8498999998</v>
      </c>
      <c r="J97" s="140"/>
      <c r="K97" s="139">
        <v>816000</v>
      </c>
      <c r="L97" s="139">
        <v>300361</v>
      </c>
      <c r="M97" s="139">
        <v>1116361</v>
      </c>
      <c r="N97" s="125"/>
      <c r="O97" s="141">
        <v>712800</v>
      </c>
      <c r="P97" s="142">
        <v>258370.17986170578</v>
      </c>
      <c r="Q97" s="142">
        <v>62427.556580798257</v>
      </c>
      <c r="R97" s="142">
        <v>1033597.736442504</v>
      </c>
      <c r="S97" s="143">
        <v>-103200</v>
      </c>
      <c r="T97" s="144">
        <v>20436.736442504043</v>
      </c>
      <c r="U97" s="144">
        <v>-82763.263557496015</v>
      </c>
      <c r="V97" s="144">
        <v>-7.4136648949126682</v>
      </c>
    </row>
    <row r="98" spans="1:22" s="126" customFormat="1" ht="19" customHeight="1">
      <c r="A98" s="137">
        <v>88</v>
      </c>
      <c r="B98" s="122">
        <v>8</v>
      </c>
      <c r="C98" s="137" t="s">
        <v>107</v>
      </c>
      <c r="D98" s="138">
        <v>11016</v>
      </c>
      <c r="E98" s="137" t="s">
        <v>128</v>
      </c>
      <c r="F98" s="139">
        <v>141600</v>
      </c>
      <c r="G98" s="139">
        <v>2576400</v>
      </c>
      <c r="H98" s="139"/>
      <c r="I98" s="139">
        <v>3249148.1868000003</v>
      </c>
      <c r="J98" s="140"/>
      <c r="K98" s="139">
        <v>141600</v>
      </c>
      <c r="L98" s="139">
        <v>187615</v>
      </c>
      <c r="M98" s="139">
        <v>329215</v>
      </c>
      <c r="N98" s="125"/>
      <c r="O98" s="141">
        <v>141600</v>
      </c>
      <c r="P98" s="142">
        <v>218824.76377241904</v>
      </c>
      <c r="Q98" s="142">
        <v>45112.706297414494</v>
      </c>
      <c r="R98" s="142">
        <v>405537.47006983357</v>
      </c>
      <c r="S98" s="143">
        <v>0</v>
      </c>
      <c r="T98" s="144">
        <v>76322.470069833566</v>
      </c>
      <c r="U98" s="144">
        <v>76322.470069833566</v>
      </c>
      <c r="V98" s="144">
        <v>23.18316907487009</v>
      </c>
    </row>
    <row r="99" spans="1:22" s="151" customFormat="1" ht="19" customHeight="1">
      <c r="A99" s="155"/>
      <c r="B99" s="156"/>
      <c r="C99" s="157"/>
      <c r="D99" s="158"/>
      <c r="E99" s="157" t="s">
        <v>219</v>
      </c>
      <c r="F99" s="172">
        <f>SUM(F78:F98)</f>
        <v>36060000</v>
      </c>
      <c r="G99" s="172">
        <f t="shared" ref="G99:U99" si="15">SUM(G78:G98)</f>
        <v>165616800</v>
      </c>
      <c r="H99" s="172">
        <f t="shared" si="15"/>
        <v>119365837.123225</v>
      </c>
      <c r="I99" s="172">
        <f t="shared" si="15"/>
        <v>366476844.74073988</v>
      </c>
      <c r="J99" s="172">
        <f t="shared" si="15"/>
        <v>0</v>
      </c>
      <c r="K99" s="172">
        <f t="shared" si="15"/>
        <v>36702000</v>
      </c>
      <c r="L99" s="172">
        <f t="shared" si="15"/>
        <v>27074835</v>
      </c>
      <c r="M99" s="172">
        <f t="shared" si="15"/>
        <v>63776835</v>
      </c>
      <c r="N99" s="172">
        <f t="shared" si="15"/>
        <v>0</v>
      </c>
      <c r="O99" s="172">
        <f t="shared" si="15"/>
        <v>36060000</v>
      </c>
      <c r="P99" s="172">
        <f t="shared" si="15"/>
        <v>14066549.113780456</v>
      </c>
      <c r="Q99" s="172">
        <f t="shared" si="15"/>
        <v>13997178.567022407</v>
      </c>
      <c r="R99" s="172">
        <f t="shared" si="15"/>
        <v>64123727.680802867</v>
      </c>
      <c r="S99" s="173">
        <f t="shared" si="15"/>
        <v>-642000</v>
      </c>
      <c r="T99" s="173">
        <f t="shared" si="15"/>
        <v>988892.68080285797</v>
      </c>
      <c r="U99" s="173">
        <f t="shared" si="15"/>
        <v>346892.68080285774</v>
      </c>
      <c r="V99" s="174">
        <f>U99/M99*100</f>
        <v>0.54391642483177116</v>
      </c>
    </row>
    <row r="100" spans="1:22" s="151" customFormat="1" ht="19" customHeight="1">
      <c r="A100" s="152"/>
      <c r="B100" s="153"/>
      <c r="C100" s="153"/>
      <c r="D100" s="153"/>
      <c r="E100" s="153" t="s">
        <v>210</v>
      </c>
      <c r="F100" s="175">
        <v>142779600</v>
      </c>
      <c r="G100" s="175">
        <v>702354000</v>
      </c>
      <c r="H100" s="175">
        <f>H17+H26+H41+H60+H70+H77+H99</f>
        <v>359680735.37976503</v>
      </c>
      <c r="I100" s="175">
        <v>1379181984.45856</v>
      </c>
      <c r="J100" s="176"/>
      <c r="K100" s="175">
        <v>147814752</v>
      </c>
      <c r="L100" s="175">
        <v>94704901</v>
      </c>
      <c r="M100" s="175">
        <v>242519653</v>
      </c>
      <c r="N100" s="177"/>
      <c r="O100" s="178">
        <v>142779600</v>
      </c>
      <c r="P100" s="178">
        <v>59653954.407162562</v>
      </c>
      <c r="Q100" s="178">
        <v>45359032.59283746</v>
      </c>
      <c r="R100" s="178">
        <v>247792586.99999988</v>
      </c>
      <c r="S100" s="179">
        <v>-5035152</v>
      </c>
      <c r="T100" s="179">
        <v>10308085.999999996</v>
      </c>
      <c r="U100" s="179">
        <v>5272934.0000000037</v>
      </c>
      <c r="V100" s="179">
        <f>U100/M100*100</f>
        <v>2.174229566459096</v>
      </c>
    </row>
    <row r="101" spans="1:22" hidden="1">
      <c r="F101" t="s">
        <v>222</v>
      </c>
      <c r="G101">
        <f>G100/I101</f>
        <v>0.66132865206979363</v>
      </c>
      <c r="H101">
        <f>H100/I101</f>
        <v>0.33867134793020637</v>
      </c>
      <c r="I101" s="115">
        <f>G100+H100</f>
        <v>1062034735.379765</v>
      </c>
      <c r="J101" s="3"/>
    </row>
    <row r="102" spans="1:22" hidden="1">
      <c r="I102" s="115"/>
      <c r="O102" s="116">
        <v>142779600</v>
      </c>
      <c r="P102" s="117">
        <v>59653954.407162555</v>
      </c>
      <c r="Q102" s="117">
        <v>45359032.592837445</v>
      </c>
      <c r="R102" s="116">
        <v>247792587</v>
      </c>
    </row>
    <row r="103" spans="1:22" hidden="1"/>
    <row r="104" spans="1:22" hidden="1">
      <c r="F104" t="s">
        <v>220</v>
      </c>
      <c r="G104" s="117">
        <f>G101*I104</f>
        <v>69448097.142532766</v>
      </c>
      <c r="H104" s="117">
        <f>H101*I104</f>
        <v>35564889.857467242</v>
      </c>
      <c r="I104" s="116">
        <v>105012987</v>
      </c>
      <c r="L104" s="115">
        <f>L5+L18+L27+L42+L61+L71+L78</f>
        <v>33879576</v>
      </c>
      <c r="O104" s="116">
        <v>142779600</v>
      </c>
      <c r="P104" s="117">
        <v>59653954.407162555</v>
      </c>
      <c r="Q104" s="117">
        <v>45359032.592837445</v>
      </c>
      <c r="R104" s="117">
        <v>105012987</v>
      </c>
    </row>
    <row r="105" spans="1:22" hidden="1">
      <c r="F105" t="s">
        <v>221</v>
      </c>
      <c r="G105" s="168">
        <v>60825325</v>
      </c>
      <c r="H105" s="168">
        <v>33879576</v>
      </c>
      <c r="I105" s="171">
        <f>H105+G105</f>
        <v>94704901</v>
      </c>
    </row>
    <row r="106" spans="1:22" hidden="1">
      <c r="G106" s="169">
        <f>G104+H104+F100</f>
        <v>247792587</v>
      </c>
      <c r="I106" s="170">
        <f>R100-F100</f>
        <v>105012986.99999988</v>
      </c>
      <c r="L106" s="115">
        <f>L100-L104</f>
        <v>60825325</v>
      </c>
      <c r="O106" s="117"/>
      <c r="P106" s="168">
        <v>59653954.407162555</v>
      </c>
      <c r="Q106" s="168">
        <v>34249460.511659659</v>
      </c>
      <c r="R106" s="117">
        <f>P106+Q106</f>
        <v>93903414.918822214</v>
      </c>
    </row>
    <row r="107" spans="1:22" hidden="1">
      <c r="F107" t="s">
        <v>223</v>
      </c>
      <c r="G107">
        <f>G105/I105</f>
        <v>0.64226163965896543</v>
      </c>
      <c r="H107">
        <f>H105/I105</f>
        <v>0.35773836034103451</v>
      </c>
      <c r="Q107">
        <f>Q106/R106</f>
        <v>0.36473072402390999</v>
      </c>
    </row>
    <row r="108" spans="1:22" hidden="1">
      <c r="R108" s="117"/>
    </row>
    <row r="109" spans="1:22" hidden="1">
      <c r="P109" s="117">
        <f>R104-Q109</f>
        <v>74463750.874799311</v>
      </c>
      <c r="Q109" s="117">
        <f>Q5+Q18+Q27+Q42+Q61+Q71+Q78</f>
        <v>30549236.125200681</v>
      </c>
      <c r="R109" s="117">
        <f>P109+Q109</f>
        <v>105012987</v>
      </c>
    </row>
    <row r="110" spans="1:22" hidden="1">
      <c r="P110">
        <f>P109/R109</f>
        <v>0.70909087534858251</v>
      </c>
      <c r="Q110">
        <f>Q109/R109</f>
        <v>0.29090912465141744</v>
      </c>
    </row>
    <row r="111" spans="1:22" hidden="1"/>
  </sheetData>
  <autoFilter ref="A4:M100" xr:uid="{00000000-0009-0000-0000-000003000000}"/>
  <mergeCells count="10">
    <mergeCell ref="O3:R3"/>
    <mergeCell ref="S3:V3"/>
    <mergeCell ref="A3:A4"/>
    <mergeCell ref="I3:I4"/>
    <mergeCell ref="K3:M3"/>
    <mergeCell ref="F3:G3"/>
    <mergeCell ref="B3:B4"/>
    <mergeCell ref="C3:C4"/>
    <mergeCell ref="D3:D4"/>
    <mergeCell ref="E3:E4"/>
  </mergeCells>
  <phoneticPr fontId="27" type="noConversion"/>
  <printOptions horizontalCentered="1"/>
  <pageMargins left="0.11811023622047245" right="0.11811023622047245" top="0.35433070866141736" bottom="0.35433070866141736" header="0.11811023622047245" footer="0.11811023622047245"/>
  <pageSetup paperSize="9" scale="50" orientation="landscape" horizontalDpi="4294967293" verticalDpi="0" r:id="rId1"/>
  <headerFooter>
    <oddFooter>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FBDDF-26B7-4397-9E67-2BDD0E5817A8}">
  <dimension ref="A1:H21"/>
  <sheetViews>
    <sheetView tabSelected="1" workbookViewId="0">
      <selection activeCell="G6" sqref="G6"/>
    </sheetView>
  </sheetViews>
  <sheetFormatPr defaultRowHeight="24"/>
  <cols>
    <col min="1" max="1" width="8.54296875" style="1" bestFit="1" customWidth="1"/>
    <col min="2" max="2" width="33.54296875" style="1" bestFit="1" customWidth="1"/>
    <col min="3" max="3" width="12.54296875" style="1" customWidth="1"/>
    <col min="4" max="4" width="15.36328125" style="166" bestFit="1" customWidth="1"/>
    <col min="5" max="5" width="15.1796875" style="167" hidden="1" customWidth="1"/>
    <col min="6" max="6" width="15.36328125" style="167" bestFit="1" customWidth="1"/>
    <col min="7" max="7" width="13.36328125" style="167" bestFit="1" customWidth="1"/>
    <col min="8" max="16384" width="8.7265625" style="1"/>
  </cols>
  <sheetData>
    <row r="1" spans="1:8">
      <c r="G1" s="167" t="s">
        <v>233</v>
      </c>
    </row>
    <row r="2" spans="1:8">
      <c r="A2" s="12" t="s">
        <v>234</v>
      </c>
    </row>
    <row r="3" spans="1:8" ht="96">
      <c r="A3" s="50" t="s">
        <v>2</v>
      </c>
      <c r="B3" s="50" t="s">
        <v>22</v>
      </c>
      <c r="C3" s="50" t="s">
        <v>132</v>
      </c>
      <c r="D3" s="160" t="s">
        <v>171</v>
      </c>
      <c r="E3" s="161" t="s">
        <v>209</v>
      </c>
      <c r="F3" s="161" t="s">
        <v>232</v>
      </c>
      <c r="G3" s="162" t="s">
        <v>211</v>
      </c>
      <c r="H3" s="120" t="s">
        <v>212</v>
      </c>
    </row>
    <row r="4" spans="1:8">
      <c r="A4" s="38">
        <v>1</v>
      </c>
      <c r="B4" s="18" t="s">
        <v>136</v>
      </c>
      <c r="C4" s="39" t="s">
        <v>47</v>
      </c>
      <c r="D4" s="163">
        <v>14278052</v>
      </c>
      <c r="E4" s="164">
        <f>'3.ประมาณการค่าตอบแทน65'!O18+(SUM('3.ประมาณการค่าตอบแทน65'!O19:O25)+(SUM('3.ประมาณการค่าตอบแทน65'!P19:P25)+(SUM('3.ประมาณการค่าตอบแทน65'!Q19:Q25))))</f>
        <v>15980654.458327301</v>
      </c>
      <c r="F4" s="164">
        <f>ROUND(E4,0)+1</f>
        <v>15980655</v>
      </c>
      <c r="G4" s="164">
        <f>F4-D4</f>
        <v>1702603</v>
      </c>
      <c r="H4" s="121">
        <f>G4/D4*100</f>
        <v>11.924616887513787</v>
      </c>
    </row>
    <row r="5" spans="1:8">
      <c r="A5" s="38">
        <v>2</v>
      </c>
      <c r="B5" s="18" t="s">
        <v>138</v>
      </c>
      <c r="C5" s="39" t="s">
        <v>47</v>
      </c>
      <c r="D5" s="163">
        <v>2883225</v>
      </c>
      <c r="E5" s="164">
        <f>'3.ประมาณการค่าตอบแทน65'!P18+'3.ประมาณการค่าตอบแทน65'!Q18</f>
        <v>2792735.9522339678</v>
      </c>
      <c r="F5" s="164">
        <f t="shared" ref="F5:F20" si="0">ROUND(E5,0)</f>
        <v>2792736</v>
      </c>
      <c r="G5" s="164">
        <f t="shared" ref="G5:G20" si="1">F5-D5</f>
        <v>-90489</v>
      </c>
      <c r="H5" s="121">
        <f t="shared" ref="H5:H20" si="2">G5/D5*100</f>
        <v>-3.1384647400046823</v>
      </c>
    </row>
    <row r="6" spans="1:8">
      <c r="A6" s="38">
        <v>3</v>
      </c>
      <c r="B6" s="18" t="s">
        <v>139</v>
      </c>
      <c r="C6" s="39" t="s">
        <v>100</v>
      </c>
      <c r="D6" s="163">
        <v>18838287</v>
      </c>
      <c r="E6" s="164">
        <f>SUM('3.ประมาณการค่าตอบแทน65'!O71:O76)+SUM('3.ประมาณการค่าตอบแทน65'!P72:P76)+SUM('3.ประมาณการค่าตอบแทน65'!Q72:Q76)</f>
        <v>18275495.134371482</v>
      </c>
      <c r="F6" s="164">
        <f t="shared" si="0"/>
        <v>18275495</v>
      </c>
      <c r="G6" s="164">
        <f t="shared" si="1"/>
        <v>-562792</v>
      </c>
      <c r="H6" s="121">
        <f t="shared" si="2"/>
        <v>-2.9874903169274361</v>
      </c>
    </row>
    <row r="7" spans="1:8">
      <c r="A7" s="38">
        <v>4</v>
      </c>
      <c r="B7" s="18" t="s">
        <v>141</v>
      </c>
      <c r="C7" s="39" t="s">
        <v>100</v>
      </c>
      <c r="D7" s="163">
        <v>2417251</v>
      </c>
      <c r="E7" s="164">
        <f>'3.ประมาณการค่าตอบแทน65'!Q71</f>
        <v>2516580.9150482379</v>
      </c>
      <c r="F7" s="164">
        <f t="shared" si="0"/>
        <v>2516581</v>
      </c>
      <c r="G7" s="164">
        <f t="shared" si="1"/>
        <v>99330</v>
      </c>
      <c r="H7" s="121">
        <f t="shared" si="2"/>
        <v>4.109213317111049</v>
      </c>
    </row>
    <row r="8" spans="1:8">
      <c r="A8" s="38">
        <v>5</v>
      </c>
      <c r="B8" s="18" t="s">
        <v>142</v>
      </c>
      <c r="C8" s="39" t="s">
        <v>107</v>
      </c>
      <c r="D8" s="163">
        <v>51008112</v>
      </c>
      <c r="E8" s="164">
        <f>SUM('3.ประมาณการค่าตอบแทน65'!O78:O98)+SUM('3.ประมาณการค่าตอบแทน65'!P79:P98)+SUM('3.ประมาณการค่าตอบแทน65'!Q79:Q98)-'3.ประมาณการค่าตอบแทน65'!P79-'3.ประมาณการค่าตอบแทน65'!Q79</f>
        <v>51364978.167162135</v>
      </c>
      <c r="F8" s="164">
        <f t="shared" si="0"/>
        <v>51364978</v>
      </c>
      <c r="G8" s="164">
        <f t="shared" si="1"/>
        <v>356866</v>
      </c>
      <c r="H8" s="121">
        <f t="shared" si="2"/>
        <v>0.69962597321775011</v>
      </c>
    </row>
    <row r="9" spans="1:8">
      <c r="A9" s="38">
        <v>6</v>
      </c>
      <c r="B9" s="18" t="s">
        <v>144</v>
      </c>
      <c r="C9" s="39" t="s">
        <v>107</v>
      </c>
      <c r="D9" s="163">
        <v>10374969</v>
      </c>
      <c r="E9" s="163">
        <v>10138255.360575514</v>
      </c>
      <c r="F9" s="164">
        <f t="shared" si="0"/>
        <v>10138255</v>
      </c>
      <c r="G9" s="164">
        <f t="shared" si="1"/>
        <v>-236714</v>
      </c>
      <c r="H9" s="121">
        <f t="shared" si="2"/>
        <v>-2.2815875401651802</v>
      </c>
    </row>
    <row r="10" spans="1:8">
      <c r="A10" s="38">
        <v>7</v>
      </c>
      <c r="B10" s="18" t="s">
        <v>145</v>
      </c>
      <c r="C10" s="39" t="s">
        <v>107</v>
      </c>
      <c r="D10" s="163">
        <v>2393754</v>
      </c>
      <c r="E10" s="164">
        <f>'3.ประมาณการค่าตอบแทน65'!P79+'3.ประมาณการค่าตอบแทน65'!Q79</f>
        <v>2620494.1530652028</v>
      </c>
      <c r="F10" s="164">
        <f t="shared" si="0"/>
        <v>2620494</v>
      </c>
      <c r="G10" s="164">
        <f t="shared" si="1"/>
        <v>226740</v>
      </c>
      <c r="H10" s="121">
        <f t="shared" si="2"/>
        <v>9.4721512736897768</v>
      </c>
    </row>
    <row r="11" spans="1:8">
      <c r="A11" s="38">
        <v>8</v>
      </c>
      <c r="B11" s="18" t="s">
        <v>146</v>
      </c>
      <c r="C11" s="39" t="s">
        <v>56</v>
      </c>
      <c r="D11" s="163">
        <v>24539203</v>
      </c>
      <c r="E11" s="164">
        <f>SUM('3.ประมาณการค่าตอบแทน65'!O27:O40)+SUM('3.ประมาณการค่าตอบแทน65'!P28:P40)+SUM('3.ประมาณการค่าตอบแทน65'!Q28:Q40)</f>
        <v>26964567.006837223</v>
      </c>
      <c r="F11" s="164">
        <f t="shared" si="0"/>
        <v>26964567</v>
      </c>
      <c r="G11" s="164">
        <f t="shared" si="1"/>
        <v>2425364</v>
      </c>
      <c r="H11" s="121">
        <f t="shared" si="2"/>
        <v>9.8836298799109326</v>
      </c>
    </row>
    <row r="12" spans="1:8">
      <c r="A12" s="38">
        <v>9</v>
      </c>
      <c r="B12" s="18" t="s">
        <v>148</v>
      </c>
      <c r="C12" s="39" t="s">
        <v>56</v>
      </c>
      <c r="D12" s="163">
        <v>5366300</v>
      </c>
      <c r="E12" s="163">
        <v>3608595.9441025569</v>
      </c>
      <c r="F12" s="164">
        <f t="shared" si="0"/>
        <v>3608596</v>
      </c>
      <c r="G12" s="164">
        <f t="shared" si="1"/>
        <v>-1757704</v>
      </c>
      <c r="H12" s="121">
        <f t="shared" si="2"/>
        <v>-32.754486331364255</v>
      </c>
    </row>
    <row r="13" spans="1:8">
      <c r="A13" s="38">
        <v>10</v>
      </c>
      <c r="B13" s="18" t="s">
        <v>149</v>
      </c>
      <c r="C13" s="39" t="s">
        <v>90</v>
      </c>
      <c r="D13" s="163">
        <v>18991165</v>
      </c>
      <c r="E13" s="164">
        <f>SUM('3.ประมาณการค่าตอบแทน65'!O61:O69)+SUM('3.ประมาณการค่าตอบแทน65'!Q62:Q69)+SUM('3.ประมาณการค่าตอบแทน65'!P62:P69)</f>
        <v>20433802.620260179</v>
      </c>
      <c r="F13" s="164">
        <f t="shared" si="0"/>
        <v>20433803</v>
      </c>
      <c r="G13" s="164">
        <f t="shared" si="1"/>
        <v>1442638</v>
      </c>
      <c r="H13" s="121">
        <f t="shared" si="2"/>
        <v>7.596363888155361</v>
      </c>
    </row>
    <row r="14" spans="1:8">
      <c r="A14" s="38">
        <v>11</v>
      </c>
      <c r="B14" s="18" t="s">
        <v>151</v>
      </c>
      <c r="C14" s="39" t="s">
        <v>90</v>
      </c>
      <c r="D14" s="163">
        <v>3332768</v>
      </c>
      <c r="E14" s="163">
        <v>3584148.0813657744</v>
      </c>
      <c r="F14" s="164">
        <f t="shared" si="0"/>
        <v>3584148</v>
      </c>
      <c r="G14" s="164">
        <f t="shared" si="1"/>
        <v>251380</v>
      </c>
      <c r="H14" s="121">
        <f t="shared" si="2"/>
        <v>7.5426792383988319</v>
      </c>
    </row>
    <row r="15" spans="1:8">
      <c r="A15" s="38">
        <v>12</v>
      </c>
      <c r="B15" s="18" t="s">
        <v>152</v>
      </c>
      <c r="C15" s="39" t="s">
        <v>71</v>
      </c>
      <c r="D15" s="163">
        <v>46367045</v>
      </c>
      <c r="E15" s="164">
        <f>SUM('3.ประมาณการค่าตอบแทน65'!O42:O59)+SUM('3.ประมาณการค่าตอบแทน65'!P43:P59)-'3.ประมาณการค่าตอบแทน65'!P43-'3.ประมาณการค่าตอบแทน65'!P44+SUM('3.ประมาณการค่าตอบแทน65'!Q43:Q59)-'3.ประมาณการค่าตอบแทน65'!Q43-'3.ประมาณการค่าตอบแทน65'!Q44</f>
        <v>45817707.215842284</v>
      </c>
      <c r="F15" s="164">
        <f t="shared" si="0"/>
        <v>45817707</v>
      </c>
      <c r="G15" s="164">
        <f t="shared" si="1"/>
        <v>-549338</v>
      </c>
      <c r="H15" s="121">
        <f t="shared" si="2"/>
        <v>-1.1847595636081618</v>
      </c>
    </row>
    <row r="16" spans="1:8">
      <c r="A16" s="38">
        <v>13</v>
      </c>
      <c r="B16" s="18" t="s">
        <v>154</v>
      </c>
      <c r="C16" s="39" t="s">
        <v>71</v>
      </c>
      <c r="D16" s="163">
        <v>6348663</v>
      </c>
      <c r="E16" s="163">
        <v>6640877.2239305628</v>
      </c>
      <c r="F16" s="164">
        <f t="shared" si="0"/>
        <v>6640877</v>
      </c>
      <c r="G16" s="164">
        <f t="shared" si="1"/>
        <v>292214</v>
      </c>
      <c r="H16" s="121">
        <f t="shared" si="2"/>
        <v>4.6027643930698474</v>
      </c>
    </row>
    <row r="17" spans="1:8">
      <c r="A17" s="38">
        <v>14</v>
      </c>
      <c r="B17" s="18" t="s">
        <v>155</v>
      </c>
      <c r="C17" s="39" t="s">
        <v>71</v>
      </c>
      <c r="D17" s="163">
        <v>2586269</v>
      </c>
      <c r="E17" s="164">
        <f>'3.ประมาณการค่าตอบแทน65'!P44+'3.ประมาณการค่าตอบแทน65'!Q44</f>
        <v>2619138.1079479926</v>
      </c>
      <c r="F17" s="164">
        <f t="shared" si="0"/>
        <v>2619138</v>
      </c>
      <c r="G17" s="164">
        <f t="shared" si="1"/>
        <v>32869</v>
      </c>
      <c r="H17" s="121">
        <f t="shared" si="2"/>
        <v>1.2709041480217256</v>
      </c>
    </row>
    <row r="18" spans="1:8">
      <c r="A18" s="38">
        <v>15</v>
      </c>
      <c r="B18" s="18" t="s">
        <v>156</v>
      </c>
      <c r="C18" s="39" t="s">
        <v>71</v>
      </c>
      <c r="D18" s="163">
        <v>1806001</v>
      </c>
      <c r="E18" s="164">
        <f>'3.ประมาณการค่าตอบแทน65'!P43+'3.ประมาณการค่าตอบแทน65'!Q43</f>
        <v>2047862.4117381608</v>
      </c>
      <c r="F18" s="164">
        <f>ROUND(E18,0)+1</f>
        <v>2047863</v>
      </c>
      <c r="G18" s="164">
        <f t="shared" si="1"/>
        <v>241862</v>
      </c>
      <c r="H18" s="121">
        <f t="shared" si="2"/>
        <v>13.392129904689975</v>
      </c>
    </row>
    <row r="19" spans="1:8">
      <c r="A19" s="38">
        <v>16</v>
      </c>
      <c r="B19" s="18" t="s">
        <v>158</v>
      </c>
      <c r="C19" s="39" t="s">
        <v>34</v>
      </c>
      <c r="D19" s="163">
        <v>27832189</v>
      </c>
      <c r="E19" s="164">
        <f>SUM('3.ประมาณการค่าตอบแทน65'!O5:O16)+SUM('3.ประมาณการค่าตอบแทน65'!P6:P16)+SUM('3.ประมาณการค่าตอบแทน65'!Q6:Q16)</f>
        <v>29284274.28281698</v>
      </c>
      <c r="F19" s="164">
        <f t="shared" si="0"/>
        <v>29284274</v>
      </c>
      <c r="G19" s="164">
        <f t="shared" si="1"/>
        <v>1452085</v>
      </c>
      <c r="H19" s="121">
        <f t="shared" si="2"/>
        <v>5.2172863586116058</v>
      </c>
    </row>
    <row r="20" spans="1:8">
      <c r="A20" s="38">
        <v>17</v>
      </c>
      <c r="B20" s="18" t="s">
        <v>160</v>
      </c>
      <c r="C20" s="39" t="s">
        <v>34</v>
      </c>
      <c r="D20" s="163">
        <v>3156400</v>
      </c>
      <c r="E20" s="163">
        <v>3102419.9643744314</v>
      </c>
      <c r="F20" s="164">
        <f t="shared" si="0"/>
        <v>3102420</v>
      </c>
      <c r="G20" s="164">
        <f t="shared" si="1"/>
        <v>-53980</v>
      </c>
      <c r="H20" s="121">
        <f t="shared" si="2"/>
        <v>-1.7101761500443544</v>
      </c>
    </row>
    <row r="21" spans="1:8" s="12" customFormat="1">
      <c r="A21" s="209" t="s">
        <v>210</v>
      </c>
      <c r="B21" s="209"/>
      <c r="C21" s="209"/>
      <c r="D21" s="165">
        <f>SUM(D4:D20)</f>
        <v>242519653</v>
      </c>
      <c r="E21" s="165">
        <f>SUM(E4:E20)</f>
        <v>247792586.99999997</v>
      </c>
      <c r="F21" s="165">
        <f>SUM(F4:F20)</f>
        <v>247792587</v>
      </c>
      <c r="G21" s="165">
        <f>SUM(G4:G20)</f>
        <v>5272934</v>
      </c>
      <c r="H21" s="159">
        <f>G21/D21*100</f>
        <v>2.1742295664590943</v>
      </c>
    </row>
  </sheetData>
  <mergeCells count="1">
    <mergeCell ref="A21:C21"/>
  </mergeCells>
  <phoneticPr fontId="27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FF"/>
  </sheetPr>
  <dimension ref="A1:N100"/>
  <sheetViews>
    <sheetView zoomScale="90" zoomScaleNormal="9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12" sqref="G12"/>
    </sheetView>
  </sheetViews>
  <sheetFormatPr defaultColWidth="9" defaultRowHeight="24"/>
  <cols>
    <col min="1" max="1" width="7.453125" style="1" customWidth="1"/>
    <col min="2" max="2" width="7.81640625" style="1" customWidth="1"/>
    <col min="3" max="3" width="13.36328125" style="1" customWidth="1"/>
    <col min="4" max="4" width="17.08984375" style="1" customWidth="1"/>
    <col min="5" max="5" width="10.6328125" style="1" customWidth="1"/>
    <col min="6" max="6" width="41" style="1" customWidth="1"/>
    <col min="7" max="7" width="14.453125" style="1" customWidth="1"/>
    <col min="8" max="8" width="13.453125" style="1" customWidth="1"/>
    <col min="9" max="9" width="17.08984375" style="1" customWidth="1"/>
    <col min="10" max="10" width="14.08984375" style="1" customWidth="1"/>
    <col min="11" max="11" width="17.453125" style="1" customWidth="1"/>
    <col min="12" max="12" width="13.6328125" style="1" customWidth="1"/>
    <col min="13" max="13" width="15.08984375" style="1" customWidth="1"/>
    <col min="14" max="14" width="14.90625" style="1" customWidth="1"/>
    <col min="15" max="16384" width="9" style="1"/>
  </cols>
  <sheetData>
    <row r="1" spans="1:14" ht="20.5" customHeight="1">
      <c r="A1" s="210" t="s">
        <v>166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</row>
    <row r="2" spans="1:14" ht="20.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>
      <c r="A3" s="12"/>
      <c r="B3" s="13"/>
      <c r="C3" s="13"/>
      <c r="D3" s="13"/>
      <c r="E3" s="12"/>
      <c r="F3" s="14"/>
      <c r="G3" s="15"/>
      <c r="H3" s="15"/>
      <c r="I3" s="15"/>
      <c r="J3" s="15"/>
      <c r="K3" s="15"/>
      <c r="L3" s="15"/>
      <c r="M3" s="187" t="s">
        <v>19</v>
      </c>
      <c r="N3" s="187" t="s">
        <v>20</v>
      </c>
    </row>
    <row r="4" spans="1:14" ht="20.5" customHeight="1">
      <c r="A4" s="185" t="s">
        <v>2</v>
      </c>
      <c r="B4" s="216" t="s">
        <v>0</v>
      </c>
      <c r="C4" s="57"/>
      <c r="D4" s="216" t="s">
        <v>4</v>
      </c>
      <c r="E4" s="216" t="s">
        <v>5</v>
      </c>
      <c r="F4" s="216" t="s">
        <v>5</v>
      </c>
      <c r="G4" s="211" t="s">
        <v>165</v>
      </c>
      <c r="H4" s="212"/>
      <c r="I4" s="212"/>
      <c r="J4" s="212"/>
      <c r="K4" s="212"/>
      <c r="L4" s="213"/>
      <c r="M4" s="187"/>
      <c r="N4" s="187"/>
    </row>
    <row r="5" spans="1:14" ht="20.5" customHeight="1">
      <c r="A5" s="215"/>
      <c r="B5" s="217"/>
      <c r="C5" s="58"/>
      <c r="D5" s="217"/>
      <c r="E5" s="217"/>
      <c r="F5" s="217"/>
      <c r="G5" s="214" t="s">
        <v>164</v>
      </c>
      <c r="H5" s="214"/>
      <c r="I5" s="214"/>
      <c r="J5" s="214"/>
      <c r="K5" s="214" t="s">
        <v>27</v>
      </c>
      <c r="L5" s="211"/>
      <c r="M5" s="187"/>
      <c r="N5" s="187"/>
    </row>
    <row r="6" spans="1:14">
      <c r="A6" s="215"/>
      <c r="B6" s="217"/>
      <c r="C6" s="58" t="s">
        <v>3</v>
      </c>
      <c r="D6" s="217"/>
      <c r="E6" s="217"/>
      <c r="F6" s="217"/>
      <c r="G6" s="214" t="s">
        <v>17</v>
      </c>
      <c r="H6" s="214"/>
      <c r="I6" s="214" t="s">
        <v>6</v>
      </c>
      <c r="J6" s="214"/>
      <c r="K6" s="214" t="s">
        <v>6</v>
      </c>
      <c r="L6" s="211"/>
      <c r="M6" s="187"/>
      <c r="N6" s="187"/>
    </row>
    <row r="7" spans="1:14" ht="49.25" customHeight="1">
      <c r="A7" s="186"/>
      <c r="B7" s="218"/>
      <c r="C7" s="59"/>
      <c r="D7" s="218"/>
      <c r="E7" s="218"/>
      <c r="F7" s="218"/>
      <c r="G7" s="16" t="s">
        <v>28</v>
      </c>
      <c r="H7" s="16" t="s">
        <v>29</v>
      </c>
      <c r="I7" s="16" t="s">
        <v>28</v>
      </c>
      <c r="J7" s="16" t="s">
        <v>29</v>
      </c>
      <c r="K7" s="16" t="s">
        <v>28</v>
      </c>
      <c r="L7" s="17" t="s">
        <v>29</v>
      </c>
      <c r="M7" s="187"/>
      <c r="N7" s="187"/>
    </row>
    <row r="8" spans="1:14">
      <c r="A8" s="18">
        <v>1</v>
      </c>
      <c r="B8" s="19">
        <v>8</v>
      </c>
      <c r="C8" s="19">
        <v>4800</v>
      </c>
      <c r="D8" s="20" t="s">
        <v>34</v>
      </c>
      <c r="E8" s="21">
        <v>10711</v>
      </c>
      <c r="F8" s="20" t="s">
        <v>35</v>
      </c>
      <c r="G8" s="20"/>
      <c r="H8" s="20"/>
      <c r="I8" s="20"/>
      <c r="J8" s="20"/>
      <c r="K8" s="20"/>
      <c r="L8" s="20"/>
      <c r="M8" s="43">
        <f>G8+I8+K8</f>
        <v>0</v>
      </c>
      <c r="N8" s="43">
        <f>H8+J8+L8</f>
        <v>0</v>
      </c>
    </row>
    <row r="9" spans="1:14">
      <c r="A9" s="18">
        <v>2</v>
      </c>
      <c r="B9" s="19">
        <v>8</v>
      </c>
      <c r="C9" s="19">
        <v>4800</v>
      </c>
      <c r="D9" s="20" t="s">
        <v>34</v>
      </c>
      <c r="E9" s="21">
        <v>11451</v>
      </c>
      <c r="F9" s="20" t="s">
        <v>36</v>
      </c>
      <c r="G9" s="20"/>
      <c r="H9" s="20"/>
      <c r="I9" s="20"/>
      <c r="J9" s="20"/>
      <c r="K9" s="20"/>
      <c r="L9" s="20"/>
      <c r="M9" s="43">
        <f t="shared" ref="M9:M72" si="0">G9+I9+K9</f>
        <v>0</v>
      </c>
      <c r="N9" s="43">
        <f t="shared" ref="N9:N72" si="1">H9+J9+L9</f>
        <v>0</v>
      </c>
    </row>
    <row r="10" spans="1:14">
      <c r="A10" s="18">
        <v>3</v>
      </c>
      <c r="B10" s="19">
        <v>8</v>
      </c>
      <c r="C10" s="19">
        <v>4800</v>
      </c>
      <c r="D10" s="20" t="s">
        <v>34</v>
      </c>
      <c r="E10" s="21">
        <v>11110</v>
      </c>
      <c r="F10" s="20" t="s">
        <v>37</v>
      </c>
      <c r="G10" s="20"/>
      <c r="H10" s="20"/>
      <c r="I10" s="20"/>
      <c r="J10" s="20"/>
      <c r="K10" s="20"/>
      <c r="L10" s="20"/>
      <c r="M10" s="43">
        <f t="shared" si="0"/>
        <v>0</v>
      </c>
      <c r="N10" s="43">
        <f t="shared" si="1"/>
        <v>0</v>
      </c>
    </row>
    <row r="11" spans="1:14">
      <c r="A11" s="18">
        <v>4</v>
      </c>
      <c r="B11" s="19">
        <v>8</v>
      </c>
      <c r="C11" s="19">
        <v>4800</v>
      </c>
      <c r="D11" s="20" t="s">
        <v>34</v>
      </c>
      <c r="E11" s="21">
        <v>11105</v>
      </c>
      <c r="F11" s="20" t="s">
        <v>38</v>
      </c>
      <c r="G11" s="20"/>
      <c r="H11" s="20"/>
      <c r="I11" s="20"/>
      <c r="J11" s="20"/>
      <c r="K11" s="20"/>
      <c r="L11" s="20"/>
      <c r="M11" s="43">
        <f t="shared" si="0"/>
        <v>0</v>
      </c>
      <c r="N11" s="43">
        <f t="shared" si="1"/>
        <v>0</v>
      </c>
    </row>
    <row r="12" spans="1:14">
      <c r="A12" s="18">
        <v>5</v>
      </c>
      <c r="B12" s="19">
        <v>8</v>
      </c>
      <c r="C12" s="19">
        <v>4800</v>
      </c>
      <c r="D12" s="20" t="s">
        <v>34</v>
      </c>
      <c r="E12" s="21">
        <v>11109</v>
      </c>
      <c r="F12" s="20" t="s">
        <v>39</v>
      </c>
      <c r="G12" s="20"/>
      <c r="H12" s="20"/>
      <c r="I12" s="20"/>
      <c r="J12" s="20"/>
      <c r="K12" s="20"/>
      <c r="L12" s="20"/>
      <c r="M12" s="43">
        <f t="shared" si="0"/>
        <v>0</v>
      </c>
      <c r="N12" s="43">
        <f t="shared" si="1"/>
        <v>0</v>
      </c>
    </row>
    <row r="13" spans="1:14">
      <c r="A13" s="18">
        <v>6</v>
      </c>
      <c r="B13" s="19">
        <v>8</v>
      </c>
      <c r="C13" s="19">
        <v>4800</v>
      </c>
      <c r="D13" s="20" t="s">
        <v>34</v>
      </c>
      <c r="E13" s="21">
        <v>11107</v>
      </c>
      <c r="F13" s="20" t="s">
        <v>40</v>
      </c>
      <c r="G13" s="20"/>
      <c r="H13" s="20"/>
      <c r="I13" s="20"/>
      <c r="J13" s="20"/>
      <c r="K13" s="20"/>
      <c r="L13" s="20"/>
      <c r="M13" s="43">
        <f t="shared" si="0"/>
        <v>0</v>
      </c>
      <c r="N13" s="43">
        <f t="shared" si="1"/>
        <v>0</v>
      </c>
    </row>
    <row r="14" spans="1:14">
      <c r="A14" s="18">
        <v>7</v>
      </c>
      <c r="B14" s="19">
        <v>8</v>
      </c>
      <c r="C14" s="19">
        <v>4800</v>
      </c>
      <c r="D14" s="20" t="s">
        <v>34</v>
      </c>
      <c r="E14" s="21">
        <v>11111</v>
      </c>
      <c r="F14" s="20" t="s">
        <v>41</v>
      </c>
      <c r="G14" s="20"/>
      <c r="H14" s="20"/>
      <c r="I14" s="20"/>
      <c r="J14" s="20"/>
      <c r="K14" s="20"/>
      <c r="L14" s="20"/>
      <c r="M14" s="43">
        <f t="shared" si="0"/>
        <v>0</v>
      </c>
      <c r="N14" s="43">
        <f t="shared" si="1"/>
        <v>0</v>
      </c>
    </row>
    <row r="15" spans="1:14">
      <c r="A15" s="18">
        <v>8</v>
      </c>
      <c r="B15" s="19">
        <v>8</v>
      </c>
      <c r="C15" s="19">
        <v>4800</v>
      </c>
      <c r="D15" s="20" t="s">
        <v>34</v>
      </c>
      <c r="E15" s="21">
        <v>11106</v>
      </c>
      <c r="F15" s="20" t="s">
        <v>42</v>
      </c>
      <c r="G15" s="20"/>
      <c r="H15" s="20"/>
      <c r="I15" s="20"/>
      <c r="J15" s="20"/>
      <c r="K15" s="20"/>
      <c r="L15" s="20"/>
      <c r="M15" s="43">
        <f t="shared" si="0"/>
        <v>0</v>
      </c>
      <c r="N15" s="43">
        <f t="shared" si="1"/>
        <v>0</v>
      </c>
    </row>
    <row r="16" spans="1:14">
      <c r="A16" s="18">
        <v>9</v>
      </c>
      <c r="B16" s="19">
        <v>8</v>
      </c>
      <c r="C16" s="19">
        <v>4800</v>
      </c>
      <c r="D16" s="20" t="s">
        <v>34</v>
      </c>
      <c r="E16" s="21">
        <v>11104</v>
      </c>
      <c r="F16" s="20" t="s">
        <v>43</v>
      </c>
      <c r="G16" s="20"/>
      <c r="H16" s="20"/>
      <c r="I16" s="20"/>
      <c r="J16" s="20"/>
      <c r="K16" s="20"/>
      <c r="L16" s="20"/>
      <c r="M16" s="43">
        <f t="shared" si="0"/>
        <v>0</v>
      </c>
      <c r="N16" s="43">
        <f t="shared" si="1"/>
        <v>0</v>
      </c>
    </row>
    <row r="17" spans="1:14">
      <c r="A17" s="18">
        <v>10</v>
      </c>
      <c r="B17" s="19">
        <v>8</v>
      </c>
      <c r="C17" s="19">
        <v>4800</v>
      </c>
      <c r="D17" s="20" t="s">
        <v>34</v>
      </c>
      <c r="E17" s="21">
        <v>11112</v>
      </c>
      <c r="F17" s="20" t="s">
        <v>44</v>
      </c>
      <c r="G17" s="20"/>
      <c r="H17" s="20"/>
      <c r="I17" s="20"/>
      <c r="J17" s="20"/>
      <c r="K17" s="20"/>
      <c r="L17" s="20"/>
      <c r="M17" s="43">
        <f t="shared" si="0"/>
        <v>0</v>
      </c>
      <c r="N17" s="43">
        <f t="shared" si="1"/>
        <v>0</v>
      </c>
    </row>
    <row r="18" spans="1:14">
      <c r="A18" s="18">
        <v>11</v>
      </c>
      <c r="B18" s="19">
        <v>8</v>
      </c>
      <c r="C18" s="19">
        <v>4800</v>
      </c>
      <c r="D18" s="20" t="s">
        <v>34</v>
      </c>
      <c r="E18" s="21">
        <v>11108</v>
      </c>
      <c r="F18" s="20" t="s">
        <v>45</v>
      </c>
      <c r="G18" s="20"/>
      <c r="H18" s="20"/>
      <c r="I18" s="20"/>
      <c r="J18" s="20"/>
      <c r="K18" s="20"/>
      <c r="L18" s="20"/>
      <c r="M18" s="43">
        <f t="shared" si="0"/>
        <v>0</v>
      </c>
      <c r="N18" s="43">
        <f t="shared" si="1"/>
        <v>0</v>
      </c>
    </row>
    <row r="19" spans="1:14">
      <c r="A19" s="18">
        <v>12</v>
      </c>
      <c r="B19" s="19">
        <v>8</v>
      </c>
      <c r="C19" s="19">
        <v>4800</v>
      </c>
      <c r="D19" s="20" t="s">
        <v>34</v>
      </c>
      <c r="E19" s="21">
        <v>40840</v>
      </c>
      <c r="F19" s="20" t="s">
        <v>46</v>
      </c>
      <c r="G19" s="20"/>
      <c r="H19" s="20"/>
      <c r="I19" s="20"/>
      <c r="J19" s="20"/>
      <c r="K19" s="20"/>
      <c r="L19" s="20"/>
      <c r="M19" s="43">
        <f t="shared" si="0"/>
        <v>0</v>
      </c>
      <c r="N19" s="43">
        <f t="shared" si="1"/>
        <v>0</v>
      </c>
    </row>
    <row r="20" spans="1:14">
      <c r="A20" s="18">
        <v>13</v>
      </c>
      <c r="B20" s="19">
        <v>8</v>
      </c>
      <c r="C20" s="19">
        <v>3800</v>
      </c>
      <c r="D20" s="20" t="s">
        <v>47</v>
      </c>
      <c r="E20" s="21">
        <v>11040</v>
      </c>
      <c r="F20" s="20" t="s">
        <v>48</v>
      </c>
      <c r="G20" s="20"/>
      <c r="H20" s="20"/>
      <c r="I20" s="20"/>
      <c r="J20" s="20"/>
      <c r="K20" s="20"/>
      <c r="L20" s="20"/>
      <c r="M20" s="43">
        <f t="shared" si="0"/>
        <v>0</v>
      </c>
      <c r="N20" s="43">
        <f t="shared" si="1"/>
        <v>0</v>
      </c>
    </row>
    <row r="21" spans="1:14">
      <c r="A21" s="18">
        <v>14</v>
      </c>
      <c r="B21" s="19">
        <v>8</v>
      </c>
      <c r="C21" s="19">
        <v>3800</v>
      </c>
      <c r="D21" s="20" t="s">
        <v>47</v>
      </c>
      <c r="E21" s="21">
        <v>11046</v>
      </c>
      <c r="F21" s="20" t="s">
        <v>49</v>
      </c>
      <c r="G21" s="20"/>
      <c r="H21" s="20"/>
      <c r="I21" s="20"/>
      <c r="J21" s="20"/>
      <c r="K21" s="20"/>
      <c r="L21" s="20"/>
      <c r="M21" s="43">
        <f t="shared" si="0"/>
        <v>0</v>
      </c>
      <c r="N21" s="43">
        <f t="shared" si="1"/>
        <v>0</v>
      </c>
    </row>
    <row r="22" spans="1:14">
      <c r="A22" s="18">
        <v>15</v>
      </c>
      <c r="B22" s="19">
        <v>8</v>
      </c>
      <c r="C22" s="19">
        <v>3800</v>
      </c>
      <c r="D22" s="20" t="s">
        <v>47</v>
      </c>
      <c r="E22" s="21">
        <v>11043</v>
      </c>
      <c r="F22" s="20" t="s">
        <v>50</v>
      </c>
      <c r="G22" s="20"/>
      <c r="H22" s="20"/>
      <c r="I22" s="20"/>
      <c r="J22" s="20"/>
      <c r="K22" s="20"/>
      <c r="L22" s="20"/>
      <c r="M22" s="43">
        <f t="shared" si="0"/>
        <v>0</v>
      </c>
      <c r="N22" s="43">
        <f t="shared" si="1"/>
        <v>0</v>
      </c>
    </row>
    <row r="23" spans="1:14">
      <c r="A23" s="18">
        <v>16</v>
      </c>
      <c r="B23" s="19">
        <v>8</v>
      </c>
      <c r="C23" s="19">
        <v>3800</v>
      </c>
      <c r="D23" s="20" t="s">
        <v>47</v>
      </c>
      <c r="E23" s="21">
        <v>11048</v>
      </c>
      <c r="F23" s="20" t="s">
        <v>51</v>
      </c>
      <c r="G23" s="20"/>
      <c r="H23" s="20"/>
      <c r="I23" s="20"/>
      <c r="J23" s="20"/>
      <c r="K23" s="20"/>
      <c r="L23" s="20"/>
      <c r="M23" s="43">
        <f t="shared" si="0"/>
        <v>0</v>
      </c>
      <c r="N23" s="43">
        <f t="shared" si="1"/>
        <v>0</v>
      </c>
    </row>
    <row r="24" spans="1:14">
      <c r="A24" s="18">
        <v>17</v>
      </c>
      <c r="B24" s="19">
        <v>8</v>
      </c>
      <c r="C24" s="19">
        <v>3800</v>
      </c>
      <c r="D24" s="20" t="s">
        <v>47</v>
      </c>
      <c r="E24" s="21">
        <v>11047</v>
      </c>
      <c r="F24" s="20" t="s">
        <v>52</v>
      </c>
      <c r="G24" s="20"/>
      <c r="H24" s="20"/>
      <c r="I24" s="20"/>
      <c r="J24" s="20"/>
      <c r="K24" s="20"/>
      <c r="L24" s="20"/>
      <c r="M24" s="43">
        <f t="shared" si="0"/>
        <v>0</v>
      </c>
      <c r="N24" s="43">
        <f t="shared" si="1"/>
        <v>0</v>
      </c>
    </row>
    <row r="25" spans="1:14">
      <c r="A25" s="18">
        <v>18</v>
      </c>
      <c r="B25" s="19">
        <v>8</v>
      </c>
      <c r="C25" s="19">
        <v>3800</v>
      </c>
      <c r="D25" s="20" t="s">
        <v>47</v>
      </c>
      <c r="E25" s="21">
        <v>11041</v>
      </c>
      <c r="F25" s="20" t="s">
        <v>53</v>
      </c>
      <c r="G25" s="20"/>
      <c r="H25" s="20"/>
      <c r="I25" s="20"/>
      <c r="J25" s="20"/>
      <c r="K25" s="20"/>
      <c r="L25" s="20"/>
      <c r="M25" s="43">
        <f t="shared" si="0"/>
        <v>0</v>
      </c>
      <c r="N25" s="43">
        <f t="shared" si="1"/>
        <v>0</v>
      </c>
    </row>
    <row r="26" spans="1:14">
      <c r="A26" s="18">
        <v>19</v>
      </c>
      <c r="B26" s="19">
        <v>8</v>
      </c>
      <c r="C26" s="19">
        <v>3800</v>
      </c>
      <c r="D26" s="20" t="s">
        <v>47</v>
      </c>
      <c r="E26" s="21">
        <v>11049</v>
      </c>
      <c r="F26" s="20" t="s">
        <v>54</v>
      </c>
      <c r="G26" s="20"/>
      <c r="H26" s="20"/>
      <c r="I26" s="20"/>
      <c r="J26" s="20"/>
      <c r="K26" s="20"/>
      <c r="L26" s="20"/>
      <c r="M26" s="43">
        <f t="shared" si="0"/>
        <v>0</v>
      </c>
      <c r="N26" s="43">
        <f t="shared" si="1"/>
        <v>0</v>
      </c>
    </row>
    <row r="27" spans="1:14">
      <c r="A27" s="18">
        <v>20</v>
      </c>
      <c r="B27" s="19">
        <v>8</v>
      </c>
      <c r="C27" s="19">
        <v>3800</v>
      </c>
      <c r="D27" s="20" t="s">
        <v>47</v>
      </c>
      <c r="E27" s="21">
        <v>11050</v>
      </c>
      <c r="F27" s="20" t="s">
        <v>55</v>
      </c>
      <c r="G27" s="20"/>
      <c r="H27" s="20"/>
      <c r="I27" s="20"/>
      <c r="J27" s="20"/>
      <c r="K27" s="20"/>
      <c r="L27" s="20"/>
      <c r="M27" s="43">
        <f t="shared" si="0"/>
        <v>0</v>
      </c>
      <c r="N27" s="43">
        <f t="shared" si="1"/>
        <v>0</v>
      </c>
    </row>
    <row r="28" spans="1:14">
      <c r="A28" s="18">
        <v>21</v>
      </c>
      <c r="B28" s="19">
        <v>8</v>
      </c>
      <c r="C28" s="19">
        <v>4200</v>
      </c>
      <c r="D28" s="20" t="s">
        <v>56</v>
      </c>
      <c r="E28" s="21">
        <v>10705</v>
      </c>
      <c r="F28" s="20" t="s">
        <v>57</v>
      </c>
      <c r="G28" s="20"/>
      <c r="H28" s="20"/>
      <c r="I28" s="20"/>
      <c r="J28" s="20"/>
      <c r="K28" s="20"/>
      <c r="L28" s="20"/>
      <c r="M28" s="43">
        <f t="shared" si="0"/>
        <v>0</v>
      </c>
      <c r="N28" s="43">
        <f t="shared" si="1"/>
        <v>0</v>
      </c>
    </row>
    <row r="29" spans="1:14">
      <c r="A29" s="18">
        <v>22</v>
      </c>
      <c r="B29" s="19">
        <v>8</v>
      </c>
      <c r="C29" s="19">
        <v>4200</v>
      </c>
      <c r="D29" s="20" t="s">
        <v>56</v>
      </c>
      <c r="E29" s="21">
        <v>11036</v>
      </c>
      <c r="F29" s="20" t="s">
        <v>58</v>
      </c>
      <c r="G29" s="20"/>
      <c r="H29" s="20"/>
      <c r="I29" s="20"/>
      <c r="J29" s="20"/>
      <c r="K29" s="20"/>
      <c r="L29" s="20"/>
      <c r="M29" s="43">
        <f t="shared" si="0"/>
        <v>0</v>
      </c>
      <c r="N29" s="43">
        <f t="shared" si="1"/>
        <v>0</v>
      </c>
    </row>
    <row r="30" spans="1:14">
      <c r="A30" s="18">
        <v>23</v>
      </c>
      <c r="B30" s="19">
        <v>8</v>
      </c>
      <c r="C30" s="19">
        <v>4200</v>
      </c>
      <c r="D30" s="20" t="s">
        <v>56</v>
      </c>
      <c r="E30" s="21">
        <v>11447</v>
      </c>
      <c r="F30" s="20" t="s">
        <v>59</v>
      </c>
      <c r="G30" s="20"/>
      <c r="H30" s="20"/>
      <c r="I30" s="20"/>
      <c r="J30" s="20"/>
      <c r="K30" s="20"/>
      <c r="L30" s="20"/>
      <c r="M30" s="43">
        <f t="shared" si="0"/>
        <v>0</v>
      </c>
      <c r="N30" s="43">
        <f t="shared" si="1"/>
        <v>0</v>
      </c>
    </row>
    <row r="31" spans="1:14">
      <c r="A31" s="18">
        <v>24</v>
      </c>
      <c r="B31" s="19">
        <v>8</v>
      </c>
      <c r="C31" s="19">
        <v>4200</v>
      </c>
      <c r="D31" s="20" t="s">
        <v>56</v>
      </c>
      <c r="E31" s="21">
        <v>11031</v>
      </c>
      <c r="F31" s="20" t="s">
        <v>60</v>
      </c>
      <c r="G31" s="20"/>
      <c r="H31" s="20"/>
      <c r="I31" s="20"/>
      <c r="J31" s="20"/>
      <c r="K31" s="20"/>
      <c r="L31" s="20"/>
      <c r="M31" s="43">
        <f t="shared" si="0"/>
        <v>0</v>
      </c>
      <c r="N31" s="43">
        <f t="shared" si="1"/>
        <v>0</v>
      </c>
    </row>
    <row r="32" spans="1:14">
      <c r="A32" s="18">
        <v>25</v>
      </c>
      <c r="B32" s="19">
        <v>8</v>
      </c>
      <c r="C32" s="19">
        <v>4200</v>
      </c>
      <c r="D32" s="20" t="s">
        <v>56</v>
      </c>
      <c r="E32" s="21">
        <v>11035</v>
      </c>
      <c r="F32" s="20" t="s">
        <v>61</v>
      </c>
      <c r="G32" s="20"/>
      <c r="H32" s="20"/>
      <c r="I32" s="20"/>
      <c r="J32" s="20"/>
      <c r="K32" s="20"/>
      <c r="L32" s="20"/>
      <c r="M32" s="43">
        <f t="shared" si="0"/>
        <v>0</v>
      </c>
      <c r="N32" s="43">
        <f t="shared" si="1"/>
        <v>0</v>
      </c>
    </row>
    <row r="33" spans="1:14">
      <c r="A33" s="18">
        <v>26</v>
      </c>
      <c r="B33" s="19">
        <v>8</v>
      </c>
      <c r="C33" s="19">
        <v>4200</v>
      </c>
      <c r="D33" s="20" t="s">
        <v>56</v>
      </c>
      <c r="E33" s="21">
        <v>11030</v>
      </c>
      <c r="F33" s="20" t="s">
        <v>62</v>
      </c>
      <c r="G33" s="20"/>
      <c r="H33" s="20"/>
      <c r="I33" s="20"/>
      <c r="J33" s="20"/>
      <c r="K33" s="20"/>
      <c r="L33" s="20"/>
      <c r="M33" s="43">
        <f t="shared" si="0"/>
        <v>0</v>
      </c>
      <c r="N33" s="43">
        <f t="shared" si="1"/>
        <v>0</v>
      </c>
    </row>
    <row r="34" spans="1:14">
      <c r="A34" s="18">
        <v>27</v>
      </c>
      <c r="B34" s="19">
        <v>8</v>
      </c>
      <c r="C34" s="19">
        <v>4200</v>
      </c>
      <c r="D34" s="20" t="s">
        <v>56</v>
      </c>
      <c r="E34" s="21">
        <v>11032</v>
      </c>
      <c r="F34" s="20" t="s">
        <v>63</v>
      </c>
      <c r="G34" s="20"/>
      <c r="H34" s="20"/>
      <c r="I34" s="20"/>
      <c r="J34" s="20"/>
      <c r="K34" s="20"/>
      <c r="L34" s="20"/>
      <c r="M34" s="43">
        <f t="shared" si="0"/>
        <v>0</v>
      </c>
      <c r="N34" s="43">
        <f t="shared" si="1"/>
        <v>0</v>
      </c>
    </row>
    <row r="35" spans="1:14">
      <c r="A35" s="18">
        <v>28</v>
      </c>
      <c r="B35" s="19">
        <v>8</v>
      </c>
      <c r="C35" s="19">
        <v>4200</v>
      </c>
      <c r="D35" s="20" t="s">
        <v>56</v>
      </c>
      <c r="E35" s="21">
        <v>11039</v>
      </c>
      <c r="F35" s="20" t="s">
        <v>64</v>
      </c>
      <c r="G35" s="20"/>
      <c r="H35" s="20"/>
      <c r="I35" s="20"/>
      <c r="J35" s="20"/>
      <c r="K35" s="20"/>
      <c r="L35" s="20"/>
      <c r="M35" s="43">
        <f t="shared" si="0"/>
        <v>0</v>
      </c>
      <c r="N35" s="43">
        <f t="shared" si="1"/>
        <v>0</v>
      </c>
    </row>
    <row r="36" spans="1:14">
      <c r="A36" s="18">
        <v>29</v>
      </c>
      <c r="B36" s="19">
        <v>8</v>
      </c>
      <c r="C36" s="19">
        <v>4200</v>
      </c>
      <c r="D36" s="20" t="s">
        <v>56</v>
      </c>
      <c r="E36" s="21">
        <v>11037</v>
      </c>
      <c r="F36" s="20" t="s">
        <v>65</v>
      </c>
      <c r="G36" s="20"/>
      <c r="H36" s="20"/>
      <c r="I36" s="20"/>
      <c r="J36" s="20"/>
      <c r="K36" s="20"/>
      <c r="L36" s="20"/>
      <c r="M36" s="43">
        <f t="shared" si="0"/>
        <v>0</v>
      </c>
      <c r="N36" s="43">
        <f t="shared" si="1"/>
        <v>0</v>
      </c>
    </row>
    <row r="37" spans="1:14">
      <c r="A37" s="18">
        <v>30</v>
      </c>
      <c r="B37" s="19">
        <v>8</v>
      </c>
      <c r="C37" s="19">
        <v>4200</v>
      </c>
      <c r="D37" s="20" t="s">
        <v>56</v>
      </c>
      <c r="E37" s="21">
        <v>11034</v>
      </c>
      <c r="F37" s="20" t="s">
        <v>66</v>
      </c>
      <c r="G37" s="20"/>
      <c r="H37" s="20"/>
      <c r="I37" s="20"/>
      <c r="J37" s="20"/>
      <c r="K37" s="20"/>
      <c r="L37" s="20"/>
      <c r="M37" s="43">
        <f t="shared" si="0"/>
        <v>0</v>
      </c>
      <c r="N37" s="43">
        <f t="shared" si="1"/>
        <v>0</v>
      </c>
    </row>
    <row r="38" spans="1:14">
      <c r="A38" s="18">
        <v>31</v>
      </c>
      <c r="B38" s="19">
        <v>8</v>
      </c>
      <c r="C38" s="19">
        <v>4200</v>
      </c>
      <c r="D38" s="20" t="s">
        <v>56</v>
      </c>
      <c r="E38" s="21">
        <v>11038</v>
      </c>
      <c r="F38" s="20" t="s">
        <v>67</v>
      </c>
      <c r="G38" s="20"/>
      <c r="H38" s="20"/>
      <c r="I38" s="20"/>
      <c r="J38" s="20"/>
      <c r="K38" s="20"/>
      <c r="L38" s="20"/>
      <c r="M38" s="43">
        <f t="shared" si="0"/>
        <v>0</v>
      </c>
      <c r="N38" s="43">
        <f t="shared" si="1"/>
        <v>0</v>
      </c>
    </row>
    <row r="39" spans="1:14">
      <c r="A39" s="18">
        <v>32</v>
      </c>
      <c r="B39" s="19">
        <v>8</v>
      </c>
      <c r="C39" s="19">
        <v>4200</v>
      </c>
      <c r="D39" s="20" t="s">
        <v>56</v>
      </c>
      <c r="E39" s="21">
        <v>28861</v>
      </c>
      <c r="F39" s="20" t="s">
        <v>68</v>
      </c>
      <c r="G39" s="20"/>
      <c r="H39" s="20"/>
      <c r="I39" s="20"/>
      <c r="J39" s="20"/>
      <c r="K39" s="20"/>
      <c r="L39" s="20"/>
      <c r="M39" s="43">
        <f t="shared" si="0"/>
        <v>0</v>
      </c>
      <c r="N39" s="43">
        <f t="shared" si="1"/>
        <v>0</v>
      </c>
    </row>
    <row r="40" spans="1:14">
      <c r="A40" s="18">
        <v>33</v>
      </c>
      <c r="B40" s="19">
        <v>8</v>
      </c>
      <c r="C40" s="19">
        <v>4200</v>
      </c>
      <c r="D40" s="20" t="s">
        <v>56</v>
      </c>
      <c r="E40" s="21">
        <v>14133</v>
      </c>
      <c r="F40" s="20" t="s">
        <v>69</v>
      </c>
      <c r="G40" s="20"/>
      <c r="H40" s="20"/>
      <c r="I40" s="20"/>
      <c r="J40" s="20"/>
      <c r="K40" s="20"/>
      <c r="L40" s="20"/>
      <c r="M40" s="43">
        <f t="shared" si="0"/>
        <v>0</v>
      </c>
      <c r="N40" s="43">
        <f t="shared" si="1"/>
        <v>0</v>
      </c>
    </row>
    <row r="41" spans="1:14">
      <c r="A41" s="18">
        <v>34</v>
      </c>
      <c r="B41" s="19">
        <v>8</v>
      </c>
      <c r="C41" s="19">
        <v>4200</v>
      </c>
      <c r="D41" s="20" t="s">
        <v>56</v>
      </c>
      <c r="E41" s="21">
        <v>11033</v>
      </c>
      <c r="F41" s="20" t="s">
        <v>70</v>
      </c>
      <c r="G41" s="20"/>
      <c r="H41" s="20"/>
      <c r="I41" s="20"/>
      <c r="J41" s="20"/>
      <c r="K41" s="20"/>
      <c r="L41" s="20"/>
      <c r="M41" s="43">
        <f t="shared" si="0"/>
        <v>0</v>
      </c>
      <c r="N41" s="43">
        <f t="shared" si="1"/>
        <v>0</v>
      </c>
    </row>
    <row r="42" spans="1:14">
      <c r="A42" s="18">
        <v>35</v>
      </c>
      <c r="B42" s="19">
        <v>8</v>
      </c>
      <c r="C42" s="19">
        <v>4700</v>
      </c>
      <c r="D42" s="20" t="s">
        <v>71</v>
      </c>
      <c r="E42" s="21">
        <v>10710</v>
      </c>
      <c r="F42" s="20" t="s">
        <v>72</v>
      </c>
      <c r="G42" s="20"/>
      <c r="H42" s="20"/>
      <c r="I42" s="20"/>
      <c r="J42" s="20"/>
      <c r="K42" s="20"/>
      <c r="L42" s="20"/>
      <c r="M42" s="43">
        <f t="shared" si="0"/>
        <v>0</v>
      </c>
      <c r="N42" s="43">
        <f t="shared" si="1"/>
        <v>0</v>
      </c>
    </row>
    <row r="43" spans="1:14">
      <c r="A43" s="18">
        <v>36</v>
      </c>
      <c r="B43" s="19">
        <v>8</v>
      </c>
      <c r="C43" s="19">
        <v>4700</v>
      </c>
      <c r="D43" s="20" t="s">
        <v>71</v>
      </c>
      <c r="E43" s="21">
        <v>11095</v>
      </c>
      <c r="F43" s="20" t="s">
        <v>73</v>
      </c>
      <c r="G43" s="20"/>
      <c r="H43" s="20"/>
      <c r="I43" s="20"/>
      <c r="J43" s="20"/>
      <c r="K43" s="20"/>
      <c r="L43" s="20"/>
      <c r="M43" s="43">
        <f t="shared" si="0"/>
        <v>0</v>
      </c>
      <c r="N43" s="43">
        <f t="shared" si="1"/>
        <v>0</v>
      </c>
    </row>
    <row r="44" spans="1:14">
      <c r="A44" s="18">
        <v>37</v>
      </c>
      <c r="B44" s="19">
        <v>8</v>
      </c>
      <c r="C44" s="19">
        <v>4700</v>
      </c>
      <c r="D44" s="20" t="s">
        <v>71</v>
      </c>
      <c r="E44" s="21">
        <v>11450</v>
      </c>
      <c r="F44" s="20" t="s">
        <v>74</v>
      </c>
      <c r="G44" s="20"/>
      <c r="H44" s="20"/>
      <c r="I44" s="20"/>
      <c r="J44" s="20"/>
      <c r="K44" s="20"/>
      <c r="L44" s="20"/>
      <c r="M44" s="43">
        <f t="shared" si="0"/>
        <v>0</v>
      </c>
      <c r="N44" s="43">
        <f t="shared" si="1"/>
        <v>0</v>
      </c>
    </row>
    <row r="45" spans="1:14">
      <c r="A45" s="18">
        <v>38</v>
      </c>
      <c r="B45" s="19">
        <v>8</v>
      </c>
      <c r="C45" s="19">
        <v>4700</v>
      </c>
      <c r="D45" s="20" t="s">
        <v>71</v>
      </c>
      <c r="E45" s="21">
        <v>11097</v>
      </c>
      <c r="F45" s="20" t="s">
        <v>75</v>
      </c>
      <c r="G45" s="20"/>
      <c r="H45" s="20"/>
      <c r="I45" s="20"/>
      <c r="J45" s="20"/>
      <c r="K45" s="20"/>
      <c r="L45" s="20"/>
      <c r="M45" s="43">
        <f t="shared" si="0"/>
        <v>0</v>
      </c>
      <c r="N45" s="43">
        <f t="shared" si="1"/>
        <v>0</v>
      </c>
    </row>
    <row r="46" spans="1:14">
      <c r="A46" s="18">
        <v>39</v>
      </c>
      <c r="B46" s="19">
        <v>8</v>
      </c>
      <c r="C46" s="19">
        <v>4700</v>
      </c>
      <c r="D46" s="20" t="s">
        <v>71</v>
      </c>
      <c r="E46" s="21">
        <v>11092</v>
      </c>
      <c r="F46" s="20" t="s">
        <v>76</v>
      </c>
      <c r="G46" s="20"/>
      <c r="H46" s="20"/>
      <c r="I46" s="20"/>
      <c r="J46" s="20"/>
      <c r="K46" s="20"/>
      <c r="L46" s="20"/>
      <c r="M46" s="43">
        <f t="shared" si="0"/>
        <v>0</v>
      </c>
      <c r="N46" s="43">
        <f t="shared" si="1"/>
        <v>0</v>
      </c>
    </row>
    <row r="47" spans="1:14">
      <c r="A47" s="18">
        <v>40</v>
      </c>
      <c r="B47" s="19">
        <v>8</v>
      </c>
      <c r="C47" s="19">
        <v>4700</v>
      </c>
      <c r="D47" s="20" t="s">
        <v>71</v>
      </c>
      <c r="E47" s="21">
        <v>11098</v>
      </c>
      <c r="F47" s="20" t="s">
        <v>77</v>
      </c>
      <c r="G47" s="20"/>
      <c r="H47" s="20"/>
      <c r="I47" s="20"/>
      <c r="J47" s="20"/>
      <c r="K47" s="20"/>
      <c r="L47" s="20"/>
      <c r="M47" s="43">
        <f t="shared" si="0"/>
        <v>0</v>
      </c>
      <c r="N47" s="43">
        <f t="shared" si="1"/>
        <v>0</v>
      </c>
    </row>
    <row r="48" spans="1:14">
      <c r="A48" s="18">
        <v>41</v>
      </c>
      <c r="B48" s="19">
        <v>8</v>
      </c>
      <c r="C48" s="19">
        <v>4700</v>
      </c>
      <c r="D48" s="20" t="s">
        <v>71</v>
      </c>
      <c r="E48" s="21">
        <v>11090</v>
      </c>
      <c r="F48" s="20" t="s">
        <v>78</v>
      </c>
      <c r="G48" s="20"/>
      <c r="H48" s="20"/>
      <c r="I48" s="20"/>
      <c r="J48" s="20"/>
      <c r="K48" s="20"/>
      <c r="L48" s="20"/>
      <c r="M48" s="43">
        <f t="shared" si="0"/>
        <v>0</v>
      </c>
      <c r="N48" s="43">
        <f t="shared" si="1"/>
        <v>0</v>
      </c>
    </row>
    <row r="49" spans="1:14">
      <c r="A49" s="18">
        <v>42</v>
      </c>
      <c r="B49" s="19">
        <v>8</v>
      </c>
      <c r="C49" s="19">
        <v>4700</v>
      </c>
      <c r="D49" s="20" t="s">
        <v>71</v>
      </c>
      <c r="E49" s="21">
        <v>11089</v>
      </c>
      <c r="F49" s="20" t="s">
        <v>79</v>
      </c>
      <c r="G49" s="20"/>
      <c r="H49" s="20"/>
      <c r="I49" s="20"/>
      <c r="J49" s="20"/>
      <c r="K49" s="20"/>
      <c r="L49" s="20"/>
      <c r="M49" s="43">
        <f t="shared" si="0"/>
        <v>0</v>
      </c>
      <c r="N49" s="43">
        <f t="shared" si="1"/>
        <v>0</v>
      </c>
    </row>
    <row r="50" spans="1:14">
      <c r="A50" s="18">
        <v>43</v>
      </c>
      <c r="B50" s="19">
        <v>8</v>
      </c>
      <c r="C50" s="19">
        <v>4700</v>
      </c>
      <c r="D50" s="20" t="s">
        <v>71</v>
      </c>
      <c r="E50" s="21">
        <v>11096</v>
      </c>
      <c r="F50" s="20" t="s">
        <v>80</v>
      </c>
      <c r="G50" s="20"/>
      <c r="H50" s="20"/>
      <c r="I50" s="20"/>
      <c r="J50" s="20"/>
      <c r="K50" s="20"/>
      <c r="L50" s="20"/>
      <c r="M50" s="43">
        <f t="shared" si="0"/>
        <v>0</v>
      </c>
      <c r="N50" s="43">
        <f t="shared" si="1"/>
        <v>0</v>
      </c>
    </row>
    <row r="51" spans="1:14">
      <c r="A51" s="18">
        <v>44</v>
      </c>
      <c r="B51" s="19">
        <v>8</v>
      </c>
      <c r="C51" s="19">
        <v>4700</v>
      </c>
      <c r="D51" s="20" t="s">
        <v>71</v>
      </c>
      <c r="E51" s="21">
        <v>11101</v>
      </c>
      <c r="F51" s="20" t="s">
        <v>81</v>
      </c>
      <c r="G51" s="20"/>
      <c r="H51" s="20"/>
      <c r="I51" s="20"/>
      <c r="J51" s="20"/>
      <c r="K51" s="20"/>
      <c r="L51" s="20"/>
      <c r="M51" s="43">
        <f t="shared" si="0"/>
        <v>0</v>
      </c>
      <c r="N51" s="43">
        <f t="shared" si="1"/>
        <v>0</v>
      </c>
    </row>
    <row r="52" spans="1:14">
      <c r="A52" s="18">
        <v>45</v>
      </c>
      <c r="B52" s="19">
        <v>8</v>
      </c>
      <c r="C52" s="19">
        <v>4700</v>
      </c>
      <c r="D52" s="20" t="s">
        <v>71</v>
      </c>
      <c r="E52" s="21">
        <v>11102</v>
      </c>
      <c r="F52" s="20" t="s">
        <v>82</v>
      </c>
      <c r="G52" s="20"/>
      <c r="H52" s="20"/>
      <c r="I52" s="20"/>
      <c r="J52" s="20"/>
      <c r="K52" s="20"/>
      <c r="L52" s="20"/>
      <c r="M52" s="43">
        <f t="shared" si="0"/>
        <v>0</v>
      </c>
      <c r="N52" s="43">
        <f t="shared" si="1"/>
        <v>0</v>
      </c>
    </row>
    <row r="53" spans="1:14">
      <c r="A53" s="18">
        <v>46</v>
      </c>
      <c r="B53" s="19">
        <v>8</v>
      </c>
      <c r="C53" s="19">
        <v>4700</v>
      </c>
      <c r="D53" s="20" t="s">
        <v>71</v>
      </c>
      <c r="E53" s="21">
        <v>11100</v>
      </c>
      <c r="F53" s="20" t="s">
        <v>83</v>
      </c>
      <c r="G53" s="20"/>
      <c r="H53" s="20"/>
      <c r="I53" s="20"/>
      <c r="J53" s="20"/>
      <c r="K53" s="20"/>
      <c r="L53" s="20"/>
      <c r="M53" s="43">
        <f t="shared" si="0"/>
        <v>0</v>
      </c>
      <c r="N53" s="43">
        <f t="shared" si="1"/>
        <v>0</v>
      </c>
    </row>
    <row r="54" spans="1:14">
      <c r="A54" s="18">
        <v>47</v>
      </c>
      <c r="B54" s="19">
        <v>8</v>
      </c>
      <c r="C54" s="19">
        <v>4700</v>
      </c>
      <c r="D54" s="20" t="s">
        <v>71</v>
      </c>
      <c r="E54" s="21">
        <v>21323</v>
      </c>
      <c r="F54" s="20" t="s">
        <v>84</v>
      </c>
      <c r="G54" s="20"/>
      <c r="H54" s="20"/>
      <c r="I54" s="20"/>
      <c r="J54" s="20"/>
      <c r="K54" s="20"/>
      <c r="L54" s="20"/>
      <c r="M54" s="43">
        <f t="shared" si="0"/>
        <v>0</v>
      </c>
      <c r="N54" s="43">
        <f t="shared" si="1"/>
        <v>0</v>
      </c>
    </row>
    <row r="55" spans="1:14">
      <c r="A55" s="18">
        <v>48</v>
      </c>
      <c r="B55" s="19">
        <v>8</v>
      </c>
      <c r="C55" s="19">
        <v>4700</v>
      </c>
      <c r="D55" s="20" t="s">
        <v>71</v>
      </c>
      <c r="E55" s="21">
        <v>11091</v>
      </c>
      <c r="F55" s="20" t="s">
        <v>85</v>
      </c>
      <c r="G55" s="20"/>
      <c r="H55" s="20"/>
      <c r="I55" s="20"/>
      <c r="J55" s="20"/>
      <c r="K55" s="20"/>
      <c r="L55" s="20"/>
      <c r="M55" s="43">
        <f t="shared" si="0"/>
        <v>0</v>
      </c>
      <c r="N55" s="43">
        <f t="shared" si="1"/>
        <v>0</v>
      </c>
    </row>
    <row r="56" spans="1:14">
      <c r="A56" s="18">
        <v>49</v>
      </c>
      <c r="B56" s="19">
        <v>8</v>
      </c>
      <c r="C56" s="19">
        <v>4700</v>
      </c>
      <c r="D56" s="20" t="s">
        <v>71</v>
      </c>
      <c r="E56" s="21">
        <v>11103</v>
      </c>
      <c r="F56" s="20" t="s">
        <v>86</v>
      </c>
      <c r="G56" s="20"/>
      <c r="H56" s="20"/>
      <c r="I56" s="20"/>
      <c r="J56" s="20"/>
      <c r="K56" s="20"/>
      <c r="L56" s="20"/>
      <c r="M56" s="43">
        <f t="shared" si="0"/>
        <v>0</v>
      </c>
      <c r="N56" s="43">
        <f t="shared" si="1"/>
        <v>0</v>
      </c>
    </row>
    <row r="57" spans="1:14">
      <c r="A57" s="18">
        <v>50</v>
      </c>
      <c r="B57" s="19">
        <v>8</v>
      </c>
      <c r="C57" s="19">
        <v>4700</v>
      </c>
      <c r="D57" s="20" t="s">
        <v>71</v>
      </c>
      <c r="E57" s="21">
        <v>11093</v>
      </c>
      <c r="F57" s="20" t="s">
        <v>87</v>
      </c>
      <c r="G57" s="20"/>
      <c r="H57" s="20"/>
      <c r="I57" s="20"/>
      <c r="J57" s="20"/>
      <c r="K57" s="20"/>
      <c r="L57" s="20"/>
      <c r="M57" s="43">
        <f t="shared" si="0"/>
        <v>0</v>
      </c>
      <c r="N57" s="43">
        <f t="shared" si="1"/>
        <v>0</v>
      </c>
    </row>
    <row r="58" spans="1:14">
      <c r="A58" s="18">
        <v>51</v>
      </c>
      <c r="B58" s="19">
        <v>8</v>
      </c>
      <c r="C58" s="19">
        <v>4700</v>
      </c>
      <c r="D58" s="20" t="s">
        <v>71</v>
      </c>
      <c r="E58" s="21">
        <v>11099</v>
      </c>
      <c r="F58" s="20" t="s">
        <v>88</v>
      </c>
      <c r="G58" s="20"/>
      <c r="H58" s="20"/>
      <c r="I58" s="20"/>
      <c r="J58" s="20"/>
      <c r="K58" s="20"/>
      <c r="L58" s="20"/>
      <c r="M58" s="43">
        <f t="shared" si="0"/>
        <v>0</v>
      </c>
      <c r="N58" s="43">
        <f t="shared" si="1"/>
        <v>0</v>
      </c>
    </row>
    <row r="59" spans="1:14">
      <c r="A59" s="18">
        <v>52</v>
      </c>
      <c r="B59" s="19">
        <v>8</v>
      </c>
      <c r="C59" s="19">
        <v>4700</v>
      </c>
      <c r="D59" s="20" t="s">
        <v>71</v>
      </c>
      <c r="E59" s="21">
        <v>11094</v>
      </c>
      <c r="F59" s="20" t="s">
        <v>89</v>
      </c>
      <c r="G59" s="20"/>
      <c r="H59" s="20"/>
      <c r="I59" s="20"/>
      <c r="J59" s="20"/>
      <c r="K59" s="20"/>
      <c r="L59" s="20"/>
      <c r="M59" s="43">
        <f t="shared" si="0"/>
        <v>0</v>
      </c>
      <c r="N59" s="43">
        <f t="shared" si="1"/>
        <v>0</v>
      </c>
    </row>
    <row r="60" spans="1:14">
      <c r="A60" s="18">
        <v>53</v>
      </c>
      <c r="B60" s="19">
        <v>8</v>
      </c>
      <c r="C60" s="19">
        <v>4300</v>
      </c>
      <c r="D60" s="20" t="s">
        <v>90</v>
      </c>
      <c r="E60" s="21">
        <v>10706</v>
      </c>
      <c r="F60" s="20" t="s">
        <v>91</v>
      </c>
      <c r="G60" s="20"/>
      <c r="H60" s="20"/>
      <c r="I60" s="20"/>
      <c r="J60" s="20"/>
      <c r="K60" s="20"/>
      <c r="L60" s="20"/>
      <c r="M60" s="43">
        <f t="shared" si="0"/>
        <v>0</v>
      </c>
      <c r="N60" s="43">
        <f t="shared" si="1"/>
        <v>0</v>
      </c>
    </row>
    <row r="61" spans="1:14">
      <c r="A61" s="18">
        <v>54</v>
      </c>
      <c r="B61" s="19">
        <v>8</v>
      </c>
      <c r="C61" s="19">
        <v>4300</v>
      </c>
      <c r="D61" s="20" t="s">
        <v>90</v>
      </c>
      <c r="E61" s="21">
        <v>11448</v>
      </c>
      <c r="F61" s="20" t="s">
        <v>92</v>
      </c>
      <c r="G61" s="20"/>
      <c r="H61" s="20"/>
      <c r="I61" s="20"/>
      <c r="J61" s="20"/>
      <c r="K61" s="20"/>
      <c r="L61" s="20"/>
      <c r="M61" s="43">
        <f t="shared" si="0"/>
        <v>0</v>
      </c>
      <c r="N61" s="43">
        <f t="shared" si="1"/>
        <v>0</v>
      </c>
    </row>
    <row r="62" spans="1:14">
      <c r="A62" s="18">
        <v>55</v>
      </c>
      <c r="B62" s="19">
        <v>8</v>
      </c>
      <c r="C62" s="19">
        <v>4300</v>
      </c>
      <c r="D62" s="20" t="s">
        <v>90</v>
      </c>
      <c r="E62" s="21">
        <v>11042</v>
      </c>
      <c r="F62" s="20" t="s">
        <v>93</v>
      </c>
      <c r="G62" s="20"/>
      <c r="H62" s="20"/>
      <c r="I62" s="20"/>
      <c r="J62" s="20"/>
      <c r="K62" s="20"/>
      <c r="L62" s="20"/>
      <c r="M62" s="43">
        <f t="shared" si="0"/>
        <v>0</v>
      </c>
      <c r="N62" s="43">
        <f t="shared" si="1"/>
        <v>0</v>
      </c>
    </row>
    <row r="63" spans="1:14">
      <c r="A63" s="18">
        <v>56</v>
      </c>
      <c r="B63" s="19">
        <v>8</v>
      </c>
      <c r="C63" s="19">
        <v>4300</v>
      </c>
      <c r="D63" s="20" t="s">
        <v>90</v>
      </c>
      <c r="E63" s="21">
        <v>28811</v>
      </c>
      <c r="F63" s="20" t="s">
        <v>94</v>
      </c>
      <c r="G63" s="20"/>
      <c r="H63" s="20"/>
      <c r="I63" s="20"/>
      <c r="J63" s="20"/>
      <c r="K63" s="20"/>
      <c r="L63" s="20"/>
      <c r="M63" s="43">
        <f t="shared" si="0"/>
        <v>0</v>
      </c>
      <c r="N63" s="43">
        <f t="shared" si="1"/>
        <v>0</v>
      </c>
    </row>
    <row r="64" spans="1:14">
      <c r="A64" s="18">
        <v>57</v>
      </c>
      <c r="B64" s="19">
        <v>8</v>
      </c>
      <c r="C64" s="19">
        <v>4300</v>
      </c>
      <c r="D64" s="20" t="s">
        <v>90</v>
      </c>
      <c r="E64" s="21">
        <v>11044</v>
      </c>
      <c r="F64" s="20" t="s">
        <v>95</v>
      </c>
      <c r="G64" s="20"/>
      <c r="H64" s="20"/>
      <c r="I64" s="20"/>
      <c r="J64" s="20"/>
      <c r="K64" s="20"/>
      <c r="L64" s="20"/>
      <c r="M64" s="43">
        <f t="shared" si="0"/>
        <v>0</v>
      </c>
      <c r="N64" s="43">
        <f t="shared" si="1"/>
        <v>0</v>
      </c>
    </row>
    <row r="65" spans="1:14">
      <c r="A65" s="18">
        <v>58</v>
      </c>
      <c r="B65" s="19">
        <v>8</v>
      </c>
      <c r="C65" s="19">
        <v>4300</v>
      </c>
      <c r="D65" s="20" t="s">
        <v>90</v>
      </c>
      <c r="E65" s="21">
        <v>11045</v>
      </c>
      <c r="F65" s="20" t="s">
        <v>96</v>
      </c>
      <c r="G65" s="20"/>
      <c r="H65" s="20"/>
      <c r="I65" s="20"/>
      <c r="J65" s="20"/>
      <c r="K65" s="20"/>
      <c r="L65" s="20"/>
      <c r="M65" s="43">
        <f t="shared" si="0"/>
        <v>0</v>
      </c>
      <c r="N65" s="43">
        <f t="shared" si="1"/>
        <v>0</v>
      </c>
    </row>
    <row r="66" spans="1:14">
      <c r="A66" s="18">
        <v>59</v>
      </c>
      <c r="B66" s="19">
        <v>8</v>
      </c>
      <c r="C66" s="19">
        <v>4300</v>
      </c>
      <c r="D66" s="20" t="s">
        <v>90</v>
      </c>
      <c r="E66" s="21">
        <v>28778</v>
      </c>
      <c r="F66" s="20" t="s">
        <v>97</v>
      </c>
      <c r="G66" s="20"/>
      <c r="H66" s="20"/>
      <c r="I66" s="20"/>
      <c r="J66" s="20"/>
      <c r="K66" s="20"/>
      <c r="L66" s="20"/>
      <c r="M66" s="43">
        <f t="shared" si="0"/>
        <v>0</v>
      </c>
      <c r="N66" s="43">
        <f t="shared" si="1"/>
        <v>0</v>
      </c>
    </row>
    <row r="67" spans="1:14">
      <c r="A67" s="18">
        <v>60</v>
      </c>
      <c r="B67" s="19">
        <v>8</v>
      </c>
      <c r="C67" s="19">
        <v>4300</v>
      </c>
      <c r="D67" s="20" t="s">
        <v>90</v>
      </c>
      <c r="E67" s="21">
        <v>28815</v>
      </c>
      <c r="F67" s="20" t="s">
        <v>98</v>
      </c>
      <c r="G67" s="20"/>
      <c r="H67" s="20"/>
      <c r="I67" s="20"/>
      <c r="J67" s="20"/>
      <c r="K67" s="20"/>
      <c r="L67" s="20"/>
      <c r="M67" s="43">
        <f t="shared" si="0"/>
        <v>0</v>
      </c>
      <c r="N67" s="43">
        <f t="shared" si="1"/>
        <v>0</v>
      </c>
    </row>
    <row r="68" spans="1:14">
      <c r="A68" s="18">
        <v>61</v>
      </c>
      <c r="B68" s="19">
        <v>8</v>
      </c>
      <c r="C68" s="19">
        <v>4300</v>
      </c>
      <c r="D68" s="20" t="s">
        <v>90</v>
      </c>
      <c r="E68" s="21">
        <v>21356</v>
      </c>
      <c r="F68" s="20" t="s">
        <v>99</v>
      </c>
      <c r="G68" s="20"/>
      <c r="H68" s="20"/>
      <c r="I68" s="20"/>
      <c r="J68" s="20"/>
      <c r="K68" s="20"/>
      <c r="L68" s="20"/>
      <c r="M68" s="43">
        <f t="shared" si="0"/>
        <v>0</v>
      </c>
      <c r="N68" s="43">
        <f t="shared" si="1"/>
        <v>0</v>
      </c>
    </row>
    <row r="69" spans="1:14">
      <c r="A69" s="18">
        <v>62</v>
      </c>
      <c r="B69" s="19">
        <v>8</v>
      </c>
      <c r="C69" s="19">
        <v>3900</v>
      </c>
      <c r="D69" s="20" t="s">
        <v>100</v>
      </c>
      <c r="E69" s="21">
        <v>10704</v>
      </c>
      <c r="F69" s="20" t="s">
        <v>101</v>
      </c>
      <c r="G69" s="20"/>
      <c r="H69" s="20"/>
      <c r="I69" s="20"/>
      <c r="J69" s="20"/>
      <c r="K69" s="20"/>
      <c r="L69" s="20"/>
      <c r="M69" s="43">
        <f t="shared" si="0"/>
        <v>0</v>
      </c>
      <c r="N69" s="43">
        <f t="shared" si="1"/>
        <v>0</v>
      </c>
    </row>
    <row r="70" spans="1:14">
      <c r="A70" s="18">
        <v>63</v>
      </c>
      <c r="B70" s="19">
        <v>8</v>
      </c>
      <c r="C70" s="19">
        <v>3900</v>
      </c>
      <c r="D70" s="20" t="s">
        <v>100</v>
      </c>
      <c r="E70" s="21">
        <v>10991</v>
      </c>
      <c r="F70" s="20" t="s">
        <v>102</v>
      </c>
      <c r="G70" s="20"/>
      <c r="H70" s="20"/>
      <c r="I70" s="20"/>
      <c r="J70" s="20"/>
      <c r="K70" s="20"/>
      <c r="L70" s="20"/>
      <c r="M70" s="43">
        <f t="shared" si="0"/>
        <v>0</v>
      </c>
      <c r="N70" s="43">
        <f t="shared" si="1"/>
        <v>0</v>
      </c>
    </row>
    <row r="71" spans="1:14">
      <c r="A71" s="18">
        <v>64</v>
      </c>
      <c r="B71" s="19">
        <v>8</v>
      </c>
      <c r="C71" s="19">
        <v>3900</v>
      </c>
      <c r="D71" s="20" t="s">
        <v>100</v>
      </c>
      <c r="E71" s="21">
        <v>10993</v>
      </c>
      <c r="F71" s="20" t="s">
        <v>103</v>
      </c>
      <c r="G71" s="20"/>
      <c r="H71" s="20"/>
      <c r="I71" s="20"/>
      <c r="J71" s="20"/>
      <c r="K71" s="20"/>
      <c r="L71" s="20"/>
      <c r="M71" s="43">
        <f t="shared" si="0"/>
        <v>0</v>
      </c>
      <c r="N71" s="43">
        <f t="shared" si="1"/>
        <v>0</v>
      </c>
    </row>
    <row r="72" spans="1:14">
      <c r="A72" s="18">
        <v>65</v>
      </c>
      <c r="B72" s="19">
        <v>8</v>
      </c>
      <c r="C72" s="19">
        <v>3900</v>
      </c>
      <c r="D72" s="20" t="s">
        <v>100</v>
      </c>
      <c r="E72" s="21">
        <v>23367</v>
      </c>
      <c r="F72" s="20" t="s">
        <v>104</v>
      </c>
      <c r="G72" s="20"/>
      <c r="H72" s="20"/>
      <c r="I72" s="20"/>
      <c r="J72" s="20"/>
      <c r="K72" s="20"/>
      <c r="L72" s="20"/>
      <c r="M72" s="43">
        <f t="shared" si="0"/>
        <v>0</v>
      </c>
      <c r="N72" s="43">
        <f t="shared" si="1"/>
        <v>0</v>
      </c>
    </row>
    <row r="73" spans="1:14">
      <c r="A73" s="18">
        <v>66</v>
      </c>
      <c r="B73" s="19">
        <v>8</v>
      </c>
      <c r="C73" s="19">
        <v>3900</v>
      </c>
      <c r="D73" s="20" t="s">
        <v>100</v>
      </c>
      <c r="E73" s="21">
        <v>10992</v>
      </c>
      <c r="F73" s="20" t="s">
        <v>105</v>
      </c>
      <c r="G73" s="20"/>
      <c r="H73" s="20"/>
      <c r="I73" s="20"/>
      <c r="J73" s="20"/>
      <c r="K73" s="20"/>
      <c r="L73" s="20"/>
      <c r="M73" s="43">
        <f t="shared" ref="M73:M95" si="2">G73+I73+K73</f>
        <v>0</v>
      </c>
      <c r="N73" s="43">
        <f t="shared" ref="N73:N95" si="3">H73+J73+L73</f>
        <v>0</v>
      </c>
    </row>
    <row r="74" spans="1:14">
      <c r="A74" s="18">
        <v>67</v>
      </c>
      <c r="B74" s="19">
        <v>8</v>
      </c>
      <c r="C74" s="19">
        <v>3900</v>
      </c>
      <c r="D74" s="20" t="s">
        <v>100</v>
      </c>
      <c r="E74" s="21">
        <v>10994</v>
      </c>
      <c r="F74" s="20" t="s">
        <v>106</v>
      </c>
      <c r="G74" s="20"/>
      <c r="H74" s="20"/>
      <c r="I74" s="20"/>
      <c r="J74" s="20"/>
      <c r="K74" s="20"/>
      <c r="L74" s="20"/>
      <c r="M74" s="43">
        <f t="shared" si="2"/>
        <v>0</v>
      </c>
      <c r="N74" s="43">
        <f t="shared" si="3"/>
        <v>0</v>
      </c>
    </row>
    <row r="75" spans="1:14">
      <c r="A75" s="18">
        <v>68</v>
      </c>
      <c r="B75" s="19">
        <v>8</v>
      </c>
      <c r="C75" s="19">
        <v>4100</v>
      </c>
      <c r="D75" s="20" t="s">
        <v>107</v>
      </c>
      <c r="E75" s="21">
        <v>10671</v>
      </c>
      <c r="F75" s="20" t="s">
        <v>108</v>
      </c>
      <c r="G75" s="20"/>
      <c r="H75" s="20"/>
      <c r="I75" s="20"/>
      <c r="J75" s="20"/>
      <c r="K75" s="20"/>
      <c r="L75" s="20"/>
      <c r="M75" s="43">
        <f t="shared" si="2"/>
        <v>0</v>
      </c>
      <c r="N75" s="43">
        <f t="shared" si="3"/>
        <v>0</v>
      </c>
    </row>
    <row r="76" spans="1:14">
      <c r="A76" s="18">
        <v>69</v>
      </c>
      <c r="B76" s="19">
        <v>8</v>
      </c>
      <c r="C76" s="19">
        <v>4100</v>
      </c>
      <c r="D76" s="20" t="s">
        <v>107</v>
      </c>
      <c r="E76" s="21">
        <v>11015</v>
      </c>
      <c r="F76" s="20" t="s">
        <v>109</v>
      </c>
      <c r="G76" s="20"/>
      <c r="H76" s="20"/>
      <c r="I76" s="20"/>
      <c r="J76" s="20"/>
      <c r="K76" s="20"/>
      <c r="L76" s="20"/>
      <c r="M76" s="43">
        <f t="shared" si="2"/>
        <v>0</v>
      </c>
      <c r="N76" s="43">
        <f t="shared" si="3"/>
        <v>0</v>
      </c>
    </row>
    <row r="77" spans="1:14">
      <c r="A77" s="18">
        <v>70</v>
      </c>
      <c r="B77" s="19">
        <v>8</v>
      </c>
      <c r="C77" s="19">
        <v>4100</v>
      </c>
      <c r="D77" s="20" t="s">
        <v>107</v>
      </c>
      <c r="E77" s="21">
        <v>11023</v>
      </c>
      <c r="F77" s="20" t="s">
        <v>110</v>
      </c>
      <c r="G77" s="20"/>
      <c r="H77" s="20"/>
      <c r="I77" s="20"/>
      <c r="J77" s="20"/>
      <c r="K77" s="20"/>
      <c r="L77" s="20"/>
      <c r="M77" s="43">
        <f t="shared" si="2"/>
        <v>0</v>
      </c>
      <c r="N77" s="43">
        <f t="shared" si="3"/>
        <v>0</v>
      </c>
    </row>
    <row r="78" spans="1:14">
      <c r="A78" s="18">
        <v>71</v>
      </c>
      <c r="B78" s="19">
        <v>8</v>
      </c>
      <c r="C78" s="19">
        <v>4100</v>
      </c>
      <c r="D78" s="20" t="s">
        <v>107</v>
      </c>
      <c r="E78" s="21">
        <v>11025</v>
      </c>
      <c r="F78" s="20" t="s">
        <v>111</v>
      </c>
      <c r="G78" s="20"/>
      <c r="H78" s="20"/>
      <c r="I78" s="20"/>
      <c r="J78" s="20"/>
      <c r="K78" s="20"/>
      <c r="L78" s="20"/>
      <c r="M78" s="43">
        <f t="shared" si="2"/>
        <v>0</v>
      </c>
      <c r="N78" s="43">
        <f t="shared" si="3"/>
        <v>0</v>
      </c>
    </row>
    <row r="79" spans="1:14">
      <c r="A79" s="18">
        <v>72</v>
      </c>
      <c r="B79" s="19">
        <v>8</v>
      </c>
      <c r="C79" s="19">
        <v>4100</v>
      </c>
      <c r="D79" s="20" t="s">
        <v>107</v>
      </c>
      <c r="E79" s="21">
        <v>11446</v>
      </c>
      <c r="F79" s="20" t="s">
        <v>112</v>
      </c>
      <c r="G79" s="20"/>
      <c r="H79" s="20"/>
      <c r="I79" s="20"/>
      <c r="J79" s="20"/>
      <c r="K79" s="20"/>
      <c r="L79" s="20"/>
      <c r="M79" s="43">
        <f t="shared" si="2"/>
        <v>0</v>
      </c>
      <c r="N79" s="43">
        <f t="shared" si="3"/>
        <v>0</v>
      </c>
    </row>
    <row r="80" spans="1:14">
      <c r="A80" s="18">
        <v>73</v>
      </c>
      <c r="B80" s="19">
        <v>8</v>
      </c>
      <c r="C80" s="19">
        <v>4100</v>
      </c>
      <c r="D80" s="20" t="s">
        <v>107</v>
      </c>
      <c r="E80" s="21">
        <v>11018</v>
      </c>
      <c r="F80" s="20" t="s">
        <v>113</v>
      </c>
      <c r="G80" s="20"/>
      <c r="H80" s="20"/>
      <c r="I80" s="20"/>
      <c r="J80" s="20"/>
      <c r="K80" s="20"/>
      <c r="L80" s="20"/>
      <c r="M80" s="43">
        <f t="shared" si="2"/>
        <v>0</v>
      </c>
      <c r="N80" s="43">
        <f t="shared" si="3"/>
        <v>0</v>
      </c>
    </row>
    <row r="81" spans="1:14">
      <c r="A81" s="18">
        <v>74</v>
      </c>
      <c r="B81" s="19">
        <v>8</v>
      </c>
      <c r="C81" s="19">
        <v>4100</v>
      </c>
      <c r="D81" s="20" t="s">
        <v>107</v>
      </c>
      <c r="E81" s="21">
        <v>11013</v>
      </c>
      <c r="F81" s="20" t="s">
        <v>114</v>
      </c>
      <c r="G81" s="20"/>
      <c r="H81" s="20"/>
      <c r="I81" s="20"/>
      <c r="J81" s="20"/>
      <c r="K81" s="20"/>
      <c r="L81" s="20"/>
      <c r="M81" s="43">
        <f t="shared" si="2"/>
        <v>0</v>
      </c>
      <c r="N81" s="43">
        <f t="shared" si="3"/>
        <v>0</v>
      </c>
    </row>
    <row r="82" spans="1:14">
      <c r="A82" s="18">
        <v>75</v>
      </c>
      <c r="B82" s="19">
        <v>8</v>
      </c>
      <c r="C82" s="19">
        <v>4100</v>
      </c>
      <c r="D82" s="20" t="s">
        <v>107</v>
      </c>
      <c r="E82" s="21">
        <v>11020</v>
      </c>
      <c r="F82" s="20" t="s">
        <v>115</v>
      </c>
      <c r="G82" s="20"/>
      <c r="H82" s="20"/>
      <c r="I82" s="20"/>
      <c r="J82" s="20"/>
      <c r="K82" s="20"/>
      <c r="L82" s="20"/>
      <c r="M82" s="43">
        <f t="shared" si="2"/>
        <v>0</v>
      </c>
      <c r="N82" s="43">
        <f t="shared" si="3"/>
        <v>0</v>
      </c>
    </row>
    <row r="83" spans="1:14">
      <c r="A83" s="18">
        <v>76</v>
      </c>
      <c r="B83" s="19">
        <v>8</v>
      </c>
      <c r="C83" s="19">
        <v>4100</v>
      </c>
      <c r="D83" s="20" t="s">
        <v>107</v>
      </c>
      <c r="E83" s="21">
        <v>11019</v>
      </c>
      <c r="F83" s="20" t="s">
        <v>116</v>
      </c>
      <c r="G83" s="20"/>
      <c r="H83" s="20"/>
      <c r="I83" s="20"/>
      <c r="J83" s="20"/>
      <c r="K83" s="20"/>
      <c r="L83" s="20"/>
      <c r="M83" s="43">
        <f t="shared" si="2"/>
        <v>0</v>
      </c>
      <c r="N83" s="43">
        <f t="shared" si="3"/>
        <v>0</v>
      </c>
    </row>
    <row r="84" spans="1:14">
      <c r="A84" s="18">
        <v>77</v>
      </c>
      <c r="B84" s="19">
        <v>8</v>
      </c>
      <c r="C84" s="19">
        <v>4100</v>
      </c>
      <c r="D84" s="20" t="s">
        <v>107</v>
      </c>
      <c r="E84" s="21">
        <v>11028</v>
      </c>
      <c r="F84" s="20" t="s">
        <v>117</v>
      </c>
      <c r="G84" s="20"/>
      <c r="H84" s="20"/>
      <c r="I84" s="20"/>
      <c r="J84" s="20"/>
      <c r="K84" s="20"/>
      <c r="L84" s="20"/>
      <c r="M84" s="43">
        <f t="shared" si="2"/>
        <v>0</v>
      </c>
      <c r="N84" s="43">
        <f t="shared" si="3"/>
        <v>0</v>
      </c>
    </row>
    <row r="85" spans="1:14">
      <c r="A85" s="18">
        <v>78</v>
      </c>
      <c r="B85" s="19">
        <v>8</v>
      </c>
      <c r="C85" s="19">
        <v>4100</v>
      </c>
      <c r="D85" s="20" t="s">
        <v>107</v>
      </c>
      <c r="E85" s="21">
        <v>11024</v>
      </c>
      <c r="F85" s="20" t="s">
        <v>118</v>
      </c>
      <c r="G85" s="20"/>
      <c r="H85" s="20"/>
      <c r="I85" s="20"/>
      <c r="J85" s="20"/>
      <c r="K85" s="20"/>
      <c r="L85" s="20"/>
      <c r="M85" s="43">
        <f t="shared" si="2"/>
        <v>0</v>
      </c>
      <c r="N85" s="43">
        <f t="shared" si="3"/>
        <v>0</v>
      </c>
    </row>
    <row r="86" spans="1:14">
      <c r="A86" s="18">
        <v>79</v>
      </c>
      <c r="B86" s="19">
        <v>8</v>
      </c>
      <c r="C86" s="19">
        <v>4100</v>
      </c>
      <c r="D86" s="20" t="s">
        <v>107</v>
      </c>
      <c r="E86" s="21">
        <v>11017</v>
      </c>
      <c r="F86" s="20" t="s">
        <v>119</v>
      </c>
      <c r="G86" s="20"/>
      <c r="H86" s="20"/>
      <c r="I86" s="20"/>
      <c r="J86" s="20"/>
      <c r="K86" s="20"/>
      <c r="L86" s="20"/>
      <c r="M86" s="43">
        <f t="shared" si="2"/>
        <v>0</v>
      </c>
      <c r="N86" s="43">
        <f t="shared" si="3"/>
        <v>0</v>
      </c>
    </row>
    <row r="87" spans="1:14">
      <c r="A87" s="18">
        <v>80</v>
      </c>
      <c r="B87" s="19">
        <v>8</v>
      </c>
      <c r="C87" s="19">
        <v>4100</v>
      </c>
      <c r="D87" s="20" t="s">
        <v>107</v>
      </c>
      <c r="E87" s="21">
        <v>11029</v>
      </c>
      <c r="F87" s="20" t="s">
        <v>120</v>
      </c>
      <c r="G87" s="20"/>
      <c r="H87" s="20"/>
      <c r="I87" s="20"/>
      <c r="J87" s="20"/>
      <c r="K87" s="20"/>
      <c r="L87" s="20"/>
      <c r="M87" s="43">
        <f t="shared" si="2"/>
        <v>0</v>
      </c>
      <c r="N87" s="43">
        <f t="shared" si="3"/>
        <v>0</v>
      </c>
    </row>
    <row r="88" spans="1:14">
      <c r="A88" s="18">
        <v>81</v>
      </c>
      <c r="B88" s="19">
        <v>8</v>
      </c>
      <c r="C88" s="19">
        <v>4100</v>
      </c>
      <c r="D88" s="20" t="s">
        <v>107</v>
      </c>
      <c r="E88" s="21">
        <v>11022</v>
      </c>
      <c r="F88" s="20" t="s">
        <v>121</v>
      </c>
      <c r="G88" s="20"/>
      <c r="H88" s="20"/>
      <c r="I88" s="20"/>
      <c r="J88" s="20"/>
      <c r="K88" s="20"/>
      <c r="L88" s="20"/>
      <c r="M88" s="43">
        <f t="shared" si="2"/>
        <v>0</v>
      </c>
      <c r="N88" s="43">
        <f t="shared" si="3"/>
        <v>0</v>
      </c>
    </row>
    <row r="89" spans="1:14">
      <c r="A89" s="18">
        <v>82</v>
      </c>
      <c r="B89" s="19">
        <v>8</v>
      </c>
      <c r="C89" s="19">
        <v>4100</v>
      </c>
      <c r="D89" s="20" t="s">
        <v>107</v>
      </c>
      <c r="E89" s="21">
        <v>11021</v>
      </c>
      <c r="F89" s="20" t="s">
        <v>122</v>
      </c>
      <c r="G89" s="20"/>
      <c r="H89" s="20"/>
      <c r="I89" s="20"/>
      <c r="J89" s="20"/>
      <c r="K89" s="20"/>
      <c r="L89" s="20"/>
      <c r="M89" s="43">
        <f t="shared" si="2"/>
        <v>0</v>
      </c>
      <c r="N89" s="43">
        <f t="shared" si="3"/>
        <v>0</v>
      </c>
    </row>
    <row r="90" spans="1:14">
      <c r="A90" s="18">
        <v>83</v>
      </c>
      <c r="B90" s="19">
        <v>8</v>
      </c>
      <c r="C90" s="19">
        <v>4100</v>
      </c>
      <c r="D90" s="20" t="s">
        <v>107</v>
      </c>
      <c r="E90" s="21">
        <v>11026</v>
      </c>
      <c r="F90" s="20" t="s">
        <v>123</v>
      </c>
      <c r="G90" s="20"/>
      <c r="H90" s="20"/>
      <c r="I90" s="20"/>
      <c r="J90" s="20"/>
      <c r="K90" s="20"/>
      <c r="L90" s="20"/>
      <c r="M90" s="43">
        <f t="shared" si="2"/>
        <v>0</v>
      </c>
      <c r="N90" s="43">
        <f t="shared" si="3"/>
        <v>0</v>
      </c>
    </row>
    <row r="91" spans="1:14">
      <c r="A91" s="18">
        <v>84</v>
      </c>
      <c r="B91" s="19">
        <v>8</v>
      </c>
      <c r="C91" s="19">
        <v>4100</v>
      </c>
      <c r="D91" s="20" t="s">
        <v>107</v>
      </c>
      <c r="E91" s="21">
        <v>11014</v>
      </c>
      <c r="F91" s="20" t="s">
        <v>124</v>
      </c>
      <c r="G91" s="20"/>
      <c r="H91" s="20"/>
      <c r="I91" s="20"/>
      <c r="J91" s="20"/>
      <c r="K91" s="20"/>
      <c r="L91" s="20"/>
      <c r="M91" s="43">
        <f t="shared" si="2"/>
        <v>0</v>
      </c>
      <c r="N91" s="43">
        <f t="shared" si="3"/>
        <v>0</v>
      </c>
    </row>
    <row r="92" spans="1:14">
      <c r="A92" s="18">
        <v>85</v>
      </c>
      <c r="B92" s="19">
        <v>8</v>
      </c>
      <c r="C92" s="19">
        <v>4100</v>
      </c>
      <c r="D92" s="20" t="s">
        <v>107</v>
      </c>
      <c r="E92" s="21">
        <v>11027</v>
      </c>
      <c r="F92" s="20" t="s">
        <v>125</v>
      </c>
      <c r="G92" s="20"/>
      <c r="H92" s="20"/>
      <c r="I92" s="20"/>
      <c r="J92" s="20"/>
      <c r="K92" s="20"/>
      <c r="L92" s="20"/>
      <c r="M92" s="43">
        <f t="shared" si="2"/>
        <v>0</v>
      </c>
      <c r="N92" s="43">
        <f t="shared" si="3"/>
        <v>0</v>
      </c>
    </row>
    <row r="93" spans="1:14">
      <c r="A93" s="18">
        <v>86</v>
      </c>
      <c r="B93" s="19">
        <v>8</v>
      </c>
      <c r="C93" s="19">
        <v>4100</v>
      </c>
      <c r="D93" s="20" t="s">
        <v>107</v>
      </c>
      <c r="E93" s="21">
        <v>25058</v>
      </c>
      <c r="F93" s="20" t="s">
        <v>126</v>
      </c>
      <c r="G93" s="20"/>
      <c r="H93" s="20"/>
      <c r="I93" s="20"/>
      <c r="J93" s="20"/>
      <c r="K93" s="20"/>
      <c r="L93" s="20"/>
      <c r="M93" s="43">
        <f t="shared" si="2"/>
        <v>0</v>
      </c>
      <c r="N93" s="43">
        <f t="shared" si="3"/>
        <v>0</v>
      </c>
    </row>
    <row r="94" spans="1:14">
      <c r="A94" s="18">
        <v>87</v>
      </c>
      <c r="B94" s="19">
        <v>8</v>
      </c>
      <c r="C94" s="19">
        <v>4100</v>
      </c>
      <c r="D94" s="20" t="s">
        <v>107</v>
      </c>
      <c r="E94" s="21">
        <v>25059</v>
      </c>
      <c r="F94" s="20" t="s">
        <v>127</v>
      </c>
      <c r="G94" s="20"/>
      <c r="H94" s="20"/>
      <c r="I94" s="20"/>
      <c r="J94" s="20"/>
      <c r="K94" s="20"/>
      <c r="L94" s="20"/>
      <c r="M94" s="43">
        <f t="shared" si="2"/>
        <v>0</v>
      </c>
      <c r="N94" s="43">
        <f t="shared" si="3"/>
        <v>0</v>
      </c>
    </row>
    <row r="95" spans="1:14">
      <c r="A95" s="18">
        <v>88</v>
      </c>
      <c r="B95" s="19">
        <v>8</v>
      </c>
      <c r="C95" s="19">
        <v>4100</v>
      </c>
      <c r="D95" s="20" t="s">
        <v>107</v>
      </c>
      <c r="E95" s="21">
        <v>11016</v>
      </c>
      <c r="F95" s="20" t="s">
        <v>128</v>
      </c>
      <c r="G95" s="20"/>
      <c r="H95" s="20"/>
      <c r="I95" s="20"/>
      <c r="J95" s="20"/>
      <c r="K95" s="20"/>
      <c r="L95" s="20"/>
      <c r="M95" s="43">
        <f t="shared" si="2"/>
        <v>0</v>
      </c>
      <c r="N95" s="43">
        <f t="shared" si="3"/>
        <v>0</v>
      </c>
    </row>
    <row r="97" spans="10:10">
      <c r="J97" s="1" t="s">
        <v>227</v>
      </c>
    </row>
    <row r="98" spans="10:10">
      <c r="J98" s="1" t="s">
        <v>226</v>
      </c>
    </row>
    <row r="99" spans="10:10">
      <c r="J99" s="1" t="s">
        <v>224</v>
      </c>
    </row>
    <row r="100" spans="10:10">
      <c r="J100" s="1" t="s">
        <v>225</v>
      </c>
    </row>
  </sheetData>
  <autoFilter ref="A7:N95" xr:uid="{00000000-0009-0000-0000-000004000000}"/>
  <mergeCells count="14">
    <mergeCell ref="A1:N1"/>
    <mergeCell ref="G4:L4"/>
    <mergeCell ref="G5:J5"/>
    <mergeCell ref="K5:L5"/>
    <mergeCell ref="G6:H6"/>
    <mergeCell ref="I6:J6"/>
    <mergeCell ref="K6:L6"/>
    <mergeCell ref="M3:M7"/>
    <mergeCell ref="N3:N7"/>
    <mergeCell ref="A4:A7"/>
    <mergeCell ref="B4:B7"/>
    <mergeCell ref="D4:D7"/>
    <mergeCell ref="E4:E7"/>
    <mergeCell ref="F4:F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S28"/>
  <sheetViews>
    <sheetView topLeftCell="L16" zoomScale="85" zoomScaleNormal="85" workbookViewId="0">
      <selection activeCell="Q25" sqref="Q25:S28"/>
    </sheetView>
  </sheetViews>
  <sheetFormatPr defaultColWidth="8.90625" defaultRowHeight="24"/>
  <cols>
    <col min="1" max="1" width="9" style="1" bestFit="1" customWidth="1"/>
    <col min="2" max="2" width="35.6328125" style="1" bestFit="1" customWidth="1"/>
    <col min="3" max="3" width="15.54296875" style="1" bestFit="1" customWidth="1"/>
    <col min="4" max="4" width="10.90625" style="1" customWidth="1"/>
    <col min="5" max="5" width="12.08984375" style="1" bestFit="1" customWidth="1"/>
    <col min="6" max="6" width="9" style="1" bestFit="1" customWidth="1"/>
    <col min="7" max="7" width="12.54296875" style="1" customWidth="1"/>
    <col min="8" max="9" width="13.90625" style="1" customWidth="1"/>
    <col min="10" max="10" width="23.36328125" style="1" customWidth="1"/>
    <col min="11" max="11" width="18.453125" style="1" customWidth="1"/>
    <col min="12" max="12" width="18.453125" style="1" bestFit="1" customWidth="1"/>
    <col min="13" max="15" width="21" style="1" customWidth="1"/>
    <col min="16" max="16" width="27" style="1" customWidth="1"/>
    <col min="17" max="17" width="27.36328125" style="1" bestFit="1" customWidth="1"/>
    <col min="18" max="18" width="27.36328125" style="1" customWidth="1"/>
    <col min="19" max="19" width="17.90625" style="1" customWidth="1"/>
    <col min="20" max="16384" width="8.90625" style="1"/>
  </cols>
  <sheetData>
    <row r="1" spans="1:19" ht="27">
      <c r="A1" s="45" t="s">
        <v>179</v>
      </c>
    </row>
    <row r="2" spans="1:19">
      <c r="J2" s="221" t="s">
        <v>167</v>
      </c>
      <c r="K2" s="221"/>
      <c r="L2" s="221"/>
      <c r="M2" s="222" t="s">
        <v>168</v>
      </c>
      <c r="N2" s="222"/>
      <c r="O2" s="222"/>
      <c r="P2" s="223" t="s">
        <v>169</v>
      </c>
      <c r="Q2" s="223"/>
      <c r="R2" s="223"/>
      <c r="S2" s="36" t="s">
        <v>170</v>
      </c>
    </row>
    <row r="3" spans="1:19">
      <c r="J3" s="37">
        <f t="shared" ref="J3:S3" si="0">SUM(J6:J22)</f>
        <v>951534540.01999998</v>
      </c>
      <c r="K3" s="37">
        <f t="shared" si="0"/>
        <v>283224464</v>
      </c>
      <c r="L3" s="37">
        <f t="shared" si="0"/>
        <v>668310076.01999998</v>
      </c>
      <c r="M3" s="37">
        <f t="shared" si="0"/>
        <v>242519653</v>
      </c>
      <c r="N3" s="37">
        <f t="shared" si="0"/>
        <v>42555684</v>
      </c>
      <c r="O3" s="37">
        <f t="shared" si="0"/>
        <v>285075337</v>
      </c>
      <c r="P3" s="37">
        <f t="shared" si="0"/>
        <v>205077542.84999999</v>
      </c>
      <c r="Q3" s="37">
        <f t="shared" si="0"/>
        <v>205077542.84999999</v>
      </c>
      <c r="R3" s="37">
        <f t="shared" si="0"/>
        <v>0</v>
      </c>
      <c r="S3" s="37">
        <f t="shared" si="0"/>
        <v>0</v>
      </c>
    </row>
    <row r="4" spans="1:19" ht="25" customHeight="1">
      <c r="A4" s="12"/>
      <c r="B4" s="12"/>
      <c r="C4" s="12"/>
      <c r="D4" s="14"/>
      <c r="E4" s="46"/>
      <c r="F4" s="47"/>
      <c r="G4" s="12"/>
      <c r="H4" s="48"/>
      <c r="I4" s="49"/>
      <c r="J4" s="224" t="s">
        <v>196</v>
      </c>
      <c r="K4" s="225"/>
      <c r="L4" s="226"/>
      <c r="M4" s="227" t="s">
        <v>171</v>
      </c>
      <c r="N4" s="227" t="s">
        <v>197</v>
      </c>
      <c r="O4" s="229" t="s">
        <v>198</v>
      </c>
      <c r="P4" s="231" t="s">
        <v>199</v>
      </c>
      <c r="Q4" s="231"/>
      <c r="R4" s="231"/>
      <c r="S4" s="219" t="s">
        <v>172</v>
      </c>
    </row>
    <row r="5" spans="1:19" ht="72">
      <c r="A5" s="50" t="s">
        <v>21</v>
      </c>
      <c r="B5" s="50" t="s">
        <v>22</v>
      </c>
      <c r="C5" s="50" t="s">
        <v>132</v>
      </c>
      <c r="D5" s="51" t="s">
        <v>23</v>
      </c>
      <c r="E5" s="52" t="s">
        <v>24</v>
      </c>
      <c r="F5" s="50" t="s">
        <v>0</v>
      </c>
      <c r="G5" s="50" t="s">
        <v>3</v>
      </c>
      <c r="H5" s="53" t="s">
        <v>25</v>
      </c>
      <c r="I5" s="54" t="s">
        <v>26</v>
      </c>
      <c r="J5" s="55" t="s">
        <v>133</v>
      </c>
      <c r="K5" s="55" t="s">
        <v>135</v>
      </c>
      <c r="L5" s="55" t="s">
        <v>134</v>
      </c>
      <c r="M5" s="228"/>
      <c r="N5" s="228"/>
      <c r="O5" s="230"/>
      <c r="P5" s="56" t="s">
        <v>163</v>
      </c>
      <c r="Q5" s="56" t="s">
        <v>161</v>
      </c>
      <c r="R5" s="56" t="s">
        <v>162</v>
      </c>
      <c r="S5" s="220"/>
    </row>
    <row r="6" spans="1:19">
      <c r="A6" s="38">
        <v>1</v>
      </c>
      <c r="B6" s="18" t="s">
        <v>136</v>
      </c>
      <c r="C6" s="39" t="s">
        <v>47</v>
      </c>
      <c r="D6" s="40" t="s">
        <v>137</v>
      </c>
      <c r="E6" s="40">
        <v>2100200264</v>
      </c>
      <c r="F6" s="38">
        <v>8</v>
      </c>
      <c r="G6" s="41">
        <v>3800</v>
      </c>
      <c r="H6" s="42">
        <v>24683</v>
      </c>
      <c r="I6" s="22" t="s">
        <v>30</v>
      </c>
      <c r="J6" s="43">
        <v>54071199.020000003</v>
      </c>
      <c r="K6" s="43">
        <v>14278052</v>
      </c>
      <c r="L6" s="43">
        <v>39793147.020000003</v>
      </c>
      <c r="M6" s="44">
        <v>14278052</v>
      </c>
      <c r="N6" s="44">
        <v>2138907</v>
      </c>
      <c r="O6" s="44">
        <f t="shared" ref="O6:O17" si="1">M6+N6</f>
        <v>16416959</v>
      </c>
      <c r="P6" s="44">
        <f t="shared" ref="P6:P17" si="2">Q6+R6</f>
        <v>8166200</v>
      </c>
      <c r="Q6" s="43">
        <v>8166200</v>
      </c>
      <c r="R6" s="44"/>
      <c r="S6" s="18"/>
    </row>
    <row r="7" spans="1:19">
      <c r="A7" s="38">
        <v>2</v>
      </c>
      <c r="B7" s="18" t="s">
        <v>138</v>
      </c>
      <c r="C7" s="39" t="s">
        <v>47</v>
      </c>
      <c r="D7" s="40" t="s">
        <v>137</v>
      </c>
      <c r="E7" s="40">
        <v>2100200265</v>
      </c>
      <c r="F7" s="38">
        <v>8</v>
      </c>
      <c r="G7" s="41">
        <v>3800</v>
      </c>
      <c r="H7" s="39">
        <v>11040</v>
      </c>
      <c r="I7" s="22" t="s">
        <v>32</v>
      </c>
      <c r="J7" s="43">
        <v>18420400</v>
      </c>
      <c r="K7" s="43">
        <v>2883225</v>
      </c>
      <c r="L7" s="43">
        <v>15537175</v>
      </c>
      <c r="M7" s="44">
        <v>2883225</v>
      </c>
      <c r="N7" s="44">
        <v>1078806</v>
      </c>
      <c r="O7" s="44">
        <f t="shared" si="1"/>
        <v>3962031</v>
      </c>
      <c r="P7" s="44">
        <f t="shared" si="2"/>
        <v>2883225</v>
      </c>
      <c r="Q7" s="43">
        <v>2883225</v>
      </c>
      <c r="R7" s="44"/>
      <c r="S7" s="18"/>
    </row>
    <row r="8" spans="1:19">
      <c r="A8" s="38">
        <v>3</v>
      </c>
      <c r="B8" s="18" t="s">
        <v>139</v>
      </c>
      <c r="C8" s="39" t="s">
        <v>100</v>
      </c>
      <c r="D8" s="40" t="s">
        <v>140</v>
      </c>
      <c r="E8" s="40">
        <v>2100200131</v>
      </c>
      <c r="F8" s="38">
        <v>8</v>
      </c>
      <c r="G8" s="41">
        <v>3900</v>
      </c>
      <c r="H8" s="42">
        <v>26</v>
      </c>
      <c r="I8" s="22" t="s">
        <v>30</v>
      </c>
      <c r="J8" s="43">
        <v>60214000</v>
      </c>
      <c r="K8" s="43">
        <v>18838287</v>
      </c>
      <c r="L8" s="43">
        <v>41375713</v>
      </c>
      <c r="M8" s="44">
        <v>18838287</v>
      </c>
      <c r="N8" s="44">
        <v>2105748</v>
      </c>
      <c r="O8" s="44">
        <f t="shared" si="1"/>
        <v>20944035</v>
      </c>
      <c r="P8" s="44">
        <f t="shared" si="2"/>
        <v>15471528</v>
      </c>
      <c r="Q8" s="43">
        <v>15471528</v>
      </c>
      <c r="R8" s="44"/>
      <c r="S8" s="18"/>
    </row>
    <row r="9" spans="1:19">
      <c r="A9" s="38">
        <v>4</v>
      </c>
      <c r="B9" s="18" t="s">
        <v>141</v>
      </c>
      <c r="C9" s="39" t="s">
        <v>100</v>
      </c>
      <c r="D9" s="40" t="s">
        <v>140</v>
      </c>
      <c r="E9" s="40">
        <v>2100200132</v>
      </c>
      <c r="F9" s="38">
        <v>8</v>
      </c>
      <c r="G9" s="41">
        <v>3900</v>
      </c>
      <c r="H9" s="39">
        <v>10704</v>
      </c>
      <c r="I9" s="22" t="s">
        <v>32</v>
      </c>
      <c r="J9" s="43">
        <v>23060880</v>
      </c>
      <c r="K9" s="43">
        <v>2417251</v>
      </c>
      <c r="L9" s="43">
        <v>20643629</v>
      </c>
      <c r="M9" s="44">
        <v>2417251</v>
      </c>
      <c r="N9" s="44">
        <v>962435</v>
      </c>
      <c r="O9" s="44">
        <f t="shared" si="1"/>
        <v>3379686</v>
      </c>
      <c r="P9" s="44">
        <f t="shared" si="2"/>
        <v>2417251</v>
      </c>
      <c r="Q9" s="43">
        <v>2417251</v>
      </c>
      <c r="R9" s="44"/>
      <c r="S9" s="18"/>
    </row>
    <row r="10" spans="1:19">
      <c r="A10" s="38">
        <v>5</v>
      </c>
      <c r="B10" s="18" t="s">
        <v>142</v>
      </c>
      <c r="C10" s="39" t="s">
        <v>107</v>
      </c>
      <c r="D10" s="40" t="s">
        <v>143</v>
      </c>
      <c r="E10" s="40">
        <v>2100200136</v>
      </c>
      <c r="F10" s="38">
        <v>8</v>
      </c>
      <c r="G10" s="41">
        <v>4100</v>
      </c>
      <c r="H10" s="42">
        <v>28</v>
      </c>
      <c r="I10" s="22" t="s">
        <v>30</v>
      </c>
      <c r="J10" s="43">
        <v>157703800</v>
      </c>
      <c r="K10" s="43">
        <v>48747212</v>
      </c>
      <c r="L10" s="43">
        <v>108956588</v>
      </c>
      <c r="M10" s="44">
        <v>51008112</v>
      </c>
      <c r="N10" s="44">
        <v>6252677</v>
      </c>
      <c r="O10" s="44">
        <f t="shared" si="1"/>
        <v>57260789</v>
      </c>
      <c r="P10" s="44">
        <f t="shared" si="2"/>
        <v>51008112</v>
      </c>
      <c r="Q10" s="43">
        <v>51008112</v>
      </c>
      <c r="R10" s="44"/>
      <c r="S10" s="18"/>
    </row>
    <row r="11" spans="1:19">
      <c r="A11" s="38">
        <v>6</v>
      </c>
      <c r="B11" s="18" t="s">
        <v>144</v>
      </c>
      <c r="C11" s="39" t="s">
        <v>107</v>
      </c>
      <c r="D11" s="40" t="s">
        <v>143</v>
      </c>
      <c r="E11" s="40">
        <v>2100200137</v>
      </c>
      <c r="F11" s="38">
        <v>8</v>
      </c>
      <c r="G11" s="41">
        <v>4100</v>
      </c>
      <c r="H11" s="39">
        <v>10671</v>
      </c>
      <c r="I11" s="22" t="s">
        <v>31</v>
      </c>
      <c r="J11" s="43">
        <v>80000000</v>
      </c>
      <c r="K11" s="43">
        <v>10374969</v>
      </c>
      <c r="L11" s="43">
        <v>69625031</v>
      </c>
      <c r="M11" s="44">
        <v>10374969</v>
      </c>
      <c r="N11" s="44">
        <v>3880587</v>
      </c>
      <c r="O11" s="44">
        <f t="shared" si="1"/>
        <v>14255556</v>
      </c>
      <c r="P11" s="44">
        <f t="shared" si="2"/>
        <v>7847733</v>
      </c>
      <c r="Q11" s="43">
        <v>7847733</v>
      </c>
      <c r="R11" s="44"/>
      <c r="S11" s="18"/>
    </row>
    <row r="12" spans="1:19">
      <c r="A12" s="38">
        <v>7</v>
      </c>
      <c r="B12" s="18" t="s">
        <v>145</v>
      </c>
      <c r="C12" s="39" t="s">
        <v>107</v>
      </c>
      <c r="D12" s="40" t="s">
        <v>143</v>
      </c>
      <c r="E12" s="40">
        <v>2100201099</v>
      </c>
      <c r="F12" s="38">
        <v>8</v>
      </c>
      <c r="G12" s="41">
        <v>4100</v>
      </c>
      <c r="H12" s="39">
        <v>11015</v>
      </c>
      <c r="I12" s="22" t="s">
        <v>32</v>
      </c>
      <c r="J12" s="43">
        <v>19059600</v>
      </c>
      <c r="K12" s="43">
        <v>2393754</v>
      </c>
      <c r="L12" s="43">
        <v>16665846</v>
      </c>
      <c r="M12" s="44">
        <v>2393754</v>
      </c>
      <c r="N12" s="44">
        <v>939435</v>
      </c>
      <c r="O12" s="44">
        <f t="shared" si="1"/>
        <v>3333189</v>
      </c>
      <c r="P12" s="44">
        <f t="shared" si="2"/>
        <v>583094</v>
      </c>
      <c r="Q12" s="43">
        <v>583094</v>
      </c>
      <c r="R12" s="44"/>
      <c r="S12" s="18"/>
    </row>
    <row r="13" spans="1:19">
      <c r="A13" s="38">
        <v>8</v>
      </c>
      <c r="B13" s="18" t="s">
        <v>146</v>
      </c>
      <c r="C13" s="39" t="s">
        <v>56</v>
      </c>
      <c r="D13" s="40" t="s">
        <v>147</v>
      </c>
      <c r="E13" s="40">
        <v>2100200138</v>
      </c>
      <c r="F13" s="38">
        <v>8</v>
      </c>
      <c r="G13" s="41">
        <v>4200</v>
      </c>
      <c r="H13" s="42">
        <v>29</v>
      </c>
      <c r="I13" s="22" t="s">
        <v>30</v>
      </c>
      <c r="J13" s="43">
        <v>104261300</v>
      </c>
      <c r="K13" s="43">
        <v>24539203</v>
      </c>
      <c r="L13" s="43">
        <v>79722097</v>
      </c>
      <c r="M13" s="44">
        <v>24539203</v>
      </c>
      <c r="N13" s="44">
        <v>3878006</v>
      </c>
      <c r="O13" s="44">
        <f t="shared" si="1"/>
        <v>28417209</v>
      </c>
      <c r="P13" s="44">
        <f t="shared" si="2"/>
        <v>24598900</v>
      </c>
      <c r="Q13" s="43">
        <v>24598900</v>
      </c>
      <c r="R13" s="44"/>
      <c r="S13" s="18"/>
    </row>
    <row r="14" spans="1:19">
      <c r="A14" s="38">
        <v>9</v>
      </c>
      <c r="B14" s="18" t="s">
        <v>148</v>
      </c>
      <c r="C14" s="39" t="s">
        <v>56</v>
      </c>
      <c r="D14" s="40" t="s">
        <v>147</v>
      </c>
      <c r="E14" s="40">
        <v>2100200139</v>
      </c>
      <c r="F14" s="38">
        <v>8</v>
      </c>
      <c r="G14" s="41">
        <v>4200</v>
      </c>
      <c r="H14" s="39">
        <v>10705</v>
      </c>
      <c r="I14" s="22" t="s">
        <v>32</v>
      </c>
      <c r="J14" s="43">
        <v>50159809</v>
      </c>
      <c r="K14" s="43">
        <v>5366300</v>
      </c>
      <c r="L14" s="43">
        <v>44793509</v>
      </c>
      <c r="M14" s="44">
        <v>5366300</v>
      </c>
      <c r="N14" s="44">
        <v>1518452</v>
      </c>
      <c r="O14" s="44">
        <f t="shared" si="1"/>
        <v>6884752</v>
      </c>
      <c r="P14" s="44">
        <f t="shared" si="2"/>
        <v>5366300</v>
      </c>
      <c r="Q14" s="43">
        <v>5366300</v>
      </c>
      <c r="R14" s="44"/>
      <c r="S14" s="18"/>
    </row>
    <row r="15" spans="1:19">
      <c r="A15" s="38">
        <v>10</v>
      </c>
      <c r="B15" s="18" t="s">
        <v>149</v>
      </c>
      <c r="C15" s="39" t="s">
        <v>90</v>
      </c>
      <c r="D15" s="40" t="s">
        <v>150</v>
      </c>
      <c r="E15" s="40">
        <v>2100200140</v>
      </c>
      <c r="F15" s="38">
        <v>8</v>
      </c>
      <c r="G15" s="41">
        <v>4300</v>
      </c>
      <c r="H15" s="42">
        <v>30</v>
      </c>
      <c r="I15" s="22" t="s">
        <v>30</v>
      </c>
      <c r="J15" s="43">
        <v>59480100</v>
      </c>
      <c r="K15" s="43">
        <v>18991165</v>
      </c>
      <c r="L15" s="43">
        <v>40488935</v>
      </c>
      <c r="M15" s="44">
        <v>18991165</v>
      </c>
      <c r="N15" s="44">
        <v>4601122</v>
      </c>
      <c r="O15" s="44">
        <f t="shared" si="1"/>
        <v>23592287</v>
      </c>
      <c r="P15" s="44">
        <f t="shared" si="2"/>
        <v>18699130</v>
      </c>
      <c r="Q15" s="43">
        <v>18699130</v>
      </c>
      <c r="R15" s="44"/>
      <c r="S15" s="18"/>
    </row>
    <row r="16" spans="1:19">
      <c r="A16" s="38">
        <v>11</v>
      </c>
      <c r="B16" s="18" t="s">
        <v>151</v>
      </c>
      <c r="C16" s="39" t="s">
        <v>90</v>
      </c>
      <c r="D16" s="40" t="s">
        <v>150</v>
      </c>
      <c r="E16" s="40">
        <v>2100200141</v>
      </c>
      <c r="F16" s="38">
        <v>8</v>
      </c>
      <c r="G16" s="41">
        <v>4300</v>
      </c>
      <c r="H16" s="39">
        <v>10706</v>
      </c>
      <c r="I16" s="22" t="s">
        <v>32</v>
      </c>
      <c r="J16" s="43">
        <v>32000000</v>
      </c>
      <c r="K16" s="43">
        <v>3332768</v>
      </c>
      <c r="L16" s="43">
        <v>28667232</v>
      </c>
      <c r="M16" s="44">
        <v>3332768</v>
      </c>
      <c r="N16" s="44">
        <v>1272688</v>
      </c>
      <c r="O16" s="44">
        <f t="shared" si="1"/>
        <v>4605456</v>
      </c>
      <c r="P16" s="44">
        <f t="shared" si="2"/>
        <v>2867689.85</v>
      </c>
      <c r="Q16" s="43">
        <v>2867689.85</v>
      </c>
      <c r="R16" s="44"/>
      <c r="S16" s="18"/>
    </row>
    <row r="17" spans="1:19">
      <c r="A17" s="38">
        <v>12</v>
      </c>
      <c r="B17" s="18" t="s">
        <v>152</v>
      </c>
      <c r="C17" s="39" t="s">
        <v>71</v>
      </c>
      <c r="D17" s="40" t="s">
        <v>153</v>
      </c>
      <c r="E17" s="40">
        <v>2100200148</v>
      </c>
      <c r="F17" s="38">
        <v>8</v>
      </c>
      <c r="G17" s="41">
        <v>4700</v>
      </c>
      <c r="H17" s="42">
        <v>34</v>
      </c>
      <c r="I17" s="22" t="s">
        <v>30</v>
      </c>
      <c r="J17" s="43">
        <v>119553500</v>
      </c>
      <c r="K17" s="43">
        <v>42459044</v>
      </c>
      <c r="L17" s="43">
        <v>77094456</v>
      </c>
      <c r="M17" s="44">
        <v>46367045</v>
      </c>
      <c r="N17" s="44">
        <v>4962692</v>
      </c>
      <c r="O17" s="44">
        <f t="shared" si="1"/>
        <v>51329737</v>
      </c>
      <c r="P17" s="44">
        <f t="shared" si="2"/>
        <v>44725825</v>
      </c>
      <c r="Q17" s="43">
        <v>44725825</v>
      </c>
      <c r="R17" s="44"/>
      <c r="S17" s="18"/>
    </row>
    <row r="18" spans="1:19">
      <c r="A18" s="38">
        <v>13</v>
      </c>
      <c r="B18" s="18" t="s">
        <v>154</v>
      </c>
      <c r="C18" s="39" t="s">
        <v>71</v>
      </c>
      <c r="D18" s="40" t="s">
        <v>153</v>
      </c>
      <c r="E18" s="40">
        <v>2100200149</v>
      </c>
      <c r="F18" s="38">
        <v>8</v>
      </c>
      <c r="G18" s="41">
        <v>4700</v>
      </c>
      <c r="H18" s="39">
        <v>10710</v>
      </c>
      <c r="I18" s="22" t="s">
        <v>31</v>
      </c>
      <c r="J18" s="43">
        <v>30000000</v>
      </c>
      <c r="K18" s="43">
        <v>6348663</v>
      </c>
      <c r="L18" s="43">
        <v>23651337</v>
      </c>
      <c r="M18" s="44">
        <v>6348663</v>
      </c>
      <c r="N18" s="44">
        <v>2396522</v>
      </c>
      <c r="O18" s="44">
        <f t="shared" ref="O18:O22" si="3">M18+N18</f>
        <v>8745185</v>
      </c>
      <c r="P18" s="44">
        <f t="shared" ref="P18:P22" si="4">Q18+R18</f>
        <v>6348663</v>
      </c>
      <c r="Q18" s="43">
        <v>6348663</v>
      </c>
      <c r="R18" s="44"/>
      <c r="S18" s="18"/>
    </row>
    <row r="19" spans="1:19">
      <c r="A19" s="38">
        <v>14</v>
      </c>
      <c r="B19" s="18" t="s">
        <v>155</v>
      </c>
      <c r="C19" s="39" t="s">
        <v>71</v>
      </c>
      <c r="D19" s="40" t="s">
        <v>153</v>
      </c>
      <c r="E19" s="40">
        <v>2100201092</v>
      </c>
      <c r="F19" s="38">
        <v>8</v>
      </c>
      <c r="G19" s="41">
        <v>4700</v>
      </c>
      <c r="H19" s="39">
        <v>11450</v>
      </c>
      <c r="I19" s="22" t="s">
        <v>32</v>
      </c>
      <c r="J19" s="43">
        <v>16940000</v>
      </c>
      <c r="K19" s="43">
        <v>2586269</v>
      </c>
      <c r="L19" s="43">
        <v>14353731</v>
      </c>
      <c r="M19" s="44">
        <v>2586269</v>
      </c>
      <c r="N19" s="44">
        <v>1049591</v>
      </c>
      <c r="O19" s="44">
        <f t="shared" si="3"/>
        <v>3635860</v>
      </c>
      <c r="P19" s="44">
        <f t="shared" si="4"/>
        <v>2586269</v>
      </c>
      <c r="Q19" s="43">
        <v>2586269</v>
      </c>
      <c r="R19" s="44"/>
      <c r="S19" s="18"/>
    </row>
    <row r="20" spans="1:19">
      <c r="A20" s="38">
        <v>15</v>
      </c>
      <c r="B20" s="18" t="s">
        <v>156</v>
      </c>
      <c r="C20" s="39" t="s">
        <v>71</v>
      </c>
      <c r="D20" s="40" t="s">
        <v>157</v>
      </c>
      <c r="E20" s="40">
        <v>2100201104</v>
      </c>
      <c r="F20" s="38">
        <v>8</v>
      </c>
      <c r="G20" s="41">
        <v>4700</v>
      </c>
      <c r="H20" s="39">
        <v>11095</v>
      </c>
      <c r="I20" s="22" t="s">
        <v>32</v>
      </c>
      <c r="J20" s="43">
        <v>12129600</v>
      </c>
      <c r="K20" s="43">
        <v>1806001</v>
      </c>
      <c r="L20" s="43">
        <v>10323599</v>
      </c>
      <c r="M20" s="44">
        <v>1806001</v>
      </c>
      <c r="N20" s="44">
        <v>766528</v>
      </c>
      <c r="O20" s="44">
        <f t="shared" si="3"/>
        <v>2572529</v>
      </c>
      <c r="P20" s="44">
        <f t="shared" si="4"/>
        <v>439923</v>
      </c>
      <c r="Q20" s="43">
        <v>439923</v>
      </c>
      <c r="R20" s="44"/>
      <c r="S20" s="18"/>
    </row>
    <row r="21" spans="1:19">
      <c r="A21" s="38">
        <v>16</v>
      </c>
      <c r="B21" s="18" t="s">
        <v>158</v>
      </c>
      <c r="C21" s="39" t="s">
        <v>34</v>
      </c>
      <c r="D21" s="40" t="s">
        <v>159</v>
      </c>
      <c r="E21" s="40">
        <v>2100200150</v>
      </c>
      <c r="F21" s="38">
        <v>8</v>
      </c>
      <c r="G21" s="41">
        <v>4800</v>
      </c>
      <c r="H21" s="42">
        <v>35</v>
      </c>
      <c r="I21" s="22" t="s">
        <v>30</v>
      </c>
      <c r="J21" s="43">
        <v>94480352</v>
      </c>
      <c r="K21" s="43">
        <v>74705901</v>
      </c>
      <c r="L21" s="43">
        <v>19774451</v>
      </c>
      <c r="M21" s="44">
        <v>27832189</v>
      </c>
      <c r="N21" s="44">
        <v>3537988</v>
      </c>
      <c r="O21" s="44">
        <f t="shared" si="3"/>
        <v>31370177</v>
      </c>
      <c r="P21" s="44">
        <f t="shared" si="4"/>
        <v>7911300</v>
      </c>
      <c r="Q21" s="43">
        <v>7911300</v>
      </c>
      <c r="R21" s="44"/>
      <c r="S21" s="18"/>
    </row>
    <row r="22" spans="1:19">
      <c r="A22" s="38">
        <v>17</v>
      </c>
      <c r="B22" s="18" t="s">
        <v>160</v>
      </c>
      <c r="C22" s="39" t="s">
        <v>34</v>
      </c>
      <c r="D22" s="40" t="s">
        <v>159</v>
      </c>
      <c r="E22" s="40">
        <v>2100200151</v>
      </c>
      <c r="F22" s="38">
        <v>8</v>
      </c>
      <c r="G22" s="41">
        <v>4800</v>
      </c>
      <c r="H22" s="39">
        <v>10711</v>
      </c>
      <c r="I22" s="22" t="s">
        <v>32</v>
      </c>
      <c r="J22" s="43">
        <v>20000000</v>
      </c>
      <c r="K22" s="43">
        <v>3156400</v>
      </c>
      <c r="L22" s="43">
        <v>16843600</v>
      </c>
      <c r="M22" s="44">
        <v>3156400</v>
      </c>
      <c r="N22" s="44">
        <v>1213500</v>
      </c>
      <c r="O22" s="44">
        <f t="shared" si="3"/>
        <v>4369900</v>
      </c>
      <c r="P22" s="44">
        <f t="shared" si="4"/>
        <v>3156400</v>
      </c>
      <c r="Q22" s="43">
        <v>3156400</v>
      </c>
      <c r="R22" s="44"/>
      <c r="S22" s="18"/>
    </row>
    <row r="25" spans="1:19">
      <c r="Q25" s="1" t="s">
        <v>227</v>
      </c>
    </row>
    <row r="26" spans="1:19">
      <c r="Q26" s="1" t="s">
        <v>226</v>
      </c>
    </row>
    <row r="27" spans="1:19">
      <c r="Q27" s="1" t="s">
        <v>224</v>
      </c>
    </row>
    <row r="28" spans="1:19">
      <c r="Q28" s="1" t="s">
        <v>225</v>
      </c>
    </row>
  </sheetData>
  <autoFilter ref="A5:S22" xr:uid="{00000000-0009-0000-0000-000005000000}"/>
  <mergeCells count="9">
    <mergeCell ref="S4:S5"/>
    <mergeCell ref="J2:L2"/>
    <mergeCell ref="M2:O2"/>
    <mergeCell ref="P2:R2"/>
    <mergeCell ref="J4:L4"/>
    <mergeCell ref="M4:M5"/>
    <mergeCell ref="N4:N5"/>
    <mergeCell ref="O4:O5"/>
    <mergeCell ref="P4:R4"/>
  </mergeCells>
  <printOptions horizontalCentered="1"/>
  <pageMargins left="0.11811023622047245" right="0.11811023622047245" top="0.35433070866141736" bottom="0.35433070866141736" header="0.11811023622047245" footer="0.11811023622047245"/>
  <pageSetup paperSize="9" scale="40" orientation="landscape" r:id="rId1"/>
  <headerFooter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คำชี้แจง</vt:lpstr>
      <vt:lpstr>1.สรุปวงเงินเขต </vt:lpstr>
      <vt:lpstr>2.เขตปรับเกลี่ย</vt:lpstr>
      <vt:lpstr>3.ประมาณการค่าตอบแทน65</vt:lpstr>
      <vt:lpstr>สรุปรายจังหวัด</vt:lpstr>
      <vt:lpstr>4.แผนการใช้จ่ายปี 65</vt:lpstr>
      <vt:lpstr>5.แผน-ผลการเบิกจ่ายปี 64</vt:lpstr>
      <vt:lpstr>'2.เขตปรับเกลี่ย'!Print_Titles</vt:lpstr>
      <vt:lpstr>'3.ประมาณการค่าตอบแทน65'!Print_Titles</vt:lpstr>
      <vt:lpstr>'4.แผนการใช้จ่ายปี 65'!Print_Titles</vt:lpstr>
      <vt:lpstr>'5.แผน-ผลการเบิกจ่ายปี 64'!Print_Titles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SWIFT</cp:lastModifiedBy>
  <cp:lastPrinted>2021-10-11T05:12:10Z</cp:lastPrinted>
  <dcterms:created xsi:type="dcterms:W3CDTF">2020-10-22T07:39:43Z</dcterms:created>
  <dcterms:modified xsi:type="dcterms:W3CDTF">2021-10-11T06:03:39Z</dcterms:modified>
</cp:coreProperties>
</file>